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<sst xmlns="http://schemas.openxmlformats.org/spreadsheetml/2006/main" count="6316" uniqueCount="2914">
  <si>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</si>
  <si>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</si>
  <si>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</si>
  <si>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</si>
  <si>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</si>
  <si>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</si>
  <si>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</si>
  <si>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</si>
  <si>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</si>
  <si>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</si>
  <si>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</si>
  <si>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</si>
  <si>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</si>
  <si>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</si>
  <si>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</si>
  <si>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</si>
  <si>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</si>
  <si>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</si>
  <si>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</si>
  <si>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</si>
  <si>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</si>
  <si>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</si>
  <si>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</si>
  <si>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</si>
  <si>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</si>
  <si>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</si>
  <si>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</si>
  <si>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</si>
  <si>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</si>
  <si>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</si>
  <si>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</si>
  <si>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</si>
  <si>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</si>
  <si>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</si>
  <si>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</si>
  <si>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</si>
  <si>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</si>
  <si>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</si>
  <si>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</si>
  <si>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</si>
  <si>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</si>
  <si>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</si>
  <si>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</si>
  <si>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</si>
  <si>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</si>
  <si>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</si>
  <si>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</si>
  <si>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</si>
  <si>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</si>
  <si>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</si>
  <si>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</si>
  <si>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</si>
  <si>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</si>
  <si>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</si>
  <si>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</si>
  <si>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</si>
  <si>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</si>
  <si>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</si>
  <si>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</si>
  <si>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</si>
  <si>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</si>
  <si>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</si>
  <si>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</si>
  <si>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</si>
  <si>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</si>
  <si>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</si>
  <si>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</si>
  <si>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</si>
  <si>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</si>
  <si>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</si>
  <si>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</si>
  <si>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</si>
  <si>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</si>
  <si>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</si>
  <si>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</si>
  <si>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</si>
  <si>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</si>
  <si>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</si>
  <si>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</si>
  <si>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</si>
  <si>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</si>
  <si>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</si>
  <si>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</si>
  <si>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</si>
  <si>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</si>
  <si>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</si>
  <si>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</si>
  <si>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</si>
  <si>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</si>
  <si>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</si>
  <si>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</si>
  <si>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</si>
  <si>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</si>
  <si>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</si>
  <si>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</si>
  <si>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</si>
  <si>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</si>
  <si>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</si>
  <si>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</si>
  <si>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</si>
  <si>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</si>
  <si>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</si>
  <si>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</si>
  <si>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</si>
  <si>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</si>
  <si>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</si>
  <si>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</si>
  <si>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</si>
  <si>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</si>
  <si>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</si>
  <si>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</si>
  <si>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</si>
  <si>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</si>
  <si>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</si>
  <si>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</si>
  <si>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</si>
  <si>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</si>
  <si>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</si>
  <si>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</si>
  <si>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</si>
  <si>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</si>
  <si>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</si>
  <si>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</si>
  <si>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</si>
  <si>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</si>
  <si>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</si>
  <si>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</si>
  <si>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</si>
  <si>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</si>
  <si>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</si>
  <si>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</si>
  <si>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</si>
  <si>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</si>
  <si>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</si>
  <si>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</si>
  <si>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</si>
  <si>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</si>
  <si>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</si>
  <si>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</si>
  <si>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</si>
  <si>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</si>
  <si>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</si>
  <si>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</si>
  <si>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</si>
  <si>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</si>
  <si>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</si>
  <si>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</si>
  <si>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</si>
  <si>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</si>
  <si>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</si>
  <si>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</si>
  <si>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</si>
  <si>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</si>
  <si>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</si>
  <si>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</si>
  <si>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</si>
  <si>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</si>
  <si>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</si>
  <si>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</si>
  <si>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</si>
  <si>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</si>
  <si>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</si>
  <si>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</si>
  <si>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</si>
  <si>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</si>
  <si>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</si>
  <si>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</si>
  <si>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</si>
  <si>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</si>
  <si>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</si>
  <si>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</si>
  <si>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</si>
  <si>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</si>
  <si>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</si>
  <si>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</si>
  <si>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</si>
  <si>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</si>
  <si>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</si>
  <si>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</si>
  <si>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</si>
  <si>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</si>
  <si>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</si>
  <si>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</si>
  <si>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</si>
  <si>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</si>
  <si>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</si>
  <si>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</si>
  <si>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</si>
  <si>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</si>
  <si>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</si>
  <si>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</si>
  <si>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</si>
  <si>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</si>
  <si>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</si>
  <si>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</si>
  <si>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</si>
  <si>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</si>
  <si>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</si>
  <si>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</si>
  <si>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</si>
  <si>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</si>
  <si>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</si>
  <si>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</si>
  <si>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</si>
  <si>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</si>
  <si>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</si>
  <si>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</si>
  <si>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</si>
  <si>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</si>
  <si>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</si>
  <si>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</si>
  <si>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</si>
  <si>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</si>
  <si>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</si>
  <si>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</si>
  <si>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</si>
  <si>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</si>
  <si>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</si>
  <si>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</si>
  <si>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</si>
  <si>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</si>
  <si>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</si>
  <si>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</si>
  <si>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</si>
  <si>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</si>
  <si>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</si>
  <si>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</si>
  <si>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</si>
  <si>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</si>
  <si>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</si>
  <si>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</si>
  <si>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</si>
  <si>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</si>
  <si>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</si>
  <si>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</si>
  <si>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</si>
  <si>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</si>
  <si>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</si>
  <si>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</si>
  <si>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</si>
  <si>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</si>
  <si>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</si>
  <si>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</si>
  <si>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</si>
  <si>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</si>
  <si>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</si>
  <si>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</si>
  <si>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</si>
  <si>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</si>
  <si>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</si>
  <si>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</si>
  <si>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</si>
  <si>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</si>
  <si>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</si>
  <si>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</si>
  <si>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</si>
  <si>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</si>
  <si>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</si>
  <si>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</si>
  <si>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</si>
  <si>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</si>
  <si>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</si>
  <si>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</si>
  <si>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</si>
  <si>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</si>
  <si>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</si>
  <si>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</si>
  <si>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</si>
  <si>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</si>
  <si>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</si>
  <si>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</si>
  <si>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</si>
  <si>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</si>
  <si>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</si>
  <si>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</si>
  <si>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</si>
  <si>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</si>
  <si>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</si>
  <si>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</si>
  <si>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</si>
  <si>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</si>
  <si>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</si>
  <si>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</si>
  <si>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</si>
  <si>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</si>
  <si>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</si>
  <si>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</si>
  <si>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</si>
  <si>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</si>
  <si>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</si>
  <si>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</si>
  <si>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</si>
  <si>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</si>
  <si>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</si>
  <si>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</si>
  <si>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</si>
  <si>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</si>
  <si>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</si>
  <si>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</si>
  <si>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</si>
  <si>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</si>
  <si>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</si>
  <si>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</si>
  <si>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</si>
  <si>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</si>
  <si>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</si>
  <si>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</si>
  <si>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</si>
  <si>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</si>
  <si>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</si>
  <si>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</si>
  <si>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</si>
  <si>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</si>
  <si>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</si>
  <si>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</si>
  <si>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</si>
  <si>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</si>
  <si>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</si>
  <si>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</si>
  <si>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</si>
  <si>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</si>
  <si>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</si>
  <si>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</si>
  <si>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</si>
  <si>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</si>
  <si>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</si>
  <si>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</si>
  <si>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</si>
  <si>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</si>
  <si>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</si>
  <si>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</si>
  <si>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</si>
  <si>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</si>
  <si>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</si>
  <si>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</si>
  <si>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</si>
  <si>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</si>
  <si>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</si>
  <si>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</si>
  <si>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</si>
  <si>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</si>
  <si>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</si>
  <si>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</si>
  <si>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</si>
  <si>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</si>
  <si>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</si>
  <si>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</si>
  <si>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</si>
  <si>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</si>
  <si>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</si>
  <si>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</si>
  <si>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</si>
  <si>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</si>
  <si>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</si>
  <si>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</si>
  <si>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</si>
  <si>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</si>
  <si>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</si>
  <si>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</si>
  <si>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</si>
  <si>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</si>
  <si>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</si>
  <si>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</si>
  <si>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</si>
  <si>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</si>
  <si>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</si>
  <si>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</si>
  <si>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</si>
  <si>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</si>
  <si>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</si>
  <si>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</si>
  <si>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</si>
  <si>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</si>
  <si>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</si>
  <si>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</si>
  <si>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</si>
  <si>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</si>
  <si>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</si>
  <si>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</si>
  <si>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</si>
  <si>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</si>
  <si>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</si>
  <si>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</si>
  <si>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</si>
  <si>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</si>
  <si>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</si>
  <si>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</si>
  <si>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</si>
  <si>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</si>
  <si>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</si>
  <si>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</si>
  <si>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</si>
  <si>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</si>
  <si>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</si>
  <si>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</si>
  <si>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</si>
  <si>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</si>
  <si>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</si>
  <si>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</si>
  <si>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</si>
  <si>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</si>
  <si>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</si>
  <si>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</si>
  <si>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</si>
  <si>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</si>
  <si>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</si>
  <si>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</si>
  <si>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</si>
  <si>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</si>
  <si>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</si>
  <si>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</si>
  <si>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</si>
  <si>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</si>
  <si>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</si>
  <si>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</si>
  <si>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</si>
  <si>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</si>
  <si>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</si>
  <si>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</si>
  <si>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</si>
  <si>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</si>
  <si>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</si>
  <si>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</si>
  <si>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</si>
  <si>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</si>
  <si>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</si>
  <si>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</si>
  <si>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</si>
  <si>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</si>
  <si>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</si>
  <si>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</si>
  <si>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</si>
  <si>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</si>
  <si>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</si>
  <si>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</si>
  <si>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</si>
  <si>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</si>
  <si>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</si>
  <si>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</si>
  <si>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</si>
  <si>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</si>
  <si>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</si>
  <si>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</si>
  <si>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</si>
  <si>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</si>
  <si>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</si>
  <si>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</si>
  <si>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</si>
  <si>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</si>
  <si>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</si>
  <si>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</si>
  <si>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</si>
  <si>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</si>
  <si>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</si>
  <si>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</si>
  <si>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</si>
  <si>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</si>
  <si>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</si>
  <si>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</si>
  <si>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</si>
  <si>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</si>
  <si>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</si>
  <si>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</si>
  <si>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</si>
  <si>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</si>
  <si>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</si>
  <si>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</si>
  <si>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</si>
  <si>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</si>
  <si>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</si>
  <si>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</si>
  <si>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</si>
  <si>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</si>
  <si>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</si>
  <si>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</si>
  <si>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</si>
  <si>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</si>
  <si>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</si>
  <si>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</si>
  <si>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</si>
  <si>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</si>
  <si>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</si>
  <si>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</si>
  <si>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</si>
  <si>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</si>
  <si>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</si>
  <si>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</si>
  <si>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</si>
  <si>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</si>
  <si>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</si>
  <si>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</si>
  <si>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</si>
  <si>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</si>
  <si>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</si>
  <si>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</si>
  <si>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</si>
  <si>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</si>
  <si>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</si>
  <si>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</si>
  <si>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</si>
  <si>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</si>
  <si>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</si>
  <si>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</si>
  <si>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</si>
  <si>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</si>
  <si>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</si>
  <si>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</si>
  <si>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</si>
  <si>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</si>
  <si>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</si>
  <si>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</si>
  <si>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</si>
  <si>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</si>
  <si>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</si>
  <si>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</si>
  <si>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</si>
  <si>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</si>
  <si>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</si>
  <si>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</si>
  <si>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</si>
  <si>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</si>
  <si>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</si>
  <si>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</si>
  <si>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</si>
  <si>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</si>
  <si>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</si>
  <si>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</si>
  <si>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</si>
  <si>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</si>
  <si>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</si>
  <si>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</si>
  <si>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</si>
  <si>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</si>
  <si>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</si>
  <si>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</si>
  <si>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</si>
  <si>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</si>
  <si>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</si>
  <si>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</si>
  <si>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</si>
  <si>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</si>
  <si>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</si>
  <si>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</si>
  <si>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</si>
  <si>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</si>
  <si>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</si>
  <si>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</si>
  <si>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</si>
  <si>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</si>
  <si>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</si>
  <si>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</si>
  <si>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</si>
  <si>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</si>
  <si>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</si>
  <si>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</si>
  <si>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</si>
  <si>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</si>
  <si>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</si>
  <si>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</si>
  <si>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</si>
  <si>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</si>
  <si>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</si>
  <si>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</si>
  <si>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</si>
  <si>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</si>
  <si>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</si>
  <si>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</si>
  <si>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</si>
  <si>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</si>
  <si>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</si>
  <si>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</si>
  <si>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</si>
  <si>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</si>
  <si>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</si>
  <si>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</si>
  <si>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</si>
  <si>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</si>
  <si>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</si>
  <si>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</si>
  <si>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</si>
  <si>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</si>
  <si>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</si>
  <si>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</si>
  <si>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</si>
  <si>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</si>
  <si>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</si>
  <si>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</si>
  <si>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</si>
  <si>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</si>
  <si>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</si>
  <si>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</si>
  <si>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</si>
  <si>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</si>
  <si>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</si>
  <si>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</si>
  <si>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</si>
  <si>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</si>
  <si>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</si>
  <si>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</si>
  <si>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</si>
  <si>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</si>
  <si>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</si>
  <si>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</si>
  <si>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</si>
  <si>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</si>
  <si>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</si>
  <si>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</si>
  <si>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</si>
  <si>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</si>
  <si>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</si>
  <si>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</si>
  <si>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</si>
  <si>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</si>
  <si>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</si>
  <si>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</si>
  <si>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</si>
  <si>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</si>
  <si>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</si>
  <si>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</si>
  <si>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</si>
  <si>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</si>
  <si>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</si>
  <si>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</si>
  <si>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</si>
  <si>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</si>
  <si>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</si>
  <si>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</si>
  <si>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</si>
  <si>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</si>
  <si>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</si>
  <si>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</si>
  <si>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</si>
  <si>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</si>
  <si>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</si>
  <si>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</si>
  <si>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</si>
  <si>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</si>
  <si>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</si>
  <si>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</si>
  <si>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</si>
  <si>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</si>
  <si>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</si>
  <si>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</si>
  <si>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</si>
  <si>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</si>
  <si>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</si>
  <si>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</si>
  <si>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</si>
  <si>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</si>
  <si>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</si>
  <si>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</si>
  <si>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</si>
  <si>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</si>
  <si>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</si>
  <si>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</si>
  <si>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</si>
  <si>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</si>
  <si>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</si>
  <si>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</si>
  <si>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</si>
  <si>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</si>
  <si>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</si>
  <si>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</si>
  <si>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</si>
  <si>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</si>
  <si>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</si>
  <si>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</si>
  <si>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</si>
  <si>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</si>
  <si>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</si>
  <si>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</si>
  <si>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</si>
  <si>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</si>
  <si>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</si>
  <si>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</si>
  <si>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</si>
  <si>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</si>
  <si>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</si>
  <si>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</si>
  <si>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</si>
  <si>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</si>
  <si>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</si>
  <si>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</si>
  <si>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</si>
  <si>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</si>
  <si>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</si>
  <si>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</si>
  <si>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</si>
  <si>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</si>
  <si>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</si>
  <si>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</si>
  <si>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</si>
  <si>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</si>
  <si>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</si>
  <si>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</si>
  <si>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</si>
  <si>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</si>
  <si>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</si>
  <si>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</si>
  <si>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</si>
  <si>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</si>
  <si>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</si>
  <si>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</si>
  <si>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</si>
  <si>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</si>
  <si>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</si>
  <si>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</si>
  <si>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</si>
  <si>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</si>
  <si>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</si>
  <si>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</si>
  <si>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</si>
  <si>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</si>
  <si>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</si>
  <si>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</si>
  <si>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</si>
  <si>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</si>
  <si>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</si>
  <si>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</si>
  <si>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</si>
  <si>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</si>
  <si>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</si>
  <si>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</si>
  <si>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</si>
  <si>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</si>
  <si>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</si>
  <si>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</si>
  <si>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</si>
  <si>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</si>
  <si>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</si>
  <si>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</si>
  <si>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</si>
  <si>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</si>
  <si>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</si>
  <si>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</si>
  <si>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</si>
  <si>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</si>
  <si>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</si>
  <si>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</si>
  <si>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</si>
  <si>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</si>
  <si>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</si>
  <si>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</si>
  <si>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</si>
  <si>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</si>
  <si>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</si>
  <si>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</si>
  <si>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</si>
  <si>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</si>
  <si>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</si>
  <si>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</si>
  <si>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</si>
  <si>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</si>
  <si>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</si>
  <si>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</si>
  <si>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</si>
  <si>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</si>
  <si>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</si>
  <si>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</si>
  <si>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</si>
  <si>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</si>
  <si>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</si>
  <si>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</si>
  <si>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</si>
  <si>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</si>
  <si>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</si>
  <si>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</si>
  <si>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</si>
  <si>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</si>
  <si>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</si>
  <si>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</si>
  <si>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</si>
  <si>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</si>
  <si>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</si>
  <si>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</si>
  <si>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</si>
  <si>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</si>
  <si>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</si>
  <si>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</si>
  <si>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</si>
  <si>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</si>
  <si>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</si>
  <si>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</si>
  <si>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</si>
  <si>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</si>
  <si>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</si>
  <si>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</si>
  <si>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</si>
  <si>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</si>
  <si>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</si>
  <si>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</si>
  <si>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</si>
  <si>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</si>
  <si>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</si>
  <si>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</si>
  <si>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</si>
  <si>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</si>
  <si>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</si>
  <si>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</si>
  <si>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</si>
  <si>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</si>
  <si>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</si>
  <si>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</si>
  <si>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</si>
  <si>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</si>
  <si>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</si>
  <si>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</si>
  <si>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</si>
  <si>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</si>
  <si>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</si>
  <si>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</si>
  <si>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</si>
  <si>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</si>
  <si>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</si>
  <si>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</si>
  <si>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</si>
  <si>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</si>
  <si>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</si>
  <si>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</si>
  <si>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</si>
  <si>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</si>
  <si>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</si>
  <si>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</si>
  <si>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</si>
  <si>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</si>
  <si>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</si>
  <si>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</si>
  <si>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</si>
  <si>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</si>
  <si>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</si>
  <si>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</si>
  <si>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</si>
  <si>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</si>
  <si>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</si>
  <si>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</si>
  <si>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</si>
  <si>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</si>
  <si>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</si>
  <si>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</si>
  <si>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</si>
  <si>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</si>
  <si>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</si>
  <si>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</si>
  <si>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</si>
  <si>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</si>
  <si>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</si>
  <si>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</si>
  <si>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</si>
  <si>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</si>
  <si>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</si>
  <si>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</si>
  <si>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</si>
  <si>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</si>
  <si>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</si>
  <si>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</si>
  <si>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</si>
  <si>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</si>
  <si>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</si>
  <si>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</si>
  <si>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</si>
  <si>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</si>
  <si>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</si>
  <si>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</si>
  <si>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</si>
  <si>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</si>
  <si>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</si>
  <si>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</si>
  <si>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</si>
  <si>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</si>
  <si>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</si>
  <si>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</si>
  <si>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</si>
  <si>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</si>
  <si>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</si>
  <si>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</si>
  <si>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</si>
  <si>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</si>
  <si>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</si>
  <si>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</si>
  <si>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</si>
  <si>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</si>
  <si>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</si>
  <si>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</si>
  <si>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</si>
  <si>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</si>
  <si>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</si>
  <si>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</si>
  <si>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</si>
  <si>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</si>
  <si>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</si>
  <si>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</si>
  <si>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</si>
  <si>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</si>
  <si>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</si>
  <si>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</si>
  <si>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</si>
  <si>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</si>
  <si>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</si>
  <si>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</si>
  <si>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</si>
  <si>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</si>
  <si>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</si>
  <si>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</si>
  <si>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</si>
  <si>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</si>
  <si>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</si>
  <si>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</si>
  <si>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</si>
  <si>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</si>
  <si>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</si>
  <si>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</si>
  <si>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</si>
  <si>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</si>
  <si>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</si>
  <si>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</si>
  <si>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</si>
  <si>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</si>
  <si>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</si>
  <si>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</si>
  <si>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</si>
  <si>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</si>
  <si>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</si>
  <si>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</si>
  <si>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</si>
  <si>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</si>
  <si>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</si>
  <si>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</si>
  <si>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</si>
  <si>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</si>
  <si>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</si>
  <si>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</si>
  <si>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</si>
  <si>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</si>
  <si>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</si>
  <si>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</si>
  <si>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</si>
  <si>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</si>
  <si>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</si>
  <si>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</si>
  <si>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</si>
  <si>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</si>
  <si>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</si>
  <si>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</si>
  <si>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</si>
  <si>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</si>
  <si>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</si>
  <si>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</si>
  <si>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</si>
  <si>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</si>
  <si>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</si>
  <si>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</si>
  <si>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</si>
  <si>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</si>
  <si>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</si>
  <si>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</si>
  <si>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</si>
  <si>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</si>
  <si>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</si>
  <si>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</si>
  <si>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</si>
  <si>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</si>
  <si>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</si>
  <si>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</si>
  <si>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</si>
  <si>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</si>
  <si>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</si>
  <si>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</si>
  <si>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</si>
  <si>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</si>
  <si>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</si>
  <si>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</si>
  <si>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</si>
  <si>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</si>
  <si>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</si>
  <si>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</si>
  <si>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</si>
  <si>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</si>
  <si>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</si>
  <si>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</si>
  <si>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</si>
  <si>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</si>
  <si>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</si>
  <si>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</si>
  <si>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</si>
  <si>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</si>
  <si>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</si>
  <si>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</si>
  <si>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</si>
  <si>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</si>
  <si>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</si>
  <si>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</si>
  <si>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</si>
  <si>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</si>
  <si>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</si>
  <si>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</si>
  <si>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</si>
  <si>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</si>
  <si>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</si>
  <si>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</si>
  <si>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</si>
  <si>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</si>
  <si>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</si>
  <si>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</si>
  <si>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</si>
  <si>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</si>
  <si>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</si>
  <si>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</si>
  <si>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</si>
  <si>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</si>
  <si>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</si>
  <si>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</si>
  <si>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</si>
  <si>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</si>
  <si>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</si>
  <si>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</si>
  <si>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</si>
  <si>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</si>
  <si>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</si>
  <si>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</si>
  <si>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</si>
  <si>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</si>
  <si>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</si>
  <si>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</si>
  <si>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</si>
  <si>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</si>
  <si>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</si>
  <si>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</si>
  <si>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</si>
  <si>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</si>
  <si>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</si>
  <si>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</si>
  <si>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</si>
  <si>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</si>
  <si>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</si>
  <si>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</si>
  <si>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</si>
  <si>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</si>
  <si>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</si>
  <si>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</si>
  <si>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</si>
  <si>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</si>
  <si>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</si>
  <si>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</si>
  <si>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</si>
  <si>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</si>
  <si>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</si>
  <si>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</si>
  <si>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</si>
  <si>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</si>
  <si>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</si>
  <si>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</si>
  <si>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</si>
  <si>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</si>
  <si>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</si>
  <si>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</si>
  <si>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</si>
  <si>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</si>
  <si>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</si>
  <si>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</si>
  <si>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</si>
  <si>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</si>
  <si>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</si>
  <si>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</si>
  <si>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</si>
  <si>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</si>
  <si>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</si>
  <si>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</si>
  <si>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</si>
  <si>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</si>
  <si>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</si>
  <si>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</si>
  <si>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</si>
  <si>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</si>
  <si>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</si>
  <si>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</si>
  <si>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</si>
  <si>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</si>
  <si>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</si>
  <si>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</si>
  <si>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</si>
  <si>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</si>
  <si>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</si>
  <si>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</si>
  <si>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</si>
  <si>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</si>
  <si>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</si>
  <si>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</si>
  <si>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</si>
  <si>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</si>
  <si>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</si>
  <si>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</si>
  <si>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</si>
  <si>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</si>
  <si>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</si>
  <si>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</si>
  <si>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</si>
  <si>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</si>
  <si>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</si>
  <si>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</si>
  <si>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</si>
  <si>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</si>
  <si>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</si>
  <si>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</si>
  <si>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</si>
  <si>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</si>
  <si>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</si>
  <si>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</si>
  <si>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</si>
  <si>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</si>
  <si>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</si>
  <si>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</si>
  <si>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</si>
  <si>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</si>
  <si>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</si>
  <si>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</si>
  <si>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</si>
  <si>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</si>
  <si>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</si>
  <si>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</si>
  <si>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</si>
  <si>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</si>
  <si>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</si>
  <si>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</si>
  <si>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</si>
  <si>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</si>
  <si>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</si>
  <si>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</si>
  <si>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</si>
  <si>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</si>
  <si>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</si>
  <si>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</si>
  <si>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</si>
  <si>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</si>
  <si>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</si>
  <si>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</si>
  <si>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</si>
  <si>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</si>
  <si>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</si>
  <si>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</si>
  <si>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</si>
  <si>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</si>
  <si>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</si>
  <si>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</si>
  <si>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</si>
  <si>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</si>
  <si>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</si>
  <si>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</si>
  <si>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</si>
  <si>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</si>
  <si>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</si>
  <si>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</si>
  <si>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</si>
  <si>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</si>
  <si>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</si>
  <si>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</si>
  <si>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</si>
  <si>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</si>
  <si>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</si>
  <si>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</si>
  <si>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</si>
  <si>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</si>
  <si>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</si>
  <si>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</si>
  <si>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</si>
  <si>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</si>
  <si>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</si>
  <si>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</si>
  <si>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</si>
  <si>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</si>
  <si>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</si>
  <si>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</si>
  <si>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</si>
  <si>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</si>
  <si>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</si>
  <si>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</si>
  <si>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</si>
  <si>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</si>
  <si>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</si>
  <si>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</si>
  <si>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</si>
  <si>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</si>
  <si>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</si>
  <si>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</si>
  <si>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</si>
  <si>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</si>
  <si>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</si>
  <si>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</si>
  <si>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</si>
  <si>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</si>
  <si>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</si>
  <si>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</si>
  <si>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</si>
  <si>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</si>
  <si>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</si>
  <si>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</si>
  <si>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</si>
  <si>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</si>
  <si>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</si>
  <si>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</si>
  <si>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</si>
  <si>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</si>
  <si>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</si>
  <si>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</si>
  <si>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</si>
  <si>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</si>
  <si>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</si>
  <si>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</si>
  <si>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</si>
  <si>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</si>
  <si>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</si>
  <si>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</si>
  <si>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</si>
  <si>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</si>
  <si>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</si>
  <si>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</si>
  <si>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</si>
  <si>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</si>
  <si>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</si>
  <si>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</si>
  <si>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</si>
  <si>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</si>
  <si>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</si>
  <si>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</si>
  <si>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</si>
  <si>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</si>
  <si>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</si>
  <si>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</si>
  <si>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</si>
  <si>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</si>
  <si>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</si>
  <si>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</si>
  <si>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</si>
  <si>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</si>
  <si>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</si>
  <si>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</si>
  <si>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</si>
  <si>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</si>
  <si>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</si>
  <si>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</si>
  <si>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</si>
  <si>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</si>
  <si>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</si>
  <si>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</si>
  <si>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</si>
  <si>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</si>
  <si>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</si>
  <si>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</si>
  <si>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</si>
  <si>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</si>
  <si>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</si>
  <si>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</si>
  <si>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</si>
  <si>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</si>
  <si>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</si>
  <si>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</si>
  <si>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</si>
  <si>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</si>
  <si>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</si>
  <si>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</si>
  <si>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</si>
  <si>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</si>
  <si>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</si>
  <si>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</si>
  <si>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</si>
  <si>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</si>
  <si>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</si>
  <si>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</si>
  <si>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</si>
  <si>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</si>
  <si>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</si>
  <si>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</si>
  <si>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</si>
  <si>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</si>
  <si>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</si>
  <si>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</si>
  <si>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</si>
  <si>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</si>
  <si>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</si>
  <si>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</si>
  <si>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</si>
  <si>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</si>
  <si>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</si>
  <si>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</si>
  <si>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</si>
  <si>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</si>
  <si>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</si>
  <si>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</si>
  <si>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</si>
  <si>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</si>
  <si>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</si>
  <si>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</si>
  <si>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</si>
  <si>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</si>
  <si>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</si>
  <si>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</si>
  <si>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</si>
  <si>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</si>
  <si>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</si>
  <si>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</si>
  <si>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</si>
  <si>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</si>
  <si>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</si>
  <si>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</si>
  <si>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</si>
  <si>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</si>
  <si>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</si>
  <si>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</si>
  <si>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</si>
  <si>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</si>
  <si>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</si>
  <si>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</si>
  <si>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</si>
  <si>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</si>
  <si>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</si>
  <si>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</si>
  <si>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</si>
  <si>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</si>
  <si>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</si>
  <si>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</si>
  <si>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</si>
  <si>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</si>
  <si>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</si>
  <si>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</si>
  <si>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</si>
  <si>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</si>
  <si>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</si>
  <si>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</si>
  <si>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</si>
  <si>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</si>
  <si>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</si>
  <si>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</si>
  <si>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</si>
  <si>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</si>
  <si>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</si>
  <si>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</si>
  <si>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</si>
  <si>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</si>
  <si>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</si>
  <si>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</si>
  <si>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</si>
  <si>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</si>
  <si>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</si>
  <si>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</si>
  <si>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</si>
  <si>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</si>
  <si>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</si>
  <si>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</si>
  <si>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</si>
  <si>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</si>
  <si>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</si>
  <si>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</si>
  <si>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</si>
  <si>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</si>
  <si>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</si>
  <si>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</si>
  <si>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</si>
  <si>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</si>
  <si>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</si>
  <si>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</si>
  <si>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</si>
  <si>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</si>
  <si>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</si>
  <si>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</si>
  <si>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</si>
  <si>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</si>
  <si>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</si>
  <si>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</si>
  <si>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</si>
  <si>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</si>
  <si>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</si>
  <si>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</si>
  <si>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</si>
  <si>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</si>
  <si>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</si>
  <si>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</si>
  <si>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</si>
  <si>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</si>
  <si>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</si>
  <si>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</si>
  <si>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</si>
  <si>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</si>
  <si>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</si>
  <si>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</si>
  <si>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</si>
  <si>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</si>
  <si>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</si>
  <si>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</si>
  <si>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</si>
  <si>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</si>
  <si>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</si>
  <si>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</si>
  <si>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</si>
  <si>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</si>
  <si>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</si>
  <si>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</si>
  <si>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</si>
  <si>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</si>
  <si>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</si>
  <si>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</si>
  <si>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</si>
  <si>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</si>
  <si>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</si>
  <si>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</si>
  <si>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</si>
  <si>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</si>
  <si>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</si>
  <si>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</si>
  <si>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</si>
  <si>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</si>
  <si>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</si>
  <si>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</si>
  <si>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</si>
  <si>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</si>
  <si>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</si>
  <si>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</si>
  <si>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</si>
  <si>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</si>
  <si>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</si>
  <si>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</si>
  <si>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</si>
  <si>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</si>
  <si>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</si>
  <si>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</si>
  <si>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</si>
  <si>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</si>
  <si>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</si>
  <si>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</si>
  <si>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</si>
  <si>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</si>
  <si>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</si>
  <si>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</si>
  <si>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</si>
  <si>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</si>
  <si>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</si>
  <si>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</si>
  <si>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</si>
  <si>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</si>
  <si>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</si>
  <si>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</si>
  <si>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</si>
  <si>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</si>
  <si>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</si>
  <si>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</si>
  <si>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</si>
  <si>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</si>
  <si>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</si>
  <si>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</si>
  <si>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</si>
  <si>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</si>
  <si>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</si>
  <si>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</si>
  <si>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</si>
  <si>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</si>
  <si>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</si>
  <si>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</si>
  <si>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</si>
  <si>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</si>
  <si>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</si>
  <si>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</si>
  <si>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</si>
  <si>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</si>
  <si>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</si>
  <si>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</si>
  <si>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</si>
  <si>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</si>
  <si>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</si>
  <si>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</si>
  <si>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</si>
  <si>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</si>
  <si>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</si>
  <si>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</si>
  <si>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</si>
  <si>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</si>
  <si>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</si>
  <si>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</si>
  <si>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</si>
  <si>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</si>
  <si>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</si>
  <si>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</si>
  <si>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</si>
  <si>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</si>
  <si>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</si>
  <si>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</si>
  <si>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</si>
  <si>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</si>
  <si>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</si>
  <si>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</si>
  <si>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</si>
  <si>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</si>
  <si>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</si>
  <si>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</si>
  <si>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</si>
  <si>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</si>
  <si>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</si>
  <si>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</si>
  <si>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</si>
  <si>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</si>
  <si>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</si>
  <si>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</si>
  <si>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</si>
  <si>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</si>
  <si>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</si>
  <si>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</si>
  <si>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</si>
  <si>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</si>
  <si>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</si>
  <si>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</si>
  <si>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</si>
  <si>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</si>
  <si>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</si>
  <si>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</si>
  <si>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</si>
  <si>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</si>
  <si>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</si>
  <si>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</si>
  <si>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</si>
  <si>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</si>
  <si>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</si>
  <si>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</si>
  <si>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</si>
  <si>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</si>
  <si>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</si>
  <si>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</si>
  <si>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</si>
  <si>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</si>
  <si>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</si>
  <si>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</si>
  <si>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</si>
  <si>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</si>
  <si>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</si>
  <si>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</si>
  <si>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</si>
  <si>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</si>
  <si>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</si>
  <si>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</si>
  <si>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</si>
  <si>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</si>
  <si>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</si>
  <si>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</si>
  <si>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</si>
  <si>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</si>
  <si>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</si>
  <si>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</si>
  <si>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</si>
  <si>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</si>
  <si>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</si>
  <si>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</si>
  <si>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</si>
  <si>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</si>
  <si>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</si>
  <si>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</si>
  <si>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</si>
  <si>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</si>
  <si>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</si>
  <si>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</si>
  <si>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</si>
  <si>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</si>
  <si>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</si>
  <si>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</si>
  <si>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</si>
  <si>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</si>
  <si>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</si>
  <si>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</si>
  <si>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</si>
  <si>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</si>
  <si>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</si>
  <si>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</si>
  <si>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</si>
  <si>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</si>
  <si>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</si>
  <si>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</si>
  <si>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</si>
  <si>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</si>
  <si>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</si>
  <si>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</si>
  <si>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</si>
  <si>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</si>
  <si>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</si>
  <si>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</si>
  <si>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</si>
  <si>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</si>
  <si>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</si>
  <si>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</si>
  <si>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</si>
  <si>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</si>
  <si>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</si>
  <si>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</si>
  <si>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</si>
  <si>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</si>
  <si>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</si>
  <si>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</si>
  <si>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</si>
  <si>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</si>
  <si>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</si>
  <si>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</si>
  <si>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</si>
  <si>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</si>
  <si>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</si>
  <si>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</si>
  <si>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</si>
  <si>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</si>
  <si>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</si>
  <si>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</si>
  <si>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</si>
  <si>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</si>
  <si>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</si>
  <si>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</si>
  <si>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</si>
  <si>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</si>
  <si>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</si>
  <si>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</si>
  <si>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</si>
  <si>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</si>
  <si>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</si>
  <si>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</si>
  <si>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</si>
  <si>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</si>
  <si>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</si>
  <si>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</si>
  <si>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</si>
  <si>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</si>
  <si>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</si>
  <si>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</si>
  <si>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</si>
  <si>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</si>
  <si>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</si>
  <si>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</si>
  <si>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</si>
  <si>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</si>
  <si>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</si>
  <si>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</si>
  <si>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</si>
  <si>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</si>
  <si>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</si>
  <si>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</si>
  <si>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</si>
  <si>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</si>
  <si>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</si>
  <si>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</si>
  <si>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</si>
  <si>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</si>
  <si>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</si>
  <si>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</si>
  <si>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</si>
  <si>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</si>
  <si>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</si>
  <si>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</si>
  <si>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</si>
  <si>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</si>
  <si>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</si>
  <si>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</si>
  <si>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</si>
  <si>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</si>
  <si>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</si>
  <si>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</si>
  <si>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</si>
  <si>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</si>
  <si>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</si>
  <si>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</si>
  <si>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</si>
  <si>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</si>
  <si>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</si>
  <si>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</si>
  <si>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</si>
  <si>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</si>
  <si>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</si>
  <si>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</si>
  <si>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</si>
  <si>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</si>
  <si>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</si>
  <si>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</si>
  <si>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</si>
  <si>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</si>
  <si>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</si>
  <si>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</si>
  <si>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</si>
  <si>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</si>
  <si>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</si>
  <si>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</si>
  <si>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</si>
  <si>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</si>
  <si>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</si>
  <si>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</si>
  <si>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</si>
  <si>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</si>
  <si>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</si>
  <si>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</si>
  <si>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</si>
  <si>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</si>
  <si>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</si>
  <si>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</si>
  <si>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</si>
  <si>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</si>
  <si>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</si>
  <si>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</si>
  <si>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</si>
  <si>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</si>
  <si>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</si>
  <si>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</si>
  <si>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</si>
  <si>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</si>
  <si>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</si>
  <si>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</si>
  <si>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</si>
  <si>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</si>
  <si>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</si>
  <si>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</si>
  <si>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</si>
  <si>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</si>
  <si>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</si>
  <si>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</si>
  <si>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</si>
  <si>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</si>
  <si>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</si>
  <si>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</si>
  <si>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</si>
  <si>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</si>
  <si>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</si>
  <si>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</si>
  <si>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</si>
  <si>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</si>
  <si>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</si>
  <si>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</si>
  <si>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</si>
  <si>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</si>
  <si>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</si>
  <si>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</si>
  <si>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</si>
  <si>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</si>
  <si>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</si>
  <si>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</si>
  <si>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</si>
  <si>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</si>
  <si>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</si>
  <si>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</si>
  <si>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</si>
  <si>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</si>
  <si>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</si>
  <si>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</si>
  <si>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</si>
  <si>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</si>
  <si>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</si>
  <si>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</si>
  <si>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</si>
  <si>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</si>
  <si>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</si>
  <si>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</si>
  <si>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</si>
  <si>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</si>
  <si>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</si>
  <si>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</si>
  <si>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</si>
  <si>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</si>
  <si>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</si>
  <si>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</si>
  <si>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</si>
  <si>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</si>
  <si>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</si>
  <si>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</si>
  <si>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</si>
  <si>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</si>
  <si>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</si>
  <si>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</si>
  <si>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</si>
  <si>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</si>
  <si>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</si>
  <si>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</si>
  <si>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</si>
  <si>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</si>
  <si>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</si>
  <si>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</si>
  <si>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</si>
  <si>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</si>
  <si>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</si>
  <si>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</si>
  <si>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</si>
  <si>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</si>
  <si>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</si>
  <si>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</si>
  <si>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</si>
  <si>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</si>
  <si>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</si>
  <si>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</si>
  <si>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</si>
  <si>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</si>
  <si>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</si>
  <si>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</si>
  <si>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</si>
  <si>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</si>
  <si>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</si>
  <si>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</si>
  <si>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</si>
  <si>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</si>
  <si>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</si>
  <si>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</si>
  <si>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</si>
  <si>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</si>
  <si>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</si>
  <si>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</si>
  <si>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</si>
  <si>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</si>
  <si>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</si>
  <si>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</si>
  <si>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</si>
  <si>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</si>
  <si>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</si>
  <si>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</si>
  <si>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</si>
  <si>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</si>
  <si>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</si>
  <si>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</si>
  <si>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</si>
  <si>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</si>
  <si>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</si>
  <si>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</si>
  <si>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</si>
  <si>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</si>
  <si>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</si>
  <si>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</si>
  <si>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</si>
  <si>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</si>
  <si>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</si>
  <si>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</si>
  <si>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</si>
  <si>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</si>
  <si>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</si>
  <si>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</si>
  <si>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</si>
  <si>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</si>
  <si>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</si>
  <si>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</si>
  <si>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</si>
  <si>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</si>
  <si>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</si>
  <si>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</si>
  <si>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</si>
  <si>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</si>
  <si>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</si>
  <si>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</si>
  <si>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</si>
  <si>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</si>
  <si>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</si>
  <si>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</si>
  <si>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</si>
  <si>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</si>
  <si>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</si>
  <si>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</si>
  <si>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</si>
  <si>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</si>
  <si>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</si>
  <si>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</si>
  <si>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</si>
  <si>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</si>
  <si>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</si>
  <si>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</si>
  <si>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</si>
  <si>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</si>
  <si>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</si>
  <si>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</si>
  <si>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</si>
  <si>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</si>
  <si>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</si>
  <si>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</si>
  <si>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</si>
  <si>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</si>
  <si>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</si>
  <si>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</si>
  <si>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</si>
  <si>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</si>
  <si>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</si>
  <si>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</si>
  <si>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</si>
  <si>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</si>
  <si>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</si>
  <si>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</si>
  <si>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</si>
  <si>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</si>
  <si>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</si>
  <si>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</si>
  <si>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</si>
  <si>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</si>
  <si>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</si>
  <si>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</si>
  <si>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</si>
  <si>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</si>
  <si>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</si>
  <si>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</si>
  <si>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</si>
  <si>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</si>
  <si>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</si>
  <si>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</si>
  <si>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</si>
  <si>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</si>
  <si>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</si>
  <si>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</si>
  <si>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</si>
  <si>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</si>
  <si>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</si>
  <si>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</si>
  <si>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</si>
  <si>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</si>
  <si>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</si>
  <si>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</si>
  <si>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</si>
  <si>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</si>
  <si>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</si>
  <si>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</si>
  <si>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</si>
  <si>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</si>
  <si>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</si>
  <si>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</si>
  <si>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</si>
  <si>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</si>
  <si>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</si>
  <si>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</si>
  <si>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</si>
  <si>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</si>
  <si>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</si>
  <si>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</si>
  <si>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</si>
  <si>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</si>
  <si>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</si>
  <si>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</si>
  <si>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</si>
  <si>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</si>
  <si>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</si>
  <si>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</si>
  <si>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</si>
  <si>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</si>
  <si>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</si>
  <si>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</si>
  <si>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</si>
  <si>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</si>
  <si>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</si>
  <si>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</si>
  <si>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</si>
  <si>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</si>
  <si>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</si>
  <si>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</si>
  <si>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</si>
  <si>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</si>
  <si>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</si>
  <si>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</si>
  <si>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</si>
  <si>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</si>
  <si>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</si>
  <si>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</si>
  <si>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</si>
  <si>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</si>
  <si>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</si>
  <si>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</si>
  <si>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</si>
  <si>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</si>
  <si>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</si>
  <si>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</si>
  <si>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</si>
  <si>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</si>
  <si>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</si>
  <si>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</si>
  <si>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</si>
  <si>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</si>
  <si>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</si>
  <si>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</si>
  <si>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</si>
  <si>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</si>
  <si>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</si>
  <si>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</si>
  <si>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</si>
  <si>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</si>
  <si>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</si>
  <si>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</si>
  <si>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</si>
  <si>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</si>
  <si>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</si>
  <si>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</si>
  <si>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</si>
  <si>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</si>
  <si>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</si>
  <si>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</si>
  <si>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</si>
  <si>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</si>
  <si>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</si>
  <si>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</si>
  <si>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</si>
  <si>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</si>
  <si>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</si>
  <si>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</si>
  <si>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</si>
  <si>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</si>
  <si>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</si>
  <si>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</si>
  <si>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</si>
  <si>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</si>
  <si>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</si>
  <si>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</si>
  <si>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</si>
  <si>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</si>
  <si>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</si>
  <si>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</si>
  <si>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</si>
  <si>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</si>
  <si>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</si>
  <si>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</si>
  <si>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</si>
  <si>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</si>
  <si>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</si>
  <si>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</si>
  <si>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</si>
  <si>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</si>
  <si>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</si>
  <si>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</si>
  <si>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</si>
  <si>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</si>
  <si>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</si>
  <si>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</si>
  <si>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</si>
  <si>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</si>
  <si>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</si>
  <si>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</si>
  <si>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</si>
  <si>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</si>
  <si>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</si>
  <si>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</si>
  <si>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</si>
  <si>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</si>
  <si>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</si>
  <si>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</si>
  <si>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</si>
  <si>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</si>
  <si>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</si>
  <si>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</si>
  <si>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</si>
  <si>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</si>
  <si>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</si>
  <si>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</si>
  <si>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</si>
  <si>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</si>
  <si>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</si>
  <si>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</si>
  <si>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</si>
  <si>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</si>
  <si>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</si>
  <si>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</si>
  <si>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</si>
  <si>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</si>
  <si>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</si>
  <si>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</si>
  <si>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</si>
  <si>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</si>
  <si>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</si>
  <si>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</si>
  <si>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</si>
  <si>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</si>
  <si>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</si>
  <si>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</si>
  <si>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</si>
  <si>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</si>
  <si>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</si>
  <si>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</si>
  <si>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</si>
  <si>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</si>
  <si>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</si>
  <si>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</si>
  <si>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</si>
  <si>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</si>
  <si>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</si>
  <si>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</si>
  <si>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</si>
  <si>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</si>
  <si>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</si>
  <si>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</si>
  <si>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</si>
  <si>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</si>
  <si>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</si>
  <si>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</si>
  <si>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</si>
  <si>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</si>
  <si>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</si>
  <si>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</si>
  <si>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</si>
  <si>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</si>
  <si>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</si>
  <si>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</si>
  <si>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</si>
  <si>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</si>
  <si>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</si>
  <si>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</si>
  <si>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</si>
  <si>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</si>
  <si>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</si>
  <si>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</si>
  <si>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</si>
  <si>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</si>
  <si>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</si>
  <si>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</si>
  <si>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</si>
  <si>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</si>
  <si>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</si>
  <si>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</si>
  <si>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</si>
  <si>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</si>
  <si>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</si>
  <si>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</si>
  <si>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</si>
  <si>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</si>
  <si>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</si>
  <si>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</si>
  <si>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</si>
  <si>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</si>
  <si>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</si>
  <si>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</si>
  <si>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</si>
  <si>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</si>
  <si>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</si>
  <si>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</si>
  <si>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</si>
  <si>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</si>
  <si>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</si>
  <si>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</si>
  <si>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</si>
  <si>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</si>
  <si>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</si>
  <si>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</si>
  <si>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</si>
  <si>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</si>
  <si>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</si>
  <si>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</si>
  <si>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</si>
  <si>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</si>
  <si>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</si>
  <si>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</si>
  <si>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</si>
  <si>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</si>
  <si>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</si>
  <si>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</si>
  <si>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</si>
  <si>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</si>
  <si>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</si>
  <si>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</si>
  <si>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</si>
  <si>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</si>
  <si>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</si>
  <si>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</si>
  <si>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</si>
  <si>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</si>
  <si>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</si>
  <si>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</si>
  <si>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</si>
  <si>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</si>
  <si>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</si>
  <si>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</si>
  <si>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</si>
  <si>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</si>
  <si>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</si>
  <si>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</si>
  <si>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</si>
  <si>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</si>
  <si>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</si>
  <si>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</si>
  <si>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</si>
  <si>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</si>
  <si>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</si>
  <si>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</si>
  <si>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</si>
  <si>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</si>
  <si>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</si>
  <si>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</si>
  <si>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</si>
  <si>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</si>
  <si>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</si>
  <si>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</si>
  <si>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</si>
  <si>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</si>
  <si>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</si>
  <si>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</si>
  <si>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</si>
  <si>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</si>
  <si>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</si>
  <si>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</si>
  <si>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</si>
  <si>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</si>
  <si>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</si>
  <si>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</si>
  <si>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</si>
  <si>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</si>
  <si>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</si>
  <si>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</si>
  <si>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</si>
  <si>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</si>
  <si>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</si>
  <si>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</si>
  <si>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</si>
  <si>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</si>
  <si>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</si>
  <si>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</si>
  <si>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</si>
  <si>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</si>
  <si>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</si>
  <si>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</si>
  <si>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</si>
  <si>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</si>
  <si>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</si>
  <si>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</si>
  <si>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</si>
  <si>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</si>
  <si>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</si>
  <si>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</si>
  <si>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</si>
  <si>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</si>
  <si>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</si>
  <si>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</si>
  <si>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</si>
  <si>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</si>
  <si>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</si>
  <si>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</si>
  <si>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</si>
  <si>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</si>
  <si>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</si>
  <si>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</si>
  <si>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</si>
  <si>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</si>
  <si>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</si>
  <si>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</si>
  <si>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</si>
  <si>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</si>
  <si>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</si>
  <si>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</si>
  <si>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</si>
  <si>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</si>
  <si>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</si>
  <si>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</si>
  <si>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</si>
  <si>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</si>
  <si>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</si>
  <si>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</si>
  <si>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</si>
  <si>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</si>
  <si>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</si>
  <si>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</si>
  <si>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</si>
  <si>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</si>
  <si>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</si>
  <si>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</si>
  <si>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</si>
  <si>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</si>
  <si>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</si>
  <si>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</si>
  <si>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</si>
  <si>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</si>
  <si>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</si>
  <si>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</si>
  <si>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</si>
  <si>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</si>
  <si>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</si>
  <si>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</si>
  <si>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</si>
  <si>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</si>
  <si>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</si>
  <si>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</si>
  <si>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</si>
  <si>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</si>
  <si>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</si>
  <si>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</si>
  <si>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</si>
  <si>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</si>
  <si>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</si>
  <si>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</si>
  <si>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</si>
  <si>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</si>
  <si>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</si>
  <si>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</si>
  <si>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</si>
  <si>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</si>
  <si>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</si>
  <si>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</si>
  <si>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</si>
  <si>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</si>
  <si>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</si>
  <si>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</si>
  <si>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</si>
  <si>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</si>
  <si>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</si>
  <si>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</si>
  <si>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</si>
  <si>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</si>
  <si>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</si>
  <si>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</si>
  <si>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</si>
  <si>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</si>
  <si>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</si>
  <si>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</si>
  <si>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</si>
  <si>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</si>
  <si>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</si>
  <si>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</si>
  <si>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</si>
  <si>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</si>
  <si>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</si>
  <si>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</si>
  <si>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</si>
  <si>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</si>
  <si>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</si>
  <si>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</si>
  <si>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</si>
  <si>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</si>
  <si>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</si>
  <si>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</si>
  <si>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</si>
  <si>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</si>
  <si>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</si>
  <si>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</si>
  <si>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</si>
  <si>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</si>
  <si>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</si>
  <si>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</si>
  <si>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</si>
  <si>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</si>
  <si>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</si>
  <si>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</si>
  <si>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</si>
  <si>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</si>
  <si>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</si>
  <si>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</si>
  <si>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</si>
  <si>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</si>
  <si>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</si>
  <si>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</si>
  <si>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</si>
  <si>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</si>
  <si>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</si>
  <si>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</si>
  <si>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</si>
  <si>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</si>
  <si>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</si>
  <si>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</si>
  <si>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</si>
  <si>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</si>
  <si>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</si>
  <si>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</si>
  <si>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</si>
  <si>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</si>
  <si>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</si>
  <si>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</si>
  <si>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</si>
  <si>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</si>
  <si>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</si>
  <si>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</si>
  <si>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</si>
  <si>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</si>
  <si>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</si>
  <si>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</si>
  <si>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</si>
  <si>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</si>
  <si>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</si>
  <si>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</si>
  <si>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</si>
  <si>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</si>
  <si>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</si>
  <si>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</si>
  <si>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</si>
  <si>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</si>
  <si>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</si>
  <si>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</si>
  <si>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</si>
  <si>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</si>
  <si>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</si>
  <si>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</si>
  <si>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</si>
  <si>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</si>
  <si>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</si>
  <si>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</si>
  <si>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</si>
  <si>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</si>
  <si>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</si>
  <si>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</si>
  <si>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</si>
  <si>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</si>
  <si>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</si>
  <si>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</si>
  <si>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</si>
  <si>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</si>
  <si>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</si>
  <si>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</si>
  <si>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</si>
  <si>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</si>
  <si>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</si>
  <si>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</si>
  <si>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</si>
  <si>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</si>
  <si>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</si>
  <si>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</si>
  <si>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</si>
  <si>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</si>
  <si>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</si>
  <si>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</si>
  <si>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</si>
  <si>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</si>
  <si>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</si>
  <si>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</si>
  <si>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</si>
  <si>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</si>
  <si>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</si>
  <si>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</si>
  <si>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</si>
  <si>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</si>
  <si>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</si>
  <si>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</si>
  <si>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</si>
  <si>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</si>
  <si>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</si>
  <si>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</si>
  <si>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</si>
  <si>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</si>
  <si>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</si>
  <si>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</si>
  <si>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</si>
  <si>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</si>
  <si>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</si>
  <si>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</si>
  <si>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</si>
  <si>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</si>
  <si>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</si>
  <si>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</si>
  <si>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</si>
  <si>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</si>
  <si>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</si>
  <si>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</si>
  <si>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</si>
  <si>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</si>
  <si>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</si>
  <si>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</si>
  <si>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</si>
  <si>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</si>
  <si>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</si>
  <si>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</si>
  <si>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</si>
  <si>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</si>
  <si>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</si>
  <si>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</si>
  <si>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</si>
  <si>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</si>
  <si>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</si>
  <si>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</si>
  <si>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</si>
  <si>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</si>
  <si>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</si>
  <si>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</si>
  <si>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</si>
  <si>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</si>
  <si>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</si>
  <si>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</si>
  <si>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</si>
  <si>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</si>
  <si>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</si>
  <si>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</si>
  <si>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</si>
  <si>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</si>
  <si>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</si>
  <si>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</si>
  <si>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</si>
  <si>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</si>
  <si>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</si>
  <si>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</si>
  <si>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</si>
  <si>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</si>
  <si>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</si>
  <si>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</si>
  <si>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</si>
  <si>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</si>
  <si>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</si>
  <si>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</si>
  <si>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</si>
  <si>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</si>
  <si>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</si>
  <si>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</si>
  <si>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</si>
  <si>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</si>
  <si>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</si>
  <si>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</si>
  <si>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</si>
  <si>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</si>
  <si>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</si>
  <si>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</si>
  <si>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</si>
  <si>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</si>
  <si>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</si>
  <si>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</si>
  <si>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</si>
  <si>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</si>
  <si>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</si>
  <si>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</si>
  <si>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</si>
  <si>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</si>
  <si>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</si>
  <si>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</si>
  <si>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</si>
  <si>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</si>
  <si>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</si>
  <si>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</si>
  <si>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</si>
  <si>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</si>
  <si>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</si>
  <si>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</si>
  <si>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</si>
  <si>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</si>
  <si>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</si>
  <si>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</si>
  <si>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</si>
  <si>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</si>
  <si>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</si>
  <si>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</si>
  <si>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</si>
  <si>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</si>
  <si>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</si>
  <si>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</si>
  <si>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</si>
  <si>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</si>
  <si>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</si>
  <si>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</si>
  <si>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</si>
  <si>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</si>
  <si>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</si>
  <si>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</si>
  <si>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</si>
  <si>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</si>
  <si>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</si>
  <si>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</si>
  <si>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</si>
  <si>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</si>
  <si>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</si>
  <si>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</si>
  <si>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</si>
  <si>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</si>
  <si>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</si>
  <si>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</si>
  <si>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</si>
  <si>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</si>
  <si>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</si>
  <si>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</si>
  <si>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</si>
  <si>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</si>
  <si>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</si>
  <si>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</si>
  <si>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</si>
  <si>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</si>
  <si>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</si>
  <si>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</si>
  <si>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</si>
  <si>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</si>
  <si>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</si>
  <si>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</si>
  <si>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</si>
  <si>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</si>
  <si>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</si>
  <si>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</si>
  <si>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</si>
  <si>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</si>
  <si>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</si>
  <si>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</si>
  <si>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</si>
  <si>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</si>
  <si>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</si>
  <si>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</si>
  <si>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</si>
  <si>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</si>
  <si>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</si>
  <si>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</si>
  <si>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</si>
  <si>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</si>
  <si>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</si>
  <si>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</si>
  <si>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</si>
  <si>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</si>
  <si>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</si>
  <si>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</si>
  <si>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</si>
  <si>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</si>
  <si>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</si>
  <si>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</si>
  <si>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</si>
  <si>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</si>
  <si>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</si>
  <si>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</si>
  <si>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</si>
  <si>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</si>
  <si>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</si>
  <si>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</si>
  <si>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</si>
  <si>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</si>
  <si>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</si>
  <si>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</si>
  <si>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</si>
  <si>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</si>
  <si>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</si>
  <si>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</si>
  <si>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</si>
  <si>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</si>
  <si>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</si>
  <si>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</si>
  <si>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</si>
  <si>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</si>
  <si>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</si>
  <si>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</si>
  <si>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</si>
  <si>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</si>
  <si>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</si>
  <si>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</si>
  <si>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</si>
  <si>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</si>
  <si>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</si>
  <si>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</si>
  <si>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</si>
  <si>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</si>
  <si>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</si>
  <si>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</si>
  <si>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</si>
  <si>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</si>
  <si>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</si>
  <si>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</si>
  <si>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</si>
  <si>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</si>
  <si>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</si>
  <si>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</si>
  <si>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</si>
  <si>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</si>
  <si>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</si>
  <si>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</si>
  <si>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</si>
  <si>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</si>
  <si>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</si>
  <si>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</si>
  <si>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</si>
  <si>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</si>
  <si>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</si>
  <si>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</si>
  <si>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</si>
  <si>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</si>
  <si>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</si>
  <si>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</si>
  <si>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</si>
  <si>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</si>
  <si>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</si>
  <si>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</si>
  <si>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</si>
  <si>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</si>
  <si>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</si>
  <si>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</si>
  <si>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</si>
  <si>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</si>
  <si>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</si>
  <si>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</si>
  <si>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</si>
  <si>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</si>
  <si>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</si>
  <si>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</si>
  <si>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</si>
  <si>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</si>
  <si>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</si>
  <si>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</si>
  <si>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</si>
  <si>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</si>
  <si>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</si>
  <si>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</si>
  <si>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</si>
  <si>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</si>
  <si>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</si>
  <si>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</si>
  <si>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</si>
  <si>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</si>
  <si>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</si>
  <si>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</si>
  <si>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</si>
  <si>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</si>
  <si>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</si>
  <si>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</si>
  <si>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</si>
  <si>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</si>
  <si>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</si>
  <si>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</si>
  <si>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</si>
  <si>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</si>
  <si>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</si>
  <si>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</si>
  <si>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</si>
  <si>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</si>
  <si>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</si>
  <si>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</si>
  <si>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</si>
  <si>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</si>
  <si>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</si>
  <si>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</si>
  <si>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</si>
  <si>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</si>
  <si>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</si>
  <si>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</si>
  <si>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</si>
  <si>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</si>
  <si>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</si>
  <si>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</si>
  <si>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</si>
  <si>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</si>
  <si>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</si>
  <si>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</si>
  <si>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</si>
  <si>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</si>
  <si>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</si>
  <si>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</si>
  <si>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</si>
  <si>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</si>
  <si>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</si>
  <si>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</si>
  <si>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</si>
  <si>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</si>
  <si>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</si>
  <si>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</si>
  <si>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</si>
  <si>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</si>
  <si>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</si>
  <si>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</si>
  <si>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</si>
  <si>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</si>
  <si>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</si>
  <si>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</si>
  <si>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</si>
  <si>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</si>
  <si>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</si>
  <si>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</si>
  <si>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</si>
  <si>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</si>
  <si>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</si>
  <si>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</si>
  <si>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</si>
  <si>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</si>
  <si>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</si>
  <si>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</si>
  <si>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</si>
  <si>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</si>
  <si>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</si>
  <si>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</si>
  <si>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</si>
  <si>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</si>
  <si>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</si>
  <si>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</si>
  <si>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</si>
  <si>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</si>
  <si>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</si>
  <si>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</si>
  <si>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</si>
  <si>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</si>
  <si>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</si>
  <si>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</si>
  <si>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</si>
  <si>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</si>
  <si>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</si>
  <si>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</si>
  <si>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</si>
  <si>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</si>
  <si>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</si>
  <si>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</si>
  <si>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</si>
  <si>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</si>
  <si>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</si>
  <si>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</si>
  <si>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</si>
  <si>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</si>
  <si>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</si>
  <si>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</si>
  <si>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</si>
  <si>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</si>
  <si>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</si>
  <si>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</si>
  <si>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</si>
  <si>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</si>
  <si>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</si>
  <si>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</si>
  <si>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</si>
  <si>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</si>
  <si>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</si>
  <si>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</si>
  <si>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</si>
  <si>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</si>
  <si>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</si>
  <si>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</si>
  <si>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</si>
  <si>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</si>
  <si>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</si>
  <si>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</si>
  <si>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</si>
  <si>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</si>
  <si>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</si>
  <si>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</si>
  <si>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</si>
  <si>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</si>
  <si>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</si>
  <si>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</si>
  <si>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</si>
  <si>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</si>
  <si>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</si>
  <si>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</si>
  <si>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</si>
  <si>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</si>
  <si>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</si>
  <si>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</si>
  <si>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</si>
  <si>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</si>
  <si>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</si>
  <si>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</si>
  <si>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</si>
  <si>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</si>
  <si>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</si>
  <si>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</si>
  <si>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</si>
  <si>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</si>
  <si>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</si>
  <si>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</si>
  <si>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</si>
  <si>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</si>
  <si>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</si>
  <si>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</si>
  <si>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</si>
  <si>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</si>
  <si>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</si>
  <si>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</si>
  <si>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</si>
  <si>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</si>
  <si>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</si>
  <si>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</si>
  <si>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</si>
  <si>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</si>
  <si>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</si>
  <si>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</si>
  <si>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</si>
  <si>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</si>
  <si>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</si>
  <si>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</si>
  <si>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</si>
  <si>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</si>
  <si>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</si>
  <si>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</si>
  <si>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</si>
  <si>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</si>
  <si>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</si>
  <si>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</si>
  <si>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</si>
  <si>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</si>
  <si>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</si>
  <si>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</si>
  <si>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</si>
  <si>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</si>
  <si>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</si>
  <si>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</si>
  <si>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</si>
  <si>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</si>
  <si>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</si>
  <si>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</si>
  <si>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</si>
  <si>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</si>
  <si>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</si>
  <si>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</si>
  <si>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</si>
  <si>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</si>
  <si>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</si>
  <si>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</si>
  <si>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</si>
  <si>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</si>
  <si>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</si>
  <si>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</si>
  <si>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</si>
  <si>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</si>
  <si>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</si>
  <si>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</si>
  <si>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</si>
  <si>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</si>
  <si>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</si>
  <si>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</si>
  <si>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</si>
  <si>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</si>
  <si>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</si>
  <si>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</si>
  <si>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</si>
  <si>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</si>
  <si>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</si>
  <si>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</si>
  <si>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</si>
  <si>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</si>
  <si>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</si>
  <si>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</si>
  <si>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</si>
  <si>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</si>
  <si>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</si>
  <si>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</si>
  <si>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</si>
  <si>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</si>
  <si>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</si>
  <si>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</si>
  <si>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</si>
  <si>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</si>
  <si>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</si>
  <si>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</si>
  <si>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</si>
  <si>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</si>
  <si>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</si>
  <si>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</si>
  <si>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</si>
  <si>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</si>
  <si>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</si>
  <si>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</si>
  <si>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</si>
  <si>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</si>
  <si>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</si>
  <si>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</si>
  <si>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</si>
  <si>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</si>
  <si>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Kruševac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</si>
</sst>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1254</c:v>
                </c:pt>
                <c:pt idx="1">
                  <c:v>1650</c:v>
                </c:pt>
                <c:pt idx="2">
                  <c:v>1863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1395</c:v>
                </c:pt>
                <c:pt idx="1">
                  <c:v>1809</c:v>
                </c:pt>
                <c:pt idx="2">
                  <c:v>1993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05408"/>
        <c:axId val="192363904"/>
      </c:barChart>
      <c:catAx>
        <c:axId val="19230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63904"/>
        <c:crosses val="autoZero"/>
        <c:auto val="1"/>
        <c:lblAlgn val="ctr"/>
        <c:lblOffset val="100"/>
        <c:noMultiLvlLbl val="0"/>
      </c:catAx>
      <c:valAx>
        <c:axId val="192363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054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3646</c:v>
                </c:pt>
                <c:pt idx="1">
                  <c:v>2830</c:v>
                </c:pt>
                <c:pt idx="2">
                  <c:v>2576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0112"/>
        <c:axId val="200732672"/>
      </c:barChart>
      <c:catAx>
        <c:axId val="20073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2672"/>
        <c:crosses val="autoZero"/>
        <c:auto val="1"/>
        <c:lblAlgn val="ctr"/>
        <c:lblOffset val="100"/>
        <c:noMultiLvlLbl val="0"/>
      </c:catAx>
      <c:valAx>
        <c:axId val="200732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0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110</c:v>
                </c:pt>
                <c:pt idx="1">
                  <c:v>86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29120"/>
        <c:axId val="201030656"/>
      </c:barChart>
      <c:catAx>
        <c:axId val="201029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30656"/>
        <c:crosses val="autoZero"/>
        <c:auto val="1"/>
        <c:lblAlgn val="ctr"/>
        <c:lblOffset val="100"/>
        <c:noMultiLvlLbl val="0"/>
      </c:catAx>
      <c:valAx>
        <c:axId val="2010306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29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111</c:v>
                </c:pt>
                <c:pt idx="1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1344"/>
        <c:axId val="201243264"/>
      </c:barChart>
      <c:catAx>
        <c:axId val="2012413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3264"/>
        <c:crosses val="autoZero"/>
        <c:auto val="1"/>
        <c:lblAlgn val="ctr"/>
        <c:lblOffset val="100"/>
        <c:noMultiLvlLbl val="0"/>
      </c:catAx>
      <c:valAx>
        <c:axId val="2012432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1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40350</c:v>
                </c:pt>
                <c:pt idx="1">
                  <c:v>41425</c:v>
                </c:pt>
                <c:pt idx="2">
                  <c:v>41096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770880"/>
        <c:axId val="202020736"/>
      </c:barChart>
      <c:catAx>
        <c:axId val="201770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0736"/>
        <c:crosses val="autoZero"/>
        <c:auto val="1"/>
        <c:lblAlgn val="ctr"/>
        <c:lblOffset val="100"/>
        <c:noMultiLvlLbl val="0"/>
      </c:catAx>
      <c:valAx>
        <c:axId val="202020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770880"/>
        <c:crosses val="autoZero"/>
        <c:crossBetween val="between"/>
        <c:majorUnit val="1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16.638730682486333</c:v>
                </c:pt>
                <c:pt idx="1">
                  <c:v>58.905143438846522</c:v>
                </c:pt>
                <c:pt idx="2">
                  <c:v>24.456125878667144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163</c:v>
                </c:pt>
                <c:pt idx="1">
                  <c:v>152</c:v>
                </c:pt>
                <c:pt idx="2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8</c:v>
                </c:pt>
                <c:pt idx="1">
                  <c:v>11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497408"/>
        <c:axId val="202609024"/>
      </c:barChart>
      <c:catAx>
        <c:axId val="20249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609024"/>
        <c:crosses val="autoZero"/>
        <c:auto val="1"/>
        <c:lblAlgn val="ctr"/>
        <c:lblOffset val="100"/>
        <c:noMultiLvlLbl val="0"/>
      </c:catAx>
      <c:valAx>
        <c:axId val="202609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497408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15</c:v>
                </c:pt>
                <c:pt idx="1">
                  <c:v>13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7</c:v>
                </c:pt>
                <c:pt idx="1">
                  <c:v>6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3073792"/>
        <c:axId val="203194368"/>
      </c:barChart>
      <c:catAx>
        <c:axId val="20307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194368"/>
        <c:crosses val="autoZero"/>
        <c:auto val="1"/>
        <c:lblAlgn val="ctr"/>
        <c:lblOffset val="100"/>
        <c:noMultiLvlLbl val="0"/>
      </c:catAx>
      <c:valAx>
        <c:axId val="203194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0737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93.2</c:v>
                </c:pt>
                <c:pt idx="1">
                  <c:v>101.3</c:v>
                </c:pt>
                <c:pt idx="2">
                  <c:v>110.3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95.1</c:v>
                </c:pt>
                <c:pt idx="1">
                  <c:v>98.6</c:v>
                </c:pt>
                <c:pt idx="2">
                  <c:v>106.4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9846912"/>
        <c:axId val="279848448"/>
      </c:barChart>
      <c:catAx>
        <c:axId val="279846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9848448"/>
        <c:crosses val="autoZero"/>
        <c:auto val="1"/>
        <c:lblAlgn val="ctr"/>
        <c:lblOffset val="100"/>
        <c:noMultiLvlLbl val="0"/>
      </c:catAx>
      <c:valAx>
        <c:axId val="279848448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9846912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2995</c:v>
                </c:pt>
                <c:pt idx="1">
                  <c:v>2560</c:v>
                </c:pt>
                <c:pt idx="2">
                  <c:v>2443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1449216"/>
        <c:axId val="281451136"/>
      </c:barChart>
      <c:catAx>
        <c:axId val="28144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1451136"/>
        <c:crosses val="autoZero"/>
        <c:auto val="1"/>
        <c:lblAlgn val="ctr"/>
        <c:lblOffset val="100"/>
        <c:noMultiLvlLbl val="0"/>
      </c:catAx>
      <c:valAx>
        <c:axId val="281451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14492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63</c:v>
                </c:pt>
                <c:pt idx="1">
                  <c:v>87</c:v>
                </c:pt>
                <c:pt idx="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90</c:v>
                </c:pt>
                <c:pt idx="1">
                  <c:v>77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2028672"/>
        <c:axId val="282591616"/>
      </c:barChart>
      <c:catAx>
        <c:axId val="28202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2591616"/>
        <c:crosses val="autoZero"/>
        <c:auto val="1"/>
        <c:lblAlgn val="ctr"/>
        <c:lblOffset val="100"/>
        <c:noMultiLvlLbl val="0"/>
      </c:catAx>
      <c:valAx>
        <c:axId val="282591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20286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358</c:v>
                </c:pt>
                <c:pt idx="1">
                  <c:v>457</c:v>
                </c:pt>
                <c:pt idx="2">
                  <c:v>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55</c:v>
                </c:pt>
                <c:pt idx="1">
                  <c:v>16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490112"/>
        <c:axId val="192565632"/>
      </c:barChart>
      <c:catAx>
        <c:axId val="19249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5632"/>
        <c:crosses val="autoZero"/>
        <c:auto val="1"/>
        <c:lblAlgn val="ctr"/>
        <c:lblOffset val="100"/>
        <c:noMultiLvlLbl val="0"/>
      </c:catAx>
      <c:valAx>
        <c:axId val="192565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490112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476</c:v>
                </c:pt>
                <c:pt idx="1">
                  <c:v>469</c:v>
                </c:pt>
                <c:pt idx="2">
                  <c:v>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639</c:v>
                </c:pt>
                <c:pt idx="1">
                  <c:v>723</c:v>
                </c:pt>
                <c:pt idx="2">
                  <c:v>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2905216"/>
        <c:axId val="282915200"/>
      </c:barChart>
      <c:catAx>
        <c:axId val="28290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2915200"/>
        <c:crosses val="autoZero"/>
        <c:auto val="1"/>
        <c:lblAlgn val="ctr"/>
        <c:lblOffset val="100"/>
        <c:noMultiLvlLbl val="0"/>
      </c:catAx>
      <c:valAx>
        <c:axId val="282915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29052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1.986818895841195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2.1351282568823442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2.3176628550868354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2.5467086730261252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2.5230142780668885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2.4870339005361952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2.5510965239445027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3.1039657396600293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3.5234442874568894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3.8384919833963722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3.4611368044159332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3.3461751103544506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3.7981237549473015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4.5721406569490401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4.1438864073154251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2.214109573413134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1.6682609191670104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1.1820870374108168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87931776"/>
        <c:axId val="287950336"/>
      </c:barChart>
      <c:catAx>
        <c:axId val="28793177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87950336"/>
        <c:crosses val="autoZero"/>
        <c:auto val="1"/>
        <c:lblAlgn val="ctr"/>
        <c:lblOffset val="100"/>
        <c:noMultiLvlLbl val="0"/>
      </c:catAx>
      <c:valAx>
        <c:axId val="28795033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8793177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2.1702310642293616</c:v>
                </c:pt>
                <c:pt idx="1">
                  <c:v>2.3255609867399145</c:v>
                </c:pt>
                <c:pt idx="2">
                  <c:v>2.488789040903546</c:v>
                </c:pt>
                <c:pt idx="3">
                  <c:v>2.8108572983124325</c:v>
                </c:pt>
                <c:pt idx="4">
                  <c:v>2.6142815771691343</c:v>
                </c:pt>
                <c:pt idx="5">
                  <c:v>2.652017095067178</c:v>
                </c:pt>
                <c:pt idx="6">
                  <c:v>2.7178348588428358</c:v>
                </c:pt>
                <c:pt idx="7">
                  <c:v>3.2110293020684328</c:v>
                </c:pt>
                <c:pt idx="8">
                  <c:v>3.4848311993751699</c:v>
                </c:pt>
                <c:pt idx="9">
                  <c:v>3.8095321673350826</c:v>
                </c:pt>
                <c:pt idx="10">
                  <c:v>3.2926433291502488</c:v>
                </c:pt>
                <c:pt idx="11">
                  <c:v>3.05569937955788</c:v>
                </c:pt>
                <c:pt idx="12">
                  <c:v>3.2917657589665734</c:v>
                </c:pt>
                <c:pt idx="13">
                  <c:v>3.8472676852331267</c:v>
                </c:pt>
                <c:pt idx="14">
                  <c:v>3.3707470754973627</c:v>
                </c:pt>
                <c:pt idx="15">
                  <c:v>1.6419338136567472</c:v>
                </c:pt>
                <c:pt idx="16">
                  <c:v>1.1092487121657555</c:v>
                </c:pt>
                <c:pt idx="17">
                  <c:v>0.70644399785872869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90746752"/>
        <c:axId val="290748288"/>
      </c:barChart>
      <c:catAx>
        <c:axId val="29074675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90748288"/>
        <c:crosses val="autoZero"/>
        <c:auto val="1"/>
        <c:lblAlgn val="ctr"/>
        <c:lblOffset val="100"/>
        <c:noMultiLvlLbl val="0"/>
      </c:catAx>
      <c:valAx>
        <c:axId val="29074828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074675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0.15462000665453193</c:v>
                </c:pt>
                <c:pt idx="1">
                  <c:v>0.198823977325606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1.4581253792104594</c:v>
                </c:pt>
                <c:pt idx="1">
                  <c:v>0.57743559372223863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8.7585383516332964</c:v>
                </c:pt>
                <c:pt idx="1">
                  <c:v>3.409619696264647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20.118215802556122</c:v>
                </c:pt>
                <c:pt idx="1">
                  <c:v>18.757138626845467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48.049634979351382</c:v>
                </c:pt>
                <c:pt idx="1">
                  <c:v>57.63568678878125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6.6134304112109286</c:v>
                </c:pt>
                <c:pt idx="1">
                  <c:v>6.2121917170777108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14.84743506938328</c:v>
                </c:pt>
                <c:pt idx="1">
                  <c:v>13.209103599983079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92917248"/>
        <c:axId val="292919936"/>
      </c:barChart>
      <c:catAx>
        <c:axId val="292917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2919936"/>
        <c:crosses val="autoZero"/>
        <c:auto val="1"/>
        <c:lblAlgn val="ctr"/>
        <c:lblOffset val="100"/>
        <c:noMultiLvlLbl val="0"/>
      </c:catAx>
      <c:valAx>
        <c:axId val="2929199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29172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30.356408901415065</c:v>
                </c:pt>
                <c:pt idx="1">
                  <c:v>25.546765937645414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25.610161861703169</c:v>
                </c:pt>
                <c:pt idx="1">
                  <c:v>31.976817970303312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43.818135556729885</c:v>
                </c:pt>
                <c:pt idx="1">
                  <c:v>42.195101315622487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0.21529368015187991</c:v>
                </c:pt>
                <c:pt idx="1">
                  <c:v>0.28131477642878294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95828480"/>
        <c:axId val="295969920"/>
      </c:barChart>
      <c:catAx>
        <c:axId val="295828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5969920"/>
        <c:crosses val="autoZero"/>
        <c:auto val="1"/>
        <c:lblAlgn val="ctr"/>
        <c:lblOffset val="100"/>
        <c:noMultiLvlLbl val="0"/>
      </c:catAx>
      <c:valAx>
        <c:axId val="2959699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582848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2</c:v>
                </c:pt>
                <c:pt idx="1">
                  <c:v>7</c:v>
                </c:pt>
                <c:pt idx="2">
                  <c:v>25</c:v>
                </c:pt>
                <c:pt idx="3">
                  <c:v>33</c:v>
                </c:pt>
                <c:pt idx="4">
                  <c:v>48</c:v>
                </c:pt>
                <c:pt idx="5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4</c:v>
                </c:pt>
                <c:pt idx="1">
                  <c:v>6</c:v>
                </c:pt>
                <c:pt idx="2">
                  <c:v>23</c:v>
                </c:pt>
                <c:pt idx="3">
                  <c:v>32</c:v>
                </c:pt>
                <c:pt idx="4">
                  <c:v>27</c:v>
                </c:pt>
                <c:pt idx="5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96675200"/>
        <c:axId val="296714240"/>
      </c:barChart>
      <c:catAx>
        <c:axId val="2966752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714240"/>
        <c:crosses val="autoZero"/>
        <c:auto val="1"/>
        <c:lblAlgn val="ctr"/>
        <c:lblOffset val="100"/>
        <c:noMultiLvlLbl val="0"/>
      </c:catAx>
      <c:valAx>
        <c:axId val="2967142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6752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0.81</c:v>
                </c:pt>
                <c:pt idx="1">
                  <c:v>0.27</c:v>
                </c:pt>
                <c:pt idx="3">
                  <c:v>0.26</c:v>
                </c:pt>
                <c:pt idx="4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97895808"/>
        <c:axId val="297897344"/>
      </c:barChart>
      <c:catAx>
        <c:axId val="297895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7897344"/>
        <c:crosses val="autoZero"/>
        <c:auto val="1"/>
        <c:lblAlgn val="ctr"/>
        <c:lblOffset val="100"/>
        <c:noMultiLvlLbl val="0"/>
      </c:catAx>
      <c:valAx>
        <c:axId val="29789734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789580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25</c:v>
                </c:pt>
                <c:pt idx="1">
                  <c:v>61.350489268530026</c:v>
                </c:pt>
                <c:pt idx="2">
                  <c:v>19.415949702183983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75</c:v>
                </c:pt>
                <c:pt idx="1">
                  <c:v>38.649510731469967</c:v>
                </c:pt>
                <c:pt idx="2">
                  <c:v>80.584050297816006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98069376"/>
        <c:axId val="298091264"/>
      </c:barChart>
      <c:catAx>
        <c:axId val="2980693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8091264"/>
        <c:crosses val="autoZero"/>
        <c:auto val="1"/>
        <c:lblAlgn val="ctr"/>
        <c:lblOffset val="100"/>
        <c:noMultiLvlLbl val="0"/>
      </c:catAx>
      <c:valAx>
        <c:axId val="29809126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806937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20.6</c:v>
                </c:pt>
                <c:pt idx="1">
                  <c:v>14.6</c:v>
                </c:pt>
                <c:pt idx="2">
                  <c:v>14.2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8690816"/>
        <c:axId val="298732544"/>
      </c:barChart>
      <c:catAx>
        <c:axId val="29869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8732544"/>
        <c:crosses val="autoZero"/>
        <c:auto val="1"/>
        <c:lblAlgn val="ctr"/>
        <c:lblOffset val="100"/>
        <c:noMultiLvlLbl val="0"/>
      </c:catAx>
      <c:valAx>
        <c:axId val="298732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8690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486</c:v>
                </c:pt>
                <c:pt idx="1">
                  <c:v>441</c:v>
                </c:pt>
                <c:pt idx="2">
                  <c:v>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484</c:v>
                </c:pt>
                <c:pt idx="1">
                  <c:v>484</c:v>
                </c:pt>
                <c:pt idx="2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9235200"/>
        <c:axId val="299273600"/>
      </c:barChart>
      <c:catAx>
        <c:axId val="29923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9273600"/>
        <c:crosses val="autoZero"/>
        <c:auto val="1"/>
        <c:lblAlgn val="ctr"/>
        <c:lblOffset val="100"/>
        <c:noMultiLvlLbl val="0"/>
      </c:catAx>
      <c:valAx>
        <c:axId val="299273600"/>
        <c:scaling>
          <c:orientation val="minMax"/>
          <c:max val="14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99235200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5190</c:v>
                </c:pt>
                <c:pt idx="1">
                  <c:v>4843</c:v>
                </c:pt>
                <c:pt idx="2">
                  <c:v>4592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3492</c:v>
                </c:pt>
                <c:pt idx="1">
                  <c:v>3195</c:v>
                </c:pt>
                <c:pt idx="2">
                  <c:v>2982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096704"/>
        <c:axId val="193147648"/>
      </c:barChart>
      <c:catAx>
        <c:axId val="19309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47648"/>
        <c:crosses val="autoZero"/>
        <c:auto val="1"/>
        <c:lblAlgn val="ctr"/>
        <c:lblOffset val="100"/>
        <c:noMultiLvlLbl val="0"/>
      </c:catAx>
      <c:valAx>
        <c:axId val="193147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0967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1002</c:v>
                </c:pt>
                <c:pt idx="1">
                  <c:v>1260</c:v>
                </c:pt>
                <c:pt idx="2">
                  <c:v>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1005</c:v>
                </c:pt>
                <c:pt idx="1">
                  <c:v>1265</c:v>
                </c:pt>
                <c:pt idx="2">
                  <c:v>1023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9336448"/>
        <c:axId val="299337984"/>
      </c:barChart>
      <c:catAx>
        <c:axId val="29933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9337984"/>
        <c:crosses val="autoZero"/>
        <c:auto val="1"/>
        <c:lblAlgn val="ctr"/>
        <c:lblOffset val="100"/>
        <c:noMultiLvlLbl val="0"/>
      </c:catAx>
      <c:valAx>
        <c:axId val="299337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993364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22.126607319485657</c:v>
                </c:pt>
                <c:pt idx="1">
                  <c:v>28.578145570810609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26.508407517309596</c:v>
                </c:pt>
                <c:pt idx="1">
                  <c:v>28.122061312770359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17.720079129574678</c:v>
                </c:pt>
                <c:pt idx="1">
                  <c:v>19.870227571939065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15.454995054401582</c:v>
                </c:pt>
                <c:pt idx="1">
                  <c:v>15.553883769042692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8.9910979228486649</c:v>
                </c:pt>
                <c:pt idx="1">
                  <c:v>5.0921572315215347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9.1988130563798212</c:v>
                </c:pt>
                <c:pt idx="1">
                  <c:v>2.7835245439157421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99535744"/>
        <c:axId val="299648512"/>
      </c:barChart>
      <c:catAx>
        <c:axId val="2995357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9648512"/>
        <c:crosses val="autoZero"/>
        <c:auto val="1"/>
        <c:lblAlgn val="ctr"/>
        <c:lblOffset val="100"/>
        <c:noMultiLvlLbl val="0"/>
      </c:catAx>
      <c:valAx>
        <c:axId val="29964851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953574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51.42</c:v>
                </c:pt>
                <c:pt idx="1">
                  <c:v>41.43</c:v>
                </c:pt>
                <c:pt idx="2">
                  <c:v>6.07</c:v>
                </c:pt>
                <c:pt idx="3">
                  <c:v>0.74</c:v>
                </c:pt>
                <c:pt idx="4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56.05</c:v>
                </c:pt>
                <c:pt idx="1">
                  <c:v>36.51</c:v>
                </c:pt>
                <c:pt idx="2">
                  <c:v>6.33</c:v>
                </c:pt>
                <c:pt idx="3">
                  <c:v>0.82</c:v>
                </c:pt>
                <c:pt idx="4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99845888"/>
        <c:axId val="299876352"/>
      </c:barChart>
      <c:catAx>
        <c:axId val="299845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9876352"/>
        <c:crosses val="autoZero"/>
        <c:auto val="1"/>
        <c:lblAlgn val="ctr"/>
        <c:lblOffset val="100"/>
        <c:noMultiLvlLbl val="0"/>
      </c:catAx>
      <c:valAx>
        <c:axId val="2998763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984588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56542</c:v>
                </c:pt>
                <c:pt idx="1">
                  <c:v>64407</c:v>
                </c:pt>
                <c:pt idx="2">
                  <c:v>75440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9888000"/>
        <c:axId val="299890560"/>
      </c:barChart>
      <c:catAx>
        <c:axId val="299888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9890560"/>
        <c:crosses val="autoZero"/>
        <c:auto val="1"/>
        <c:lblAlgn val="ctr"/>
        <c:lblOffset val="100"/>
        <c:noMultiLvlLbl val="0"/>
      </c:catAx>
      <c:valAx>
        <c:axId val="299890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9888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16030</c:v>
                </c:pt>
                <c:pt idx="1">
                  <c:v>17427</c:v>
                </c:pt>
                <c:pt idx="2">
                  <c:v>17751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19123</c:v>
                </c:pt>
                <c:pt idx="1">
                  <c:v>20440</c:v>
                </c:pt>
                <c:pt idx="2">
                  <c:v>21756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0164992"/>
        <c:axId val="300166528"/>
      </c:barChart>
      <c:catAx>
        <c:axId val="30016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0166528"/>
        <c:crosses val="autoZero"/>
        <c:auto val="1"/>
        <c:lblAlgn val="ctr"/>
        <c:lblOffset val="100"/>
        <c:noMultiLvlLbl val="0"/>
      </c:catAx>
      <c:valAx>
        <c:axId val="300166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01649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35</c:v>
                </c:pt>
                <c:pt idx="1">
                  <c:v>25.4</c:v>
                </c:pt>
                <c:pt idx="2">
                  <c:v>3.1</c:v>
                </c:pt>
                <c:pt idx="3">
                  <c:v>36.5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81.35845314823996</c:v>
                </c:pt>
                <c:pt idx="1">
                  <c:v>97.35176939301617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18.64154685176004</c:v>
                </c:pt>
                <c:pt idx="1">
                  <c:v>2.6482306069838297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300236160"/>
        <c:axId val="300237952"/>
      </c:barChart>
      <c:catAx>
        <c:axId val="3002361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0237952"/>
        <c:crosses val="autoZero"/>
        <c:auto val="1"/>
        <c:lblAlgn val="ctr"/>
        <c:lblOffset val="100"/>
        <c:noMultiLvlLbl val="0"/>
      </c:catAx>
      <c:valAx>
        <c:axId val="30023795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023616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225</c:v>
                </c:pt>
                <c:pt idx="1">
                  <c:v>215</c:v>
                </c:pt>
                <c:pt idx="2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0260352"/>
        <c:axId val="300264832"/>
      </c:barChart>
      <c:catAx>
        <c:axId val="300260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0264832"/>
        <c:crosses val="autoZero"/>
        <c:auto val="1"/>
        <c:lblAlgn val="ctr"/>
        <c:lblOffset val="100"/>
        <c:noMultiLvlLbl val="0"/>
      </c:catAx>
      <c:valAx>
        <c:axId val="300264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02603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16.2</c:v>
                </c:pt>
                <c:pt idx="1">
                  <c:v>15.8</c:v>
                </c:pt>
                <c:pt idx="2">
                  <c:v>10.6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0366848"/>
        <c:axId val="300369024"/>
      </c:barChart>
      <c:catAx>
        <c:axId val="30036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0369024"/>
        <c:crosses val="autoZero"/>
        <c:auto val="1"/>
        <c:lblAlgn val="ctr"/>
        <c:lblOffset val="100"/>
        <c:noMultiLvlLbl val="0"/>
      </c:catAx>
      <c:valAx>
        <c:axId val="300369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0366848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10.1</c:v>
                </c:pt>
                <c:pt idx="1">
                  <c:v>11.9</c:v>
                </c:pt>
                <c:pt idx="2">
                  <c:v>19.3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2404352"/>
        <c:axId val="302405888"/>
      </c:barChart>
      <c:catAx>
        <c:axId val="302404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2405888"/>
        <c:crosses val="autoZero"/>
        <c:auto val="1"/>
        <c:lblAlgn val="ctr"/>
        <c:lblOffset val="100"/>
        <c:noMultiLvlLbl val="0"/>
      </c:catAx>
      <c:valAx>
        <c:axId val="302405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24043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17.399999999999999</c:v>
                </c:pt>
                <c:pt idx="1">
                  <c:v>56.1</c:v>
                </c:pt>
                <c:pt idx="2">
                  <c:v>26.6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2.06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4.13</c:v>
                </c:pt>
                <c:pt idx="1">
                  <c:v>6.2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303346816"/>
        <c:axId val="303348736"/>
      </c:barChart>
      <c:catAx>
        <c:axId val="30334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3348736"/>
        <c:crosses val="autoZero"/>
        <c:auto val="1"/>
        <c:lblAlgn val="ctr"/>
        <c:lblOffset val="100"/>
        <c:noMultiLvlLbl val="0"/>
      </c:catAx>
      <c:valAx>
        <c:axId val="303348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0334681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0.8</c:v>
                </c:pt>
                <c:pt idx="1">
                  <c:v>0.9</c:v>
                </c:pt>
                <c:pt idx="2">
                  <c:v>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4461696"/>
        <c:axId val="304463232"/>
      </c:barChart>
      <c:catAx>
        <c:axId val="30446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4463232"/>
        <c:crosses val="autoZero"/>
        <c:auto val="1"/>
        <c:lblAlgn val="ctr"/>
        <c:lblOffset val="100"/>
        <c:noMultiLvlLbl val="0"/>
      </c:catAx>
      <c:valAx>
        <c:axId val="304463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446169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14.4</c:v>
                </c:pt>
                <c:pt idx="1">
                  <c:v>14.8</c:v>
                </c:pt>
                <c:pt idx="2">
                  <c:v>14.1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13.7</c:v>
                </c:pt>
                <c:pt idx="1">
                  <c:v>11</c:v>
                </c:pt>
                <c:pt idx="2">
                  <c:v>10.7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71.900000000000006</c:v>
                </c:pt>
                <c:pt idx="1">
                  <c:v>74.099999999999994</c:v>
                </c:pt>
                <c:pt idx="2">
                  <c:v>75.2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279876352"/>
        <c:axId val="279877888"/>
      </c:barChart>
      <c:catAx>
        <c:axId val="27987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9877888"/>
        <c:crosses val="autoZero"/>
        <c:auto val="1"/>
        <c:lblAlgn val="ctr"/>
        <c:lblOffset val="100"/>
        <c:noMultiLvlLbl val="0"/>
      </c:catAx>
      <c:valAx>
        <c:axId val="2798778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27987635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16717</c:v>
                </c:pt>
                <c:pt idx="1">
                  <c:v>17987</c:v>
                </c:pt>
                <c:pt idx="2">
                  <c:v>21421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1865</c:v>
                </c:pt>
                <c:pt idx="1">
                  <c:v>3317</c:v>
                </c:pt>
                <c:pt idx="2">
                  <c:v>5649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9933312"/>
        <c:axId val="279934848"/>
      </c:barChart>
      <c:catAx>
        <c:axId val="279933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9934848"/>
        <c:crosses val="autoZero"/>
        <c:auto val="1"/>
        <c:lblAlgn val="ctr"/>
        <c:lblOffset val="100"/>
        <c:noMultiLvlLbl val="0"/>
      </c:catAx>
      <c:valAx>
        <c:axId val="2799348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79933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84782</c:v>
                </c:pt>
                <c:pt idx="1">
                  <c:v>76638</c:v>
                </c:pt>
                <c:pt idx="2">
                  <c:v>96590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16476</c:v>
                </c:pt>
                <c:pt idx="1">
                  <c:v>30614</c:v>
                </c:pt>
                <c:pt idx="2">
                  <c:v>30423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9957504"/>
        <c:axId val="279959040"/>
      </c:barChart>
      <c:catAx>
        <c:axId val="279957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9959040"/>
        <c:crosses val="autoZero"/>
        <c:auto val="1"/>
        <c:lblAlgn val="ctr"/>
        <c:lblOffset val="100"/>
        <c:noMultiLvlLbl val="0"/>
      </c:catAx>
      <c:valAx>
        <c:axId val="2799590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799575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5.0999999999999996</c:v>
                </c:pt>
                <c:pt idx="1">
                  <c:v>4.3</c:v>
                </c:pt>
                <c:pt idx="2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8.8000000000000007</c:v>
                </c:pt>
                <c:pt idx="1">
                  <c:v>9.1999999999999993</c:v>
                </c:pt>
                <c:pt idx="2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80612224"/>
        <c:axId val="280687744"/>
      </c:barChart>
      <c:catAx>
        <c:axId val="280612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0687744"/>
        <c:crosses val="autoZero"/>
        <c:auto val="1"/>
        <c:lblAlgn val="ctr"/>
        <c:lblOffset val="100"/>
        <c:noMultiLvlLbl val="0"/>
      </c:catAx>
      <c:valAx>
        <c:axId val="2806877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806122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26.3</c:v>
                </c:pt>
                <c:pt idx="1">
                  <c:v>29</c:v>
                </c:pt>
                <c:pt idx="2">
                  <c:v>30.3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32.9</c:v>
                </c:pt>
                <c:pt idx="1">
                  <c:v>35.6</c:v>
                </c:pt>
                <c:pt idx="2">
                  <c:v>39.299999999999997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80779776"/>
        <c:axId val="280830720"/>
      </c:barChart>
      <c:catAx>
        <c:axId val="28077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0830720"/>
        <c:crosses val="autoZero"/>
        <c:auto val="1"/>
        <c:lblAlgn val="ctr"/>
        <c:lblOffset val="100"/>
        <c:noMultiLvlLbl val="0"/>
      </c:catAx>
      <c:valAx>
        <c:axId val="2808307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077977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407.495</c:v>
                </c:pt>
                <c:pt idx="1">
                  <c:v>454.98200000000003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1074304"/>
        <c:axId val="281080192"/>
      </c:barChart>
      <c:catAx>
        <c:axId val="2810743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1080192"/>
        <c:crosses val="autoZero"/>
        <c:auto val="1"/>
        <c:lblAlgn val="ctr"/>
        <c:lblOffset val="100"/>
        <c:noMultiLvlLbl val="0"/>
      </c:catAx>
      <c:valAx>
        <c:axId val="2810801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10743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12555.03</c:v>
                </c:pt>
                <c:pt idx="1">
                  <c:v>14839.54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1118592"/>
        <c:axId val="281120128"/>
      </c:barChart>
      <c:catAx>
        <c:axId val="281118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1120128"/>
        <c:crosses val="autoZero"/>
        <c:auto val="1"/>
        <c:lblAlgn val="ctr"/>
        <c:lblOffset val="100"/>
        <c:noMultiLvlLbl val="0"/>
      </c:catAx>
      <c:valAx>
        <c:axId val="281120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1118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96</c:v>
                </c:pt>
                <c:pt idx="1">
                  <c:v>87</c:v>
                </c:pt>
                <c:pt idx="2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72</c:v>
                </c:pt>
                <c:pt idx="1">
                  <c:v>61</c:v>
                </c:pt>
                <c:pt idx="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1199744"/>
        <c:axId val="281201280"/>
      </c:barChart>
      <c:catAx>
        <c:axId val="28119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1201280"/>
        <c:crosses val="autoZero"/>
        <c:auto val="1"/>
        <c:lblAlgn val="ctr"/>
        <c:lblOffset val="100"/>
        <c:noMultiLvlLbl val="0"/>
      </c:catAx>
      <c:valAx>
        <c:axId val="281201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11997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16.2</c:v>
                </c:pt>
                <c:pt idx="1">
                  <c:v>19.2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59.7</c:v>
                </c:pt>
                <c:pt idx="1">
                  <c:v>50.5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24.2</c:v>
                </c:pt>
                <c:pt idx="1">
                  <c:v>30.3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59488"/>
        <c:axId val="193787776"/>
      </c:barChart>
      <c:catAx>
        <c:axId val="19375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87776"/>
        <c:crosses val="autoZero"/>
        <c:auto val="1"/>
        <c:lblAlgn val="ctr"/>
        <c:lblOffset val="100"/>
        <c:noMultiLvlLbl val="0"/>
      </c:catAx>
      <c:valAx>
        <c:axId val="1937877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5948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1254</c:v>
                </c:pt>
                <c:pt idx="1">
                  <c:v>1650</c:v>
                </c:pt>
                <c:pt idx="2">
                  <c:v>1863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1395</c:v>
                </c:pt>
                <c:pt idx="1">
                  <c:v>1809</c:v>
                </c:pt>
                <c:pt idx="2">
                  <c:v>1993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24608"/>
        <c:axId val="59548800"/>
      </c:barChart>
      <c:catAx>
        <c:axId val="5952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48800"/>
        <c:crosses val="autoZero"/>
        <c:auto val="1"/>
        <c:lblAlgn val="ctr"/>
        <c:lblOffset val="100"/>
        <c:noMultiLvlLbl val="0"/>
      </c:catAx>
      <c:valAx>
        <c:axId val="59548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246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358</c:v>
                </c:pt>
                <c:pt idx="1">
                  <c:v>457</c:v>
                </c:pt>
                <c:pt idx="2">
                  <c:v>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55</c:v>
                </c:pt>
                <c:pt idx="1">
                  <c:v>16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18272"/>
        <c:axId val="59761024"/>
      </c:barChart>
      <c:catAx>
        <c:axId val="5971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1024"/>
        <c:crosses val="autoZero"/>
        <c:auto val="1"/>
        <c:lblAlgn val="ctr"/>
        <c:lblOffset val="100"/>
        <c:noMultiLvlLbl val="0"/>
      </c:catAx>
      <c:valAx>
        <c:axId val="59761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182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5190</c:v>
                </c:pt>
                <c:pt idx="1">
                  <c:v>4843</c:v>
                </c:pt>
                <c:pt idx="2">
                  <c:v>4592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3492</c:v>
                </c:pt>
                <c:pt idx="1">
                  <c:v>3195</c:v>
                </c:pt>
                <c:pt idx="2">
                  <c:v>2982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805120"/>
        <c:axId val="146807040"/>
      </c:barChart>
      <c:catAx>
        <c:axId val="14680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07040"/>
        <c:crosses val="autoZero"/>
        <c:auto val="1"/>
        <c:lblAlgn val="ctr"/>
        <c:lblOffset val="100"/>
        <c:noMultiLvlLbl val="0"/>
      </c:catAx>
      <c:valAx>
        <c:axId val="146807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0512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17.399999999999999</c:v>
                </c:pt>
                <c:pt idx="1">
                  <c:v>56.1</c:v>
                </c:pt>
                <c:pt idx="2">
                  <c:v>26.6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16.2</c:v>
                </c:pt>
                <c:pt idx="1">
                  <c:v>19.2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59.7</c:v>
                </c:pt>
                <c:pt idx="1">
                  <c:v>50.5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24.2</c:v>
                </c:pt>
                <c:pt idx="1">
                  <c:v>30.3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381248"/>
        <c:axId val="147530496"/>
      </c:barChart>
      <c:catAx>
        <c:axId val="147381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530496"/>
        <c:crosses val="autoZero"/>
        <c:auto val="1"/>
        <c:lblAlgn val="ctr"/>
        <c:lblOffset val="100"/>
        <c:noMultiLvlLbl val="0"/>
      </c:catAx>
      <c:valAx>
        <c:axId val="1475304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38124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14.4</c:v>
                </c:pt>
                <c:pt idx="1">
                  <c:v>14.8</c:v>
                </c:pt>
                <c:pt idx="2">
                  <c:v>14.1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13.7</c:v>
                </c:pt>
                <c:pt idx="1">
                  <c:v>11</c:v>
                </c:pt>
                <c:pt idx="2">
                  <c:v>10.7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71.900000000000006</c:v>
                </c:pt>
                <c:pt idx="1">
                  <c:v>74.099999999999994</c:v>
                </c:pt>
                <c:pt idx="2">
                  <c:v>75.2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0158336"/>
        <c:axId val="150164224"/>
      </c:barChart>
      <c:catAx>
        <c:axId val="15015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164224"/>
        <c:crosses val="autoZero"/>
        <c:auto val="1"/>
        <c:lblAlgn val="ctr"/>
        <c:lblOffset val="100"/>
        <c:noMultiLvlLbl val="0"/>
      </c:catAx>
      <c:valAx>
        <c:axId val="1501642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015833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5</c:v>
                </c:pt>
                <c:pt idx="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300544"/>
        <c:axId val="150302080"/>
      </c:barChart>
      <c:catAx>
        <c:axId val="150300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2080"/>
        <c:crosses val="autoZero"/>
        <c:auto val="1"/>
        <c:lblAlgn val="ctr"/>
        <c:lblOffset val="100"/>
        <c:noMultiLvlLbl val="0"/>
      </c:catAx>
      <c:valAx>
        <c:axId val="150302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3005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558</c:v>
                </c:pt>
                <c:pt idx="1">
                  <c:v>1820</c:v>
                </c:pt>
                <c:pt idx="2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398</c:v>
                </c:pt>
                <c:pt idx="1">
                  <c:v>1668</c:v>
                </c:pt>
                <c:pt idx="2">
                  <c:v>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59040"/>
        <c:axId val="150373120"/>
      </c:barChart>
      <c:catAx>
        <c:axId val="150359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73120"/>
        <c:crosses val="autoZero"/>
        <c:auto val="1"/>
        <c:lblAlgn val="ctr"/>
        <c:lblOffset val="100"/>
        <c:noMultiLvlLbl val="0"/>
      </c:catAx>
      <c:valAx>
        <c:axId val="150373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590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168</c:v>
                </c:pt>
                <c:pt idx="1">
                  <c:v>436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101</c:v>
                </c:pt>
                <c:pt idx="1">
                  <c:v>410</c:v>
                </c:pt>
                <c:pt idx="2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694144"/>
        <c:axId val="150721664"/>
      </c:barChart>
      <c:catAx>
        <c:axId val="150694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721664"/>
        <c:crosses val="autoZero"/>
        <c:auto val="1"/>
        <c:lblAlgn val="ctr"/>
        <c:lblOffset val="100"/>
        <c:noMultiLvlLbl val="0"/>
      </c:catAx>
      <c:valAx>
        <c:axId val="150721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6941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11620</c:v>
                </c:pt>
                <c:pt idx="1">
                  <c:v>9013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4896"/>
        <c:axId val="151186432"/>
      </c:barChart>
      <c:catAx>
        <c:axId val="151184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86432"/>
        <c:crosses val="autoZero"/>
        <c:auto val="1"/>
        <c:lblAlgn val="ctr"/>
        <c:lblOffset val="100"/>
        <c:noMultiLvlLbl val="0"/>
      </c:catAx>
      <c:valAx>
        <c:axId val="151186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4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5</c:v>
                </c:pt>
                <c:pt idx="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8294912"/>
        <c:axId val="198493312"/>
      </c:barChart>
      <c:catAx>
        <c:axId val="198294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3312"/>
        <c:crosses val="autoZero"/>
        <c:auto val="1"/>
        <c:lblAlgn val="ctr"/>
        <c:lblOffset val="100"/>
        <c:noMultiLvlLbl val="0"/>
      </c:catAx>
      <c:valAx>
        <c:axId val="19849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82949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3646</c:v>
                </c:pt>
                <c:pt idx="1">
                  <c:v>2830</c:v>
                </c:pt>
                <c:pt idx="2">
                  <c:v>2576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23008"/>
        <c:axId val="151324544"/>
      </c:barChart>
      <c:catAx>
        <c:axId val="15132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4544"/>
        <c:crosses val="autoZero"/>
        <c:auto val="1"/>
        <c:lblAlgn val="ctr"/>
        <c:lblOffset val="100"/>
        <c:noMultiLvlLbl val="0"/>
      </c:catAx>
      <c:valAx>
        <c:axId val="151324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3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110</c:v>
                </c:pt>
                <c:pt idx="1">
                  <c:v>86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56384"/>
        <c:axId val="151462272"/>
      </c:barChart>
      <c:catAx>
        <c:axId val="1514563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2272"/>
        <c:crosses val="autoZero"/>
        <c:auto val="1"/>
        <c:lblAlgn val="ctr"/>
        <c:lblOffset val="100"/>
        <c:noMultiLvlLbl val="0"/>
      </c:catAx>
      <c:valAx>
        <c:axId val="1514622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456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225</c:v>
                </c:pt>
                <c:pt idx="1">
                  <c:v>215</c:v>
                </c:pt>
                <c:pt idx="2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779776"/>
        <c:axId val="152814336"/>
      </c:barChart>
      <c:catAx>
        <c:axId val="15277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14336"/>
        <c:crosses val="autoZero"/>
        <c:auto val="1"/>
        <c:lblAlgn val="ctr"/>
        <c:lblOffset val="100"/>
        <c:noMultiLvlLbl val="0"/>
      </c:catAx>
      <c:valAx>
        <c:axId val="152814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779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111</c:v>
                </c:pt>
                <c:pt idx="1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149440"/>
        <c:axId val="153307776"/>
      </c:barChart>
      <c:catAx>
        <c:axId val="1531494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7776"/>
        <c:crosses val="autoZero"/>
        <c:auto val="1"/>
        <c:lblAlgn val="ctr"/>
        <c:lblOffset val="100"/>
        <c:noMultiLvlLbl val="0"/>
      </c:catAx>
      <c:valAx>
        <c:axId val="1533077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149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407.495</c:v>
                </c:pt>
                <c:pt idx="1">
                  <c:v>454.98200000000003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63424"/>
        <c:axId val="153489792"/>
      </c:barChart>
      <c:catAx>
        <c:axId val="1534634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89792"/>
        <c:crosses val="autoZero"/>
        <c:auto val="1"/>
        <c:lblAlgn val="ctr"/>
        <c:lblOffset val="100"/>
        <c:noMultiLvlLbl val="0"/>
      </c:catAx>
      <c:valAx>
        <c:axId val="1534897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63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40350</c:v>
                </c:pt>
                <c:pt idx="1">
                  <c:v>41425</c:v>
                </c:pt>
                <c:pt idx="2">
                  <c:v>41096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57728"/>
        <c:axId val="153753088"/>
      </c:barChart>
      <c:catAx>
        <c:axId val="15365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088"/>
        <c:crosses val="autoZero"/>
        <c:auto val="1"/>
        <c:lblAlgn val="ctr"/>
        <c:lblOffset val="100"/>
        <c:noMultiLvlLbl val="0"/>
      </c:catAx>
      <c:valAx>
        <c:axId val="153753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57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0.8</c:v>
                </c:pt>
                <c:pt idx="1">
                  <c:v>0.9</c:v>
                </c:pt>
                <c:pt idx="2">
                  <c:v>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4624"/>
        <c:axId val="153836160"/>
      </c:barChart>
      <c:catAx>
        <c:axId val="15383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6160"/>
        <c:crosses val="autoZero"/>
        <c:auto val="1"/>
        <c:lblAlgn val="ctr"/>
        <c:lblOffset val="100"/>
        <c:noMultiLvlLbl val="0"/>
      </c:catAx>
      <c:valAx>
        <c:axId val="153836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4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20.6</c:v>
                </c:pt>
                <c:pt idx="1">
                  <c:v>14.6</c:v>
                </c:pt>
                <c:pt idx="2">
                  <c:v>14.2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918080"/>
        <c:axId val="153937792"/>
      </c:barChart>
      <c:catAx>
        <c:axId val="15391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37792"/>
        <c:crosses val="autoZero"/>
        <c:auto val="1"/>
        <c:lblAlgn val="ctr"/>
        <c:lblOffset val="100"/>
        <c:noMultiLvlLbl val="0"/>
      </c:catAx>
      <c:valAx>
        <c:axId val="153937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918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16.638730682486333</c:v>
                </c:pt>
                <c:pt idx="1">
                  <c:v>58.905143438846522</c:v>
                </c:pt>
                <c:pt idx="2">
                  <c:v>24.456125878667144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163</c:v>
                </c:pt>
                <c:pt idx="1">
                  <c:v>152</c:v>
                </c:pt>
                <c:pt idx="2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8</c:v>
                </c:pt>
                <c:pt idx="1">
                  <c:v>11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3088"/>
        <c:axId val="154314624"/>
      </c:barChart>
      <c:catAx>
        <c:axId val="15431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314624"/>
        <c:crosses val="autoZero"/>
        <c:auto val="1"/>
        <c:lblAlgn val="ctr"/>
        <c:lblOffset val="100"/>
        <c:noMultiLvlLbl val="0"/>
      </c:catAx>
      <c:valAx>
        <c:axId val="154314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30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558</c:v>
                </c:pt>
                <c:pt idx="1">
                  <c:v>1820</c:v>
                </c:pt>
                <c:pt idx="2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398</c:v>
                </c:pt>
                <c:pt idx="1">
                  <c:v>1668</c:v>
                </c:pt>
                <c:pt idx="2">
                  <c:v>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26336"/>
        <c:axId val="199353856"/>
      </c:barChart>
      <c:catAx>
        <c:axId val="199326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353856"/>
        <c:crosses val="autoZero"/>
        <c:auto val="1"/>
        <c:lblAlgn val="ctr"/>
        <c:lblOffset val="100"/>
        <c:noMultiLvlLbl val="0"/>
      </c:catAx>
      <c:valAx>
        <c:axId val="199353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26336"/>
        <c:crosses val="autoZero"/>
        <c:crossBetween val="between"/>
        <c:majorUnit val="4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15</c:v>
                </c:pt>
                <c:pt idx="1">
                  <c:v>13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7</c:v>
                </c:pt>
                <c:pt idx="1">
                  <c:v>6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772224"/>
        <c:axId val="154798336"/>
      </c:barChart>
      <c:catAx>
        <c:axId val="15477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98336"/>
        <c:crosses val="autoZero"/>
        <c:auto val="1"/>
        <c:lblAlgn val="ctr"/>
        <c:lblOffset val="100"/>
        <c:noMultiLvlLbl val="0"/>
      </c:catAx>
      <c:valAx>
        <c:axId val="154798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7722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93.2</c:v>
                </c:pt>
                <c:pt idx="1">
                  <c:v>101.3</c:v>
                </c:pt>
                <c:pt idx="2">
                  <c:v>110.3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95.1</c:v>
                </c:pt>
                <c:pt idx="1">
                  <c:v>98.6</c:v>
                </c:pt>
                <c:pt idx="2">
                  <c:v>106.4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088000"/>
        <c:axId val="155128192"/>
      </c:barChart>
      <c:catAx>
        <c:axId val="155088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192"/>
        <c:crosses val="autoZero"/>
        <c:auto val="1"/>
        <c:lblAlgn val="ctr"/>
        <c:lblOffset val="100"/>
        <c:noMultiLvlLbl val="0"/>
      </c:catAx>
      <c:valAx>
        <c:axId val="1551281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8800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2995</c:v>
                </c:pt>
                <c:pt idx="1">
                  <c:v>2560</c:v>
                </c:pt>
                <c:pt idx="2">
                  <c:v>2443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56704"/>
        <c:axId val="155258240"/>
      </c:barChart>
      <c:catAx>
        <c:axId val="15525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8240"/>
        <c:crosses val="autoZero"/>
        <c:auto val="1"/>
        <c:lblAlgn val="ctr"/>
        <c:lblOffset val="100"/>
        <c:noMultiLvlLbl val="0"/>
      </c:catAx>
      <c:valAx>
        <c:axId val="155258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6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63</c:v>
                </c:pt>
                <c:pt idx="1">
                  <c:v>87</c:v>
                </c:pt>
                <c:pt idx="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90</c:v>
                </c:pt>
                <c:pt idx="1">
                  <c:v>77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598848"/>
        <c:axId val="155600384"/>
      </c:barChart>
      <c:catAx>
        <c:axId val="15559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0384"/>
        <c:crosses val="autoZero"/>
        <c:auto val="1"/>
        <c:lblAlgn val="ctr"/>
        <c:lblOffset val="100"/>
        <c:noMultiLvlLbl val="0"/>
      </c:catAx>
      <c:valAx>
        <c:axId val="155600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988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476</c:v>
                </c:pt>
                <c:pt idx="1">
                  <c:v>469</c:v>
                </c:pt>
                <c:pt idx="2">
                  <c:v>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639</c:v>
                </c:pt>
                <c:pt idx="1">
                  <c:v>723</c:v>
                </c:pt>
                <c:pt idx="2">
                  <c:v>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479488"/>
        <c:axId val="156574080"/>
      </c:barChart>
      <c:catAx>
        <c:axId val="15647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74080"/>
        <c:crosses val="autoZero"/>
        <c:auto val="1"/>
        <c:lblAlgn val="ctr"/>
        <c:lblOffset val="100"/>
        <c:noMultiLvlLbl val="0"/>
      </c:catAx>
      <c:valAx>
        <c:axId val="156574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794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1.986818895841195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2.1351282568823442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2.3176628550868354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2.5467086730261252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2.5230142780668885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2.4870339005361952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2.5510965239445027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3.1039657396600293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3.5234442874568894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3.8384919833963722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3.4611368044159332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3.3461751103544506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3.7981237549473015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4.5721406569490401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4.1438864073154251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2.214109573413134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1.6682609191670104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1.1820870374108168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2320"/>
        <c:axId val="157833856"/>
      </c:barChart>
      <c:catAx>
        <c:axId val="15783232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833856"/>
        <c:crosses val="autoZero"/>
        <c:auto val="1"/>
        <c:lblAlgn val="ctr"/>
        <c:lblOffset val="100"/>
        <c:noMultiLvlLbl val="0"/>
      </c:catAx>
      <c:valAx>
        <c:axId val="15783385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8323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2.1702310642293616</c:v>
                </c:pt>
                <c:pt idx="1">
                  <c:v>2.3255609867399145</c:v>
                </c:pt>
                <c:pt idx="2">
                  <c:v>2.488789040903546</c:v>
                </c:pt>
                <c:pt idx="3">
                  <c:v>2.8108572983124325</c:v>
                </c:pt>
                <c:pt idx="4">
                  <c:v>2.6142815771691343</c:v>
                </c:pt>
                <c:pt idx="5">
                  <c:v>2.652017095067178</c:v>
                </c:pt>
                <c:pt idx="6">
                  <c:v>2.7178348588428358</c:v>
                </c:pt>
                <c:pt idx="7">
                  <c:v>3.2110293020684328</c:v>
                </c:pt>
                <c:pt idx="8">
                  <c:v>3.4848311993751699</c:v>
                </c:pt>
                <c:pt idx="9">
                  <c:v>3.8095321673350826</c:v>
                </c:pt>
                <c:pt idx="10">
                  <c:v>3.2926433291502488</c:v>
                </c:pt>
                <c:pt idx="11">
                  <c:v>3.05569937955788</c:v>
                </c:pt>
                <c:pt idx="12">
                  <c:v>3.2917657589665734</c:v>
                </c:pt>
                <c:pt idx="13">
                  <c:v>3.8472676852331267</c:v>
                </c:pt>
                <c:pt idx="14">
                  <c:v>3.3707470754973627</c:v>
                </c:pt>
                <c:pt idx="15">
                  <c:v>1.6419338136567472</c:v>
                </c:pt>
                <c:pt idx="16">
                  <c:v>1.1092487121657555</c:v>
                </c:pt>
                <c:pt idx="17">
                  <c:v>0.70644399785872869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8208768"/>
        <c:axId val="158210304"/>
      </c:barChart>
      <c:catAx>
        <c:axId val="15820876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8210304"/>
        <c:crosses val="autoZero"/>
        <c:auto val="1"/>
        <c:lblAlgn val="ctr"/>
        <c:lblOffset val="100"/>
        <c:noMultiLvlLbl val="0"/>
      </c:catAx>
      <c:valAx>
        <c:axId val="15821030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20876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0.15462000665453193</c:v>
                </c:pt>
                <c:pt idx="1">
                  <c:v>0.198823977325606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1.4581253792104594</c:v>
                </c:pt>
                <c:pt idx="1">
                  <c:v>0.57743559372223863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8.7585383516332964</c:v>
                </c:pt>
                <c:pt idx="1">
                  <c:v>3.409619696264647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20.118215802556122</c:v>
                </c:pt>
                <c:pt idx="1">
                  <c:v>18.757138626845467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48.049634979351382</c:v>
                </c:pt>
                <c:pt idx="1">
                  <c:v>57.63568678878125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6.6134304112109286</c:v>
                </c:pt>
                <c:pt idx="1">
                  <c:v>6.2121917170777108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14.84743506938328</c:v>
                </c:pt>
                <c:pt idx="1">
                  <c:v>13.209103599983079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099136"/>
        <c:axId val="159129984"/>
      </c:barChart>
      <c:catAx>
        <c:axId val="159099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129984"/>
        <c:crosses val="autoZero"/>
        <c:auto val="1"/>
        <c:lblAlgn val="ctr"/>
        <c:lblOffset val="100"/>
        <c:noMultiLvlLbl val="0"/>
      </c:catAx>
      <c:valAx>
        <c:axId val="1591299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09913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30.356408901415065</c:v>
                </c:pt>
                <c:pt idx="1">
                  <c:v>25.546765937645414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25.610161861703169</c:v>
                </c:pt>
                <c:pt idx="1">
                  <c:v>31.976817970303312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43.818135556729885</c:v>
                </c:pt>
                <c:pt idx="1">
                  <c:v>42.195101315622487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0.21529368015187991</c:v>
                </c:pt>
                <c:pt idx="1">
                  <c:v>0.28131477642878294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674752"/>
        <c:axId val="159676288"/>
      </c:barChart>
      <c:catAx>
        <c:axId val="159674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676288"/>
        <c:crosses val="autoZero"/>
        <c:auto val="1"/>
        <c:lblAlgn val="ctr"/>
        <c:lblOffset val="100"/>
        <c:noMultiLvlLbl val="0"/>
      </c:catAx>
      <c:valAx>
        <c:axId val="1596762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67475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2</c:v>
                </c:pt>
                <c:pt idx="1">
                  <c:v>7</c:v>
                </c:pt>
                <c:pt idx="2">
                  <c:v>25</c:v>
                </c:pt>
                <c:pt idx="3">
                  <c:v>33</c:v>
                </c:pt>
                <c:pt idx="4">
                  <c:v>48</c:v>
                </c:pt>
                <c:pt idx="5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4</c:v>
                </c:pt>
                <c:pt idx="1">
                  <c:v>6</c:v>
                </c:pt>
                <c:pt idx="2">
                  <c:v>23</c:v>
                </c:pt>
                <c:pt idx="3">
                  <c:v>32</c:v>
                </c:pt>
                <c:pt idx="4">
                  <c:v>27</c:v>
                </c:pt>
                <c:pt idx="5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60020736"/>
        <c:axId val="160026624"/>
      </c:barChart>
      <c:catAx>
        <c:axId val="1600207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6624"/>
        <c:crosses val="autoZero"/>
        <c:auto val="1"/>
        <c:lblAlgn val="ctr"/>
        <c:lblOffset val="100"/>
        <c:noMultiLvlLbl val="0"/>
      </c:catAx>
      <c:valAx>
        <c:axId val="1600266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07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168</c:v>
                </c:pt>
                <c:pt idx="1">
                  <c:v>436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101</c:v>
                </c:pt>
                <c:pt idx="1">
                  <c:v>410</c:v>
                </c:pt>
                <c:pt idx="2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808512"/>
        <c:axId val="199810048"/>
      </c:barChart>
      <c:catAx>
        <c:axId val="199808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810048"/>
        <c:crosses val="autoZero"/>
        <c:auto val="1"/>
        <c:lblAlgn val="ctr"/>
        <c:lblOffset val="100"/>
        <c:noMultiLvlLbl val="0"/>
      </c:catAx>
      <c:valAx>
        <c:axId val="199810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808512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0.81</c:v>
                </c:pt>
                <c:pt idx="1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472448"/>
        <c:axId val="160590848"/>
      </c:barChart>
      <c:catAx>
        <c:axId val="160472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590848"/>
        <c:crosses val="autoZero"/>
        <c:auto val="1"/>
        <c:lblAlgn val="ctr"/>
        <c:lblOffset val="100"/>
        <c:noMultiLvlLbl val="0"/>
      </c:catAx>
      <c:valAx>
        <c:axId val="160590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472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25</c:v>
                </c:pt>
                <c:pt idx="1">
                  <c:v>61.350489268530026</c:v>
                </c:pt>
                <c:pt idx="2">
                  <c:v>19.415949702183983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75</c:v>
                </c:pt>
                <c:pt idx="1">
                  <c:v>38.649510731469967</c:v>
                </c:pt>
                <c:pt idx="2">
                  <c:v>80.584050297816006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795264"/>
        <c:axId val="160821632"/>
      </c:barChart>
      <c:catAx>
        <c:axId val="160795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21632"/>
        <c:crosses val="autoZero"/>
        <c:auto val="1"/>
        <c:lblAlgn val="ctr"/>
        <c:lblOffset val="100"/>
        <c:noMultiLvlLbl val="0"/>
      </c:catAx>
      <c:valAx>
        <c:axId val="16082163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79526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486</c:v>
                </c:pt>
                <c:pt idx="1">
                  <c:v>441</c:v>
                </c:pt>
                <c:pt idx="2">
                  <c:v>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484</c:v>
                </c:pt>
                <c:pt idx="1">
                  <c:v>484</c:v>
                </c:pt>
                <c:pt idx="2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994432"/>
        <c:axId val="160995968"/>
      </c:barChart>
      <c:catAx>
        <c:axId val="160994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995968"/>
        <c:crosses val="autoZero"/>
        <c:auto val="1"/>
        <c:lblAlgn val="ctr"/>
        <c:lblOffset val="100"/>
        <c:noMultiLvlLbl val="0"/>
      </c:catAx>
      <c:valAx>
        <c:axId val="160995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9944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1002</c:v>
                </c:pt>
                <c:pt idx="1">
                  <c:v>1260</c:v>
                </c:pt>
                <c:pt idx="2">
                  <c:v>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1005</c:v>
                </c:pt>
                <c:pt idx="1">
                  <c:v>1265</c:v>
                </c:pt>
                <c:pt idx="2">
                  <c:v>1023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478144"/>
        <c:axId val="161479680"/>
      </c:barChart>
      <c:catAx>
        <c:axId val="16147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479680"/>
        <c:crosses val="autoZero"/>
        <c:auto val="1"/>
        <c:lblAlgn val="ctr"/>
        <c:lblOffset val="100"/>
        <c:noMultiLvlLbl val="0"/>
      </c:catAx>
      <c:valAx>
        <c:axId val="161479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4781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22.126607319485657</c:v>
                </c:pt>
                <c:pt idx="1">
                  <c:v>28.578145570810609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26.508407517309596</c:v>
                </c:pt>
                <c:pt idx="1">
                  <c:v>28.122061312770359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17.720079129574678</c:v>
                </c:pt>
                <c:pt idx="1">
                  <c:v>19.870227571939065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15.454995054401582</c:v>
                </c:pt>
                <c:pt idx="1">
                  <c:v>15.553883769042692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8.9910979228486649</c:v>
                </c:pt>
                <c:pt idx="1">
                  <c:v>5.0921572315215347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9.1988130563798212</c:v>
                </c:pt>
                <c:pt idx="1">
                  <c:v>2.7835245439157421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920128"/>
        <c:axId val="161922048"/>
      </c:barChart>
      <c:catAx>
        <c:axId val="161920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922048"/>
        <c:crosses val="autoZero"/>
        <c:auto val="1"/>
        <c:lblAlgn val="ctr"/>
        <c:lblOffset val="100"/>
        <c:noMultiLvlLbl val="0"/>
      </c:catAx>
      <c:valAx>
        <c:axId val="16192204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201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51.42</c:v>
                </c:pt>
                <c:pt idx="1">
                  <c:v>41.43</c:v>
                </c:pt>
                <c:pt idx="2">
                  <c:v>6.07</c:v>
                </c:pt>
                <c:pt idx="3">
                  <c:v>0.74</c:v>
                </c:pt>
                <c:pt idx="4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56.05</c:v>
                </c:pt>
                <c:pt idx="1">
                  <c:v>36.51</c:v>
                </c:pt>
                <c:pt idx="2">
                  <c:v>6.33</c:v>
                </c:pt>
                <c:pt idx="3">
                  <c:v>0.82</c:v>
                </c:pt>
                <c:pt idx="4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238464"/>
        <c:axId val="162247808"/>
      </c:barChart>
      <c:catAx>
        <c:axId val="1622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7808"/>
        <c:crosses val="autoZero"/>
        <c:auto val="1"/>
        <c:lblAlgn val="ctr"/>
        <c:lblOffset val="100"/>
        <c:noMultiLvlLbl val="0"/>
      </c:catAx>
      <c:valAx>
        <c:axId val="1622478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3846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56542</c:v>
                </c:pt>
                <c:pt idx="1">
                  <c:v>64407</c:v>
                </c:pt>
                <c:pt idx="2">
                  <c:v>75440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426880"/>
        <c:axId val="162428416"/>
      </c:barChart>
      <c:catAx>
        <c:axId val="16242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8416"/>
        <c:crosses val="autoZero"/>
        <c:auto val="1"/>
        <c:lblAlgn val="ctr"/>
        <c:lblOffset val="100"/>
        <c:noMultiLvlLbl val="0"/>
      </c:catAx>
      <c:valAx>
        <c:axId val="162428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6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16030</c:v>
                </c:pt>
                <c:pt idx="1">
                  <c:v>17427</c:v>
                </c:pt>
                <c:pt idx="2">
                  <c:v>17751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19123</c:v>
                </c:pt>
                <c:pt idx="1">
                  <c:v>20440</c:v>
                </c:pt>
                <c:pt idx="2">
                  <c:v>21756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3216384"/>
        <c:axId val="164366208"/>
      </c:barChart>
      <c:catAx>
        <c:axId val="163216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66208"/>
        <c:crosses val="autoZero"/>
        <c:auto val="1"/>
        <c:lblAlgn val="ctr"/>
        <c:lblOffset val="100"/>
        <c:noMultiLvlLbl val="0"/>
      </c:catAx>
      <c:valAx>
        <c:axId val="164366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32163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35</c:v>
                </c:pt>
                <c:pt idx="1">
                  <c:v>25.4</c:v>
                </c:pt>
                <c:pt idx="2">
                  <c:v>3.1</c:v>
                </c:pt>
                <c:pt idx="3">
                  <c:v>36.5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81.35845314823996</c:v>
                </c:pt>
                <c:pt idx="1">
                  <c:v>97.35176939301617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18.64154685176004</c:v>
                </c:pt>
                <c:pt idx="1">
                  <c:v>2.6482306069838297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6296576"/>
        <c:axId val="166384384"/>
      </c:barChart>
      <c:catAx>
        <c:axId val="1662965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384384"/>
        <c:crosses val="autoZero"/>
        <c:auto val="1"/>
        <c:lblAlgn val="ctr"/>
        <c:lblOffset val="100"/>
        <c:noMultiLvlLbl val="0"/>
      </c:catAx>
      <c:valAx>
        <c:axId val="16638438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29657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11620</c:v>
                </c:pt>
                <c:pt idx="1">
                  <c:v>9013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624384"/>
        <c:axId val="200712192"/>
      </c:barChart>
      <c:catAx>
        <c:axId val="200624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712192"/>
        <c:crosses val="autoZero"/>
        <c:auto val="1"/>
        <c:lblAlgn val="ctr"/>
        <c:lblOffset val="100"/>
        <c:noMultiLvlLbl val="0"/>
      </c:catAx>
      <c:valAx>
        <c:axId val="200712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624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16.2</c:v>
                </c:pt>
                <c:pt idx="1">
                  <c:v>15.8</c:v>
                </c:pt>
                <c:pt idx="2">
                  <c:v>10.6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003456"/>
        <c:axId val="168213120"/>
      </c:barChart>
      <c:catAx>
        <c:axId val="16800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213120"/>
        <c:crosses val="autoZero"/>
        <c:auto val="1"/>
        <c:lblAlgn val="ctr"/>
        <c:lblOffset val="100"/>
        <c:noMultiLvlLbl val="0"/>
      </c:catAx>
      <c:valAx>
        <c:axId val="168213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003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10.1</c:v>
                </c:pt>
                <c:pt idx="1">
                  <c:v>11.9</c:v>
                </c:pt>
                <c:pt idx="2">
                  <c:v>19.3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6428416"/>
        <c:axId val="186450688"/>
      </c:barChart>
      <c:catAx>
        <c:axId val="18642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0688"/>
        <c:crosses val="autoZero"/>
        <c:auto val="1"/>
        <c:lblAlgn val="ctr"/>
        <c:lblOffset val="100"/>
        <c:noMultiLvlLbl val="0"/>
      </c:catAx>
      <c:valAx>
        <c:axId val="186450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284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2.06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4.13</c:v>
                </c:pt>
                <c:pt idx="1">
                  <c:v>6.2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566144"/>
        <c:axId val="186567680"/>
      </c:barChart>
      <c:catAx>
        <c:axId val="18656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567680"/>
        <c:crosses val="autoZero"/>
        <c:auto val="1"/>
        <c:lblAlgn val="ctr"/>
        <c:lblOffset val="100"/>
        <c:noMultiLvlLbl val="0"/>
      </c:catAx>
      <c:valAx>
        <c:axId val="186567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5661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16717</c:v>
                </c:pt>
                <c:pt idx="1">
                  <c:v>17987</c:v>
                </c:pt>
                <c:pt idx="2">
                  <c:v>21421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1865</c:v>
                </c:pt>
                <c:pt idx="1">
                  <c:v>3317</c:v>
                </c:pt>
                <c:pt idx="2">
                  <c:v>5649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45824"/>
        <c:axId val="186857728"/>
      </c:barChart>
      <c:catAx>
        <c:axId val="186845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57728"/>
        <c:crosses val="autoZero"/>
        <c:auto val="1"/>
        <c:lblAlgn val="ctr"/>
        <c:lblOffset val="100"/>
        <c:noMultiLvlLbl val="0"/>
      </c:catAx>
      <c:valAx>
        <c:axId val="1868577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45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84782</c:v>
                </c:pt>
                <c:pt idx="1">
                  <c:v>76638</c:v>
                </c:pt>
                <c:pt idx="2">
                  <c:v>96590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16476</c:v>
                </c:pt>
                <c:pt idx="1">
                  <c:v>30614</c:v>
                </c:pt>
                <c:pt idx="2">
                  <c:v>30423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342080"/>
        <c:axId val="189343616"/>
      </c:barChart>
      <c:catAx>
        <c:axId val="189342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43616"/>
        <c:crosses val="autoZero"/>
        <c:auto val="1"/>
        <c:lblAlgn val="ctr"/>
        <c:lblOffset val="100"/>
        <c:noMultiLvlLbl val="0"/>
      </c:catAx>
      <c:valAx>
        <c:axId val="1893436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2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5.0999999999999996</c:v>
                </c:pt>
                <c:pt idx="1">
                  <c:v>4.3</c:v>
                </c:pt>
                <c:pt idx="2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8.8000000000000007</c:v>
                </c:pt>
                <c:pt idx="1">
                  <c:v>9.1999999999999993</c:v>
                </c:pt>
                <c:pt idx="2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15424"/>
        <c:axId val="189460864"/>
      </c:barChart>
      <c:catAx>
        <c:axId val="189415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460864"/>
        <c:crosses val="autoZero"/>
        <c:auto val="1"/>
        <c:lblAlgn val="ctr"/>
        <c:lblOffset val="100"/>
        <c:noMultiLvlLbl val="0"/>
      </c:catAx>
      <c:valAx>
        <c:axId val="1894608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415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26.3</c:v>
                </c:pt>
                <c:pt idx="1">
                  <c:v>29</c:v>
                </c:pt>
                <c:pt idx="2">
                  <c:v>30.3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32.9</c:v>
                </c:pt>
                <c:pt idx="1">
                  <c:v>35.6</c:v>
                </c:pt>
                <c:pt idx="2">
                  <c:v>39.299999999999997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583744"/>
        <c:axId val="189585280"/>
      </c:barChart>
      <c:catAx>
        <c:axId val="18958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85280"/>
        <c:crosses val="autoZero"/>
        <c:auto val="1"/>
        <c:lblAlgn val="ctr"/>
        <c:lblOffset val="100"/>
        <c:noMultiLvlLbl val="0"/>
      </c:catAx>
      <c:valAx>
        <c:axId val="1895852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8374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12555.03</c:v>
                </c:pt>
                <c:pt idx="1">
                  <c:v>14839.54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941248"/>
        <c:axId val="189942784"/>
      </c:barChart>
      <c:catAx>
        <c:axId val="189941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42784"/>
        <c:crosses val="autoZero"/>
        <c:auto val="1"/>
        <c:lblAlgn val="ctr"/>
        <c:lblOffset val="100"/>
        <c:noMultiLvlLbl val="0"/>
      </c:catAx>
      <c:valAx>
        <c:axId val="189942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41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96</c:v>
                </c:pt>
                <c:pt idx="1">
                  <c:v>87</c:v>
                </c:pt>
                <c:pt idx="2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72</c:v>
                </c:pt>
                <c:pt idx="1">
                  <c:v>61</c:v>
                </c:pt>
                <c:pt idx="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078336"/>
        <c:axId val="190129664"/>
      </c:barChart>
      <c:catAx>
        <c:axId val="19007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29664"/>
        <c:crosses val="autoZero"/>
        <c:auto val="1"/>
        <c:lblAlgn val="ctr"/>
        <c:lblOffset val="100"/>
        <c:noMultiLvlLbl val="0"/>
      </c:catAx>
      <c:valAx>
        <c:axId val="190129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07833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58570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55381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109895</v>
      </c>
      <c r="C4" s="35">
        <v>54020</v>
      </c>
      <c r="D4" s="63">
        <v>55875</v>
      </c>
      <c r="E4" s="211"/>
    </row>
    <row r="5" spans="1:5" ht="30" x14ac:dyDescent="0.25">
      <c r="A5" s="201" t="s">
        <v>716</v>
      </c>
      <c r="B5" s="72">
        <v>112843</v>
      </c>
      <c r="C5" s="61">
        <v>55149</v>
      </c>
      <c r="D5" s="111">
        <v>57694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15026</v>
      </c>
      <c r="C4" s="71">
        <v>20854</v>
      </c>
    </row>
    <row r="5" spans="1:6" x14ac:dyDescent="0.25">
      <c r="A5" s="286" t="s">
        <v>719</v>
      </c>
      <c r="B5" s="214">
        <v>7086</v>
      </c>
      <c r="C5" s="214">
        <v>8333</v>
      </c>
    </row>
    <row r="6" spans="1:6" x14ac:dyDescent="0.25">
      <c r="A6" s="286" t="s">
        <v>720</v>
      </c>
      <c r="B6" s="214">
        <v>8947</v>
      </c>
      <c r="C6" s="214">
        <v>9459</v>
      </c>
    </row>
    <row r="7" spans="1:6" x14ac:dyDescent="0.25">
      <c r="A7" s="286" t="s">
        <v>721</v>
      </c>
      <c r="B7" s="214">
        <v>16708</v>
      </c>
      <c r="C7" s="214">
        <v>13668</v>
      </c>
    </row>
    <row r="8" spans="1:6" x14ac:dyDescent="0.25">
      <c r="A8" s="286" t="s">
        <v>722</v>
      </c>
      <c r="B8" s="214">
        <v>137</v>
      </c>
      <c r="C8" s="214">
        <v>471</v>
      </c>
    </row>
    <row r="9" spans="1:6" x14ac:dyDescent="0.25">
      <c r="A9" s="286" t="s">
        <v>723</v>
      </c>
      <c r="B9" s="214">
        <v>5384</v>
      </c>
      <c r="C9" s="214">
        <v>4851</v>
      </c>
    </row>
    <row r="10" spans="1:6" ht="30" x14ac:dyDescent="0.25">
      <c r="A10" s="293" t="s">
        <v>724</v>
      </c>
      <c r="B10" s="214">
        <v>10174</v>
      </c>
      <c r="C10" s="214">
        <v>1406</v>
      </c>
    </row>
    <row r="11" spans="1:6" x14ac:dyDescent="0.25">
      <c r="A11" s="286" t="s">
        <v>887</v>
      </c>
      <c r="B11" s="214">
        <v>2488</v>
      </c>
      <c r="C11" s="214">
        <v>3760</v>
      </c>
    </row>
    <row r="12" spans="1:6" x14ac:dyDescent="0.25">
      <c r="A12" s="294" t="s">
        <v>16</v>
      </c>
      <c r="B12" s="1">
        <f>SUM(B4:B11)</f>
        <v>65950</v>
      </c>
      <c r="C12" s="1">
        <f>SUM(C4:C11)</f>
        <v>62802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17499</v>
      </c>
      <c r="C19" s="71">
        <v>20586</v>
      </c>
    </row>
    <row r="20" spans="1:3" x14ac:dyDescent="0.25">
      <c r="A20" s="286" t="s">
        <v>719</v>
      </c>
      <c r="B20" s="214">
        <v>3498</v>
      </c>
      <c r="C20" s="214">
        <v>3738</v>
      </c>
    </row>
    <row r="21" spans="1:3" x14ac:dyDescent="0.25">
      <c r="A21" s="286" t="s">
        <v>720</v>
      </c>
      <c r="B21" s="214">
        <v>7300</v>
      </c>
      <c r="C21" s="214">
        <v>7911</v>
      </c>
    </row>
    <row r="22" spans="1:3" x14ac:dyDescent="0.25">
      <c r="A22" s="286" t="s">
        <v>721</v>
      </c>
      <c r="B22" s="214">
        <v>16446</v>
      </c>
      <c r="C22" s="214">
        <v>13279</v>
      </c>
    </row>
    <row r="23" spans="1:3" x14ac:dyDescent="0.25">
      <c r="A23" s="286" t="s">
        <v>722</v>
      </c>
      <c r="B23" s="214">
        <v>42</v>
      </c>
      <c r="C23" s="214">
        <v>189</v>
      </c>
    </row>
    <row r="24" spans="1:3" x14ac:dyDescent="0.25">
      <c r="A24" s="286" t="s">
        <v>723</v>
      </c>
      <c r="B24" s="214">
        <v>4227</v>
      </c>
      <c r="C24" s="214">
        <v>3742</v>
      </c>
    </row>
    <row r="25" spans="1:3" ht="30" x14ac:dyDescent="0.25">
      <c r="A25" s="293" t="s">
        <v>724</v>
      </c>
      <c r="B25" s="214">
        <v>7253</v>
      </c>
      <c r="C25" s="214">
        <v>1455</v>
      </c>
    </row>
    <row r="26" spans="1:3" x14ac:dyDescent="0.25">
      <c r="A26" s="286" t="s">
        <v>887</v>
      </c>
      <c r="B26" s="214">
        <v>2128</v>
      </c>
      <c r="C26" s="214">
        <v>4289</v>
      </c>
    </row>
    <row r="27" spans="1:3" x14ac:dyDescent="0.25">
      <c r="A27" s="294" t="s">
        <v>16</v>
      </c>
      <c r="B27" s="1">
        <f>SUM(B19:B26)</f>
        <v>58393</v>
      </c>
      <c r="C27" s="1">
        <f>SUM(C19:C26)</f>
        <v>55189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75.78</v>
      </c>
      <c r="C4" s="1018">
        <v>73.66</v>
      </c>
      <c r="D4" s="1018">
        <v>77.89</v>
      </c>
      <c r="E4" s="1019">
        <v>139</v>
      </c>
      <c r="F4" s="1019">
        <v>163.5</v>
      </c>
      <c r="G4" s="1020">
        <v>44.6</v>
      </c>
      <c r="H4" s="1021">
        <v>43</v>
      </c>
      <c r="I4" s="1022">
        <v>46</v>
      </c>
      <c r="J4" s="1019">
        <v>10.1</v>
      </c>
    </row>
    <row r="5" spans="1:12" x14ac:dyDescent="0.25">
      <c r="A5" s="498">
        <v>2021</v>
      </c>
      <c r="B5" s="757">
        <v>74.650000000000006</v>
      </c>
      <c r="C5" s="758">
        <v>72.260000000000005</v>
      </c>
      <c r="D5" s="758">
        <v>77.09</v>
      </c>
      <c r="E5" s="1023">
        <v>138</v>
      </c>
      <c r="F5" s="1023">
        <v>164.1</v>
      </c>
      <c r="G5" s="1024">
        <v>44.6</v>
      </c>
      <c r="H5" s="1025">
        <v>43.1</v>
      </c>
      <c r="I5" s="1026">
        <v>46.1</v>
      </c>
      <c r="J5" s="1023">
        <v>11.9</v>
      </c>
    </row>
    <row r="6" spans="1:12" x14ac:dyDescent="0.25">
      <c r="A6" s="499">
        <v>2022</v>
      </c>
      <c r="B6" s="1011">
        <v>74.650000000000006</v>
      </c>
      <c r="C6" s="1012">
        <v>72.06</v>
      </c>
      <c r="D6" s="1012">
        <v>77.3</v>
      </c>
      <c r="E6" s="1013">
        <v>133</v>
      </c>
      <c r="F6" s="1013">
        <v>168</v>
      </c>
      <c r="G6" s="1014">
        <v>45</v>
      </c>
      <c r="H6" s="1015">
        <v>43.5</v>
      </c>
      <c r="I6" s="1016">
        <v>46.4</v>
      </c>
      <c r="J6" s="1013">
        <v>19.3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10.1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11.9</v>
      </c>
    </row>
    <row r="13" spans="1:12" x14ac:dyDescent="0.25">
      <c r="A13" s="633">
        <f t="shared" si="0"/>
        <v>2022</v>
      </c>
      <c r="B13" s="627">
        <f t="shared" si="1"/>
        <v>19.3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35629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39507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34.700000000000003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75440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7574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71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33286</v>
      </c>
      <c r="C5" s="70">
        <v>35153</v>
      </c>
      <c r="D5" s="55">
        <v>19123</v>
      </c>
      <c r="E5" s="110">
        <v>16030</v>
      </c>
      <c r="F5" s="55">
        <v>29.5</v>
      </c>
      <c r="G5" s="55">
        <v>32.9</v>
      </c>
      <c r="H5" s="110">
        <v>26.3</v>
      </c>
      <c r="I5" s="55"/>
      <c r="J5" s="70"/>
      <c r="K5" s="55"/>
      <c r="L5" s="55"/>
      <c r="M5" s="71">
        <v>84</v>
      </c>
      <c r="N5" s="71">
        <v>72</v>
      </c>
      <c r="O5" s="71">
        <v>96</v>
      </c>
    </row>
    <row r="6" spans="1:16" x14ac:dyDescent="0.25">
      <c r="A6" s="215">
        <v>2021</v>
      </c>
      <c r="B6" s="212">
        <v>35165</v>
      </c>
      <c r="C6" s="212">
        <v>37867</v>
      </c>
      <c r="D6" s="58">
        <v>20440</v>
      </c>
      <c r="E6" s="160">
        <v>17427</v>
      </c>
      <c r="F6" s="58">
        <v>32.200000000000003</v>
      </c>
      <c r="G6" s="58">
        <v>35.6</v>
      </c>
      <c r="H6" s="160">
        <v>29</v>
      </c>
      <c r="I6" s="58">
        <v>56542</v>
      </c>
      <c r="J6" s="212">
        <v>8682</v>
      </c>
      <c r="K6" s="58">
        <v>3492</v>
      </c>
      <c r="L6" s="58">
        <v>5190</v>
      </c>
      <c r="M6" s="214">
        <v>74</v>
      </c>
      <c r="N6" s="214">
        <v>61</v>
      </c>
      <c r="O6" s="214">
        <v>87</v>
      </c>
    </row>
    <row r="7" spans="1:16" x14ac:dyDescent="0.25">
      <c r="A7" s="229">
        <v>2022</v>
      </c>
      <c r="B7" s="167">
        <v>35629</v>
      </c>
      <c r="C7" s="167">
        <v>39507</v>
      </c>
      <c r="D7" s="94">
        <v>21756</v>
      </c>
      <c r="E7" s="169">
        <v>17751</v>
      </c>
      <c r="F7" s="94">
        <v>34.700000000000003</v>
      </c>
      <c r="G7" s="58">
        <v>39.299999999999997</v>
      </c>
      <c r="H7" s="160">
        <v>30.3</v>
      </c>
      <c r="I7" s="94">
        <v>64407</v>
      </c>
      <c r="J7" s="167">
        <v>8038</v>
      </c>
      <c r="K7" s="94">
        <v>3195</v>
      </c>
      <c r="L7" s="94">
        <v>4843</v>
      </c>
      <c r="M7" s="214">
        <v>71</v>
      </c>
      <c r="N7" s="214">
        <v>58</v>
      </c>
      <c r="O7" s="214">
        <v>83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75440</v>
      </c>
      <c r="J8" s="1072">
        <v>7574</v>
      </c>
      <c r="K8" s="1073">
        <v>2982</v>
      </c>
      <c r="L8" s="1073">
        <v>4592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56542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64407</v>
      </c>
      <c r="F14" s="514">
        <f>A5</f>
        <v>2020</v>
      </c>
      <c r="G14" s="310">
        <f>IF(ISBLANK(E5),"",E5)</f>
        <v>16030</v>
      </c>
      <c r="H14" s="310">
        <f>IF(ISBLANK(D5),"",D5)</f>
        <v>19123</v>
      </c>
      <c r="K14" s="514">
        <f>A6</f>
        <v>2021</v>
      </c>
      <c r="L14" s="310">
        <f>IF(ISBLANK(L6),"",L6)</f>
        <v>5190</v>
      </c>
      <c r="M14" s="310">
        <f>IF(ISBLANK(K6),"",K6)</f>
        <v>3492</v>
      </c>
    </row>
    <row r="15" spans="1:16" x14ac:dyDescent="0.25">
      <c r="A15" s="481">
        <f>A8</f>
        <v>2023</v>
      </c>
      <c r="B15" s="311">
        <f t="shared" si="0"/>
        <v>75440</v>
      </c>
      <c r="F15" s="486">
        <f t="shared" ref="F15:F16" si="1">A6</f>
        <v>2021</v>
      </c>
      <c r="G15" s="479">
        <f t="shared" ref="G15:G16" si="2">IF(ISBLANK(E6),"",E6)</f>
        <v>17427</v>
      </c>
      <c r="H15" s="479">
        <f t="shared" ref="H15:H16" si="3">IF(ISBLANK(D6),"",D6)</f>
        <v>20440</v>
      </c>
      <c r="K15" s="486">
        <f>A7</f>
        <v>2022</v>
      </c>
      <c r="L15" s="479">
        <f t="shared" ref="L15:L16" si="4">IF(ISBLANK(L7),"",L7)</f>
        <v>4843</v>
      </c>
      <c r="M15" s="479">
        <f t="shared" ref="M15:M16" si="5">IF(ISBLANK(K7),"",K7)</f>
        <v>3195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17751</v>
      </c>
      <c r="H16" s="311">
        <f t="shared" si="3"/>
        <v>21756</v>
      </c>
      <c r="K16" s="481">
        <f>A8</f>
        <v>2023</v>
      </c>
      <c r="L16" s="311">
        <f t="shared" si="4"/>
        <v>4592</v>
      </c>
      <c r="M16" s="311">
        <f t="shared" si="5"/>
        <v>2982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33286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35165</v>
      </c>
      <c r="C21" s="373"/>
      <c r="D21" s="197"/>
      <c r="F21" s="514">
        <f>A5</f>
        <v>2020</v>
      </c>
      <c r="G21" s="310">
        <f>IF(ISBLANK(E5),"",E5)</f>
        <v>16030</v>
      </c>
      <c r="H21" s="310">
        <f>IF(ISBLANK(D5),"",D5)</f>
        <v>19123</v>
      </c>
      <c r="K21" s="514">
        <f>A6</f>
        <v>2021</v>
      </c>
      <c r="L21" s="310">
        <f>IF(ISBLANK(L6),"",L6)</f>
        <v>5190</v>
      </c>
      <c r="M21" s="310">
        <f>IF(ISBLANK(K6),"",K6)</f>
        <v>3492</v>
      </c>
    </row>
    <row r="22" spans="1:15" x14ac:dyDescent="0.25">
      <c r="A22" s="481">
        <f t="shared" si="6"/>
        <v>2022</v>
      </c>
      <c r="B22" s="311">
        <f t="shared" si="7"/>
        <v>35629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17427</v>
      </c>
      <c r="H22" s="479">
        <f t="shared" ref="H22:H23" si="10">IF(ISBLANK(D6),"",D6)</f>
        <v>20440</v>
      </c>
      <c r="K22" s="486">
        <f>A7</f>
        <v>2022</v>
      </c>
      <c r="L22" s="479">
        <f>IF(ISBLANK(L7),"",L7)</f>
        <v>4843</v>
      </c>
      <c r="M22" s="479">
        <f>IF(ISBLANK(K7),"",K7)</f>
        <v>3195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17751</v>
      </c>
      <c r="H23" s="311">
        <f t="shared" si="10"/>
        <v>21756</v>
      </c>
      <c r="K23" s="481">
        <f>A8</f>
        <v>2023</v>
      </c>
      <c r="L23" s="311">
        <f>IF(ISBLANK(L8),"",L8)</f>
        <v>4592</v>
      </c>
      <c r="M23" s="311">
        <f>IF(ISBLANK(K8),"",K8)</f>
        <v>2982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33286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35165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35629</v>
      </c>
      <c r="C28" s="373"/>
      <c r="D28" s="197"/>
      <c r="F28" s="514">
        <f>A5</f>
        <v>2020</v>
      </c>
      <c r="G28" s="310">
        <f>IF(ISBLANK(H5),"",H5)</f>
        <v>26.3</v>
      </c>
      <c r="H28" s="310">
        <f>IF(ISBLANK(G5),"",G5)</f>
        <v>32.9</v>
      </c>
      <c r="K28" s="514">
        <f>A5</f>
        <v>2020</v>
      </c>
      <c r="L28" s="310">
        <f>IF(ISBLANK(O5),"",O5)</f>
        <v>96</v>
      </c>
      <c r="M28" s="310">
        <f>IF(ISBLANK(N5),"",N5)</f>
        <v>72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29</v>
      </c>
      <c r="H29" s="479">
        <f t="shared" ref="H29:H30" si="15">IF(ISBLANK(G6),"",G6)</f>
        <v>35.6</v>
      </c>
      <c r="K29" s="486">
        <f t="shared" ref="K29:K30" si="16">A6</f>
        <v>2021</v>
      </c>
      <c r="L29" s="479">
        <f t="shared" ref="L29:L30" si="17">IF(ISBLANK(O6),"",O6)</f>
        <v>87</v>
      </c>
      <c r="M29" s="479">
        <f t="shared" ref="M29:M30" si="18">IF(ISBLANK(N6),"",N6)</f>
        <v>61</v>
      </c>
    </row>
    <row r="30" spans="1:15" x14ac:dyDescent="0.25">
      <c r="F30" s="481">
        <f t="shared" si="13"/>
        <v>2022</v>
      </c>
      <c r="G30" s="311">
        <f t="shared" si="14"/>
        <v>30.3</v>
      </c>
      <c r="H30" s="311">
        <f t="shared" si="15"/>
        <v>39.299999999999997</v>
      </c>
      <c r="K30" s="481">
        <f t="shared" si="16"/>
        <v>2022</v>
      </c>
      <c r="L30" s="311">
        <f t="shared" si="17"/>
        <v>83</v>
      </c>
      <c r="M30" s="311">
        <f t="shared" si="18"/>
        <v>58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26.3</v>
      </c>
      <c r="H35" s="310">
        <f>IF(ISBLANK(G5),"",G5)</f>
        <v>32.9</v>
      </c>
      <c r="K35" s="514">
        <f>A5</f>
        <v>2020</v>
      </c>
      <c r="L35" s="310">
        <f>IF(ISBLANK(O5),"",O5)</f>
        <v>96</v>
      </c>
      <c r="M35" s="310">
        <f>IF(ISBLANK(N5),"",N5)</f>
        <v>72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29</v>
      </c>
      <c r="H36" s="479">
        <f t="shared" ref="H36:H37" si="21">IF(ISBLANK(G6),"",G6)</f>
        <v>35.6</v>
      </c>
      <c r="K36" s="486">
        <f t="shared" ref="K36:K37" si="22">A6</f>
        <v>2021</v>
      </c>
      <c r="L36" s="479">
        <f t="shared" ref="L36:L37" si="23">IF(ISBLANK(O6),"",O6)</f>
        <v>87</v>
      </c>
      <c r="M36" s="479">
        <f t="shared" ref="M36:M37" si="24">IF(ISBLANK(N6),"",N6)</f>
        <v>61</v>
      </c>
    </row>
    <row r="37" spans="6:15" x14ac:dyDescent="0.25">
      <c r="F37" s="481">
        <f t="shared" si="19"/>
        <v>2022</v>
      </c>
      <c r="G37" s="311">
        <f t="shared" si="20"/>
        <v>30.3</v>
      </c>
      <c r="H37" s="311">
        <f t="shared" si="21"/>
        <v>39.299999999999997</v>
      </c>
      <c r="K37" s="481">
        <f t="shared" si="22"/>
        <v>2022</v>
      </c>
      <c r="L37" s="311">
        <f t="shared" si="23"/>
        <v>83</v>
      </c>
      <c r="M37" s="311">
        <f t="shared" si="24"/>
        <v>58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17.600000000000001</v>
      </c>
      <c r="C6" s="35">
        <v>17.399999999999999</v>
      </c>
      <c r="D6" s="63">
        <v>17.8</v>
      </c>
      <c r="E6" s="35">
        <v>56.7</v>
      </c>
      <c r="F6" s="35">
        <v>52.1</v>
      </c>
      <c r="G6" s="35">
        <v>59.8</v>
      </c>
      <c r="H6" s="292">
        <v>25.7</v>
      </c>
      <c r="I6" s="35">
        <v>30.5</v>
      </c>
      <c r="J6" s="63">
        <v>22.4</v>
      </c>
      <c r="M6" s="127" t="s">
        <v>16</v>
      </c>
      <c r="N6" s="935">
        <f>IF(ISBLANK(B8),"",B8)</f>
        <v>17.399999999999999</v>
      </c>
      <c r="O6" s="935">
        <f>IF(ISBLANK(E8),"",E8)</f>
        <v>56.1</v>
      </c>
      <c r="P6" s="128">
        <f>IF(ISBLANK(H8),"",H8)</f>
        <v>26.6</v>
      </c>
    </row>
    <row r="7" spans="1:19" x14ac:dyDescent="0.25">
      <c r="A7" s="286">
        <v>2022</v>
      </c>
      <c r="B7" s="167">
        <v>17.600000000000001</v>
      </c>
      <c r="C7" s="94">
        <v>18</v>
      </c>
      <c r="D7" s="169">
        <v>17.399999999999999</v>
      </c>
      <c r="E7" s="94">
        <v>56.3</v>
      </c>
      <c r="F7" s="94">
        <v>51.3</v>
      </c>
      <c r="G7" s="94">
        <v>59.5</v>
      </c>
      <c r="H7" s="167">
        <v>26.1</v>
      </c>
      <c r="I7" s="94">
        <v>30.7</v>
      </c>
      <c r="J7" s="169">
        <v>23.1</v>
      </c>
    </row>
    <row r="8" spans="1:19" x14ac:dyDescent="0.25">
      <c r="A8" s="218">
        <v>2023</v>
      </c>
      <c r="B8" s="167">
        <v>17.399999999999999</v>
      </c>
      <c r="C8" s="94">
        <v>19.2</v>
      </c>
      <c r="D8" s="169">
        <v>16.2</v>
      </c>
      <c r="E8" s="94">
        <v>56.1</v>
      </c>
      <c r="F8" s="94">
        <v>50.5</v>
      </c>
      <c r="G8" s="94">
        <v>59.7</v>
      </c>
      <c r="H8" s="167">
        <v>26.6</v>
      </c>
      <c r="I8" s="94">
        <v>30.3</v>
      </c>
      <c r="J8" s="169">
        <v>24.2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16.2</v>
      </c>
      <c r="O12" s="936">
        <f>IF(ISBLANK(G8),"",G8)</f>
        <v>59.7</v>
      </c>
      <c r="P12" s="938">
        <f>IF(ISBLANK(J8),"",J8)</f>
        <v>24.2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19.2</v>
      </c>
      <c r="O13" s="937">
        <f>IF(ISBLANK(F8),"",F8)</f>
        <v>50.5</v>
      </c>
      <c r="P13" s="939">
        <f>IF(ISBLANK(I8),"",I8)</f>
        <v>30.3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17.399999999999999</v>
      </c>
      <c r="O20" s="935">
        <f>IF(ISBLANK(E8),"",E8)</f>
        <v>56.1</v>
      </c>
      <c r="P20" s="940">
        <f>IF(ISBLANK(H8),"",H8)</f>
        <v>26.6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16.2</v>
      </c>
      <c r="O24" s="936">
        <f>IF(ISBLANK(G8),"",G8)</f>
        <v>59.7</v>
      </c>
      <c r="P24" s="938">
        <f>IF(ISBLANK(J8),"",J8)</f>
        <v>24.2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19.2</v>
      </c>
      <c r="O25" s="937">
        <f>IF(ISBLANK(F8),"",F8)</f>
        <v>50.5</v>
      </c>
      <c r="P25" s="939">
        <f>IF(ISBLANK(I8),"",I8)</f>
        <v>30.3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5122689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44955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4676189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41037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14250299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125056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1307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81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64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5534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466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748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834472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34.799999999999997</v>
      </c>
      <c r="E20" s="600">
        <v>34</v>
      </c>
      <c r="F20" s="600">
        <v>35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24.3</v>
      </c>
      <c r="E21" s="751">
        <v>24.5</v>
      </c>
      <c r="F21" s="751">
        <v>25.4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4.2</v>
      </c>
      <c r="E22" s="752">
        <v>2.9</v>
      </c>
      <c r="F22" s="752">
        <v>3.1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35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25.4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3.1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36.5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35</v>
      </c>
      <c r="C30" s="204" t="s">
        <v>493</v>
      </c>
    </row>
    <row r="31" spans="1:11" x14ac:dyDescent="0.25">
      <c r="A31" s="698" t="s">
        <v>1430</v>
      </c>
      <c r="B31" s="734">
        <f>F21</f>
        <v>25.4</v>
      </c>
    </row>
    <row r="32" spans="1:11" x14ac:dyDescent="0.25">
      <c r="A32" s="698" t="s">
        <v>1431</v>
      </c>
      <c r="B32" s="734">
        <f>F22</f>
        <v>3.1</v>
      </c>
    </row>
    <row r="33" spans="1:2" x14ac:dyDescent="0.25">
      <c r="A33" s="699" t="s">
        <v>1432</v>
      </c>
      <c r="B33" s="732">
        <f>100-(B30+B31+B32)</f>
        <v>36.5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1345</v>
      </c>
      <c r="C4" s="71">
        <v>63</v>
      </c>
      <c r="D4" s="71">
        <v>90</v>
      </c>
      <c r="G4" s="217">
        <f>A4</f>
        <v>2021</v>
      </c>
      <c r="H4" s="289">
        <f>IF(ISBLANK(C4),"",C4)</f>
        <v>63</v>
      </c>
      <c r="I4" s="289">
        <f>IF(ISBLANK(D4),"",D4)</f>
        <v>90</v>
      </c>
    </row>
    <row r="5" spans="1:9" x14ac:dyDescent="0.25">
      <c r="A5" s="286">
        <v>2022</v>
      </c>
      <c r="B5" s="214">
        <v>1328</v>
      </c>
      <c r="C5" s="214">
        <v>87</v>
      </c>
      <c r="D5" s="214">
        <v>77</v>
      </c>
      <c r="G5" s="286">
        <f t="shared" ref="G5:G6" si="0">A5</f>
        <v>2022</v>
      </c>
      <c r="H5" s="290">
        <f t="shared" ref="H5:H6" si="1">IF(ISBLANK(C5),"",C5)</f>
        <v>87</v>
      </c>
      <c r="I5" s="290">
        <f t="shared" ref="I5:I6" si="2">IF(ISBLANK(D5),"",D5)</f>
        <v>77</v>
      </c>
    </row>
    <row r="6" spans="1:9" x14ac:dyDescent="0.25">
      <c r="A6" s="218">
        <v>2023</v>
      </c>
      <c r="B6" s="168">
        <v>1307</v>
      </c>
      <c r="C6" s="168">
        <v>81</v>
      </c>
      <c r="D6" s="168">
        <v>64</v>
      </c>
      <c r="G6" s="219">
        <f t="shared" si="0"/>
        <v>2023</v>
      </c>
      <c r="H6" s="291">
        <f t="shared" si="1"/>
        <v>81</v>
      </c>
      <c r="I6" s="291">
        <f t="shared" si="2"/>
        <v>64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63</v>
      </c>
      <c r="I12" s="289">
        <f>IF(ISBLANK(D4),"",D4)</f>
        <v>90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87</v>
      </c>
      <c r="I13" s="290">
        <f t="shared" si="4"/>
        <v>77</v>
      </c>
    </row>
    <row r="14" spans="1:9" x14ac:dyDescent="0.25">
      <c r="G14" s="219">
        <f t="shared" si="3"/>
        <v>2023</v>
      </c>
      <c r="H14" s="291">
        <f t="shared" ref="H14:I14" si="5">IF(ISBLANK(C6),"",C6)</f>
        <v>81</v>
      </c>
      <c r="I14" s="291">
        <f t="shared" si="5"/>
        <v>64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4997</v>
      </c>
      <c r="C23" s="71">
        <v>476</v>
      </c>
      <c r="D23" s="71">
        <v>639</v>
      </c>
      <c r="G23" s="217">
        <f>A23</f>
        <v>2021</v>
      </c>
      <c r="H23" s="289">
        <f>IF(ISBLANK(C23),"",C23)</f>
        <v>476</v>
      </c>
      <c r="I23" s="289">
        <f>IF(ISBLANK(D23),"",D23)</f>
        <v>639</v>
      </c>
    </row>
    <row r="24" spans="1:13" x14ac:dyDescent="0.25">
      <c r="A24" s="286">
        <v>2022</v>
      </c>
      <c r="B24" s="214">
        <v>5252</v>
      </c>
      <c r="C24" s="214">
        <v>469</v>
      </c>
      <c r="D24" s="214">
        <v>723</v>
      </c>
      <c r="G24" s="286">
        <f t="shared" ref="G24:G25" si="6">A24</f>
        <v>2022</v>
      </c>
      <c r="H24" s="290">
        <f t="shared" ref="H24:H25" si="7">IF(ISBLANK(C24),"",C24)</f>
        <v>469</v>
      </c>
      <c r="I24" s="290">
        <f t="shared" ref="I24:I25" si="8">IF(ISBLANK(D24),"",D24)</f>
        <v>723</v>
      </c>
    </row>
    <row r="25" spans="1:13" x14ac:dyDescent="0.25">
      <c r="A25" s="218">
        <v>2023</v>
      </c>
      <c r="B25" s="168">
        <v>5534</v>
      </c>
      <c r="C25" s="168">
        <v>466</v>
      </c>
      <c r="D25" s="168">
        <v>748</v>
      </c>
      <c r="G25" s="219">
        <f t="shared" si="6"/>
        <v>2023</v>
      </c>
      <c r="H25" s="291">
        <f t="shared" si="7"/>
        <v>466</v>
      </c>
      <c r="I25" s="291">
        <f t="shared" si="8"/>
        <v>748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476</v>
      </c>
      <c r="I31" s="289">
        <f>IF(ISBLANK(D23),"",D23)</f>
        <v>639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469</v>
      </c>
      <c r="I32" s="290">
        <f t="shared" si="10"/>
        <v>723</v>
      </c>
    </row>
    <row r="33" spans="7:9" x14ac:dyDescent="0.25">
      <c r="G33" s="219">
        <f t="shared" si="9"/>
        <v>2023</v>
      </c>
      <c r="H33" s="291">
        <f t="shared" ref="H33:I33" si="11">IF(ISBLANK(C25),"",C25)</f>
        <v>466</v>
      </c>
      <c r="I33" s="291">
        <f t="shared" si="11"/>
        <v>748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3910554</v>
      </c>
      <c r="C4" s="1077">
        <v>32852</v>
      </c>
      <c r="D4" s="110">
        <v>2729924</v>
      </c>
      <c r="E4" s="70">
        <v>22934</v>
      </c>
      <c r="F4" s="1076">
        <v>477196</v>
      </c>
      <c r="G4" s="70">
        <v>4009</v>
      </c>
      <c r="H4" s="1078">
        <v>11252617</v>
      </c>
      <c r="I4" s="1077">
        <v>94532</v>
      </c>
    </row>
    <row r="5" spans="1:9" x14ac:dyDescent="0.25">
      <c r="A5" s="587">
        <v>2021</v>
      </c>
      <c r="B5" s="1079">
        <v>4532791</v>
      </c>
      <c r="C5" s="1080">
        <v>38555</v>
      </c>
      <c r="D5" s="160">
        <v>3264508</v>
      </c>
      <c r="E5" s="212">
        <v>27767</v>
      </c>
      <c r="F5" s="1079">
        <v>387437</v>
      </c>
      <c r="G5" s="212">
        <v>3295</v>
      </c>
      <c r="H5" s="1081">
        <v>13348484</v>
      </c>
      <c r="I5" s="1080">
        <v>113539</v>
      </c>
    </row>
    <row r="6" spans="1:9" x14ac:dyDescent="0.25">
      <c r="A6" s="588">
        <v>2022</v>
      </c>
      <c r="B6" s="1082">
        <v>4987620</v>
      </c>
      <c r="C6" s="1083">
        <v>43770</v>
      </c>
      <c r="D6" s="169">
        <v>3618162</v>
      </c>
      <c r="E6" s="167">
        <v>31752</v>
      </c>
      <c r="F6" s="1082">
        <v>436980</v>
      </c>
      <c r="G6" s="167">
        <v>3835</v>
      </c>
      <c r="H6" s="1084">
        <v>14250299</v>
      </c>
      <c r="I6" s="1083">
        <v>125056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1232271</v>
      </c>
      <c r="C4" s="1076">
        <v>3577503</v>
      </c>
      <c r="D4" s="1077">
        <v>30054</v>
      </c>
      <c r="E4" s="1076">
        <v>3788963</v>
      </c>
      <c r="F4" s="1077">
        <v>31831</v>
      </c>
    </row>
    <row r="5" spans="1:6" x14ac:dyDescent="0.25">
      <c r="A5" s="480">
        <v>2021</v>
      </c>
      <c r="B5" s="1081">
        <v>3438823</v>
      </c>
      <c r="C5" s="1079">
        <v>4598852</v>
      </c>
      <c r="D5" s="1080">
        <v>39117</v>
      </c>
      <c r="E5" s="1079">
        <v>4495849</v>
      </c>
      <c r="F5" s="1080">
        <v>38241</v>
      </c>
    </row>
    <row r="6" spans="1:6" ht="15.75" thickBot="1" x14ac:dyDescent="0.3">
      <c r="A6" s="960">
        <v>2022</v>
      </c>
      <c r="B6" s="1085">
        <v>834472</v>
      </c>
      <c r="C6" s="1086">
        <v>5122689</v>
      </c>
      <c r="D6" s="1087">
        <v>44955</v>
      </c>
      <c r="E6" s="1086">
        <v>4676189</v>
      </c>
      <c r="F6" s="1087">
        <v>41037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Kruševac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854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101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113951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133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8.4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17.2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-8.9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74.650000000000006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45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168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2.73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109895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112843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3223</v>
      </c>
      <c r="C63" s="548">
        <f>IF(ISBLANK('DEM2'!C7),"-",'DEM2'!C7)</f>
        <v>3521</v>
      </c>
      <c r="D63" s="548"/>
      <c r="E63" s="548">
        <f>IF(ISBLANK('DEM2'!D8),"-",'DEM2'!D8)</f>
        <v>3228</v>
      </c>
      <c r="F63" s="548">
        <f>IF(ISBLANK('DEM2'!C8),"-",'DEM2'!C8)</f>
        <v>3501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4213</v>
      </c>
      <c r="C64" s="317">
        <f>IF(ISBLANK('DEM2'!F7),"-",'DEM2'!F7)</f>
        <v>4611</v>
      </c>
      <c r="D64" s="789"/>
      <c r="E64" s="317">
        <f>IF(ISBLANK('DEM2'!G8),"-",'DEM2'!G8)</f>
        <v>4110</v>
      </c>
      <c r="F64" s="317">
        <f>IF(ISBLANK('DEM2'!F8),"-",'DEM2'!F8)</f>
        <v>4458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2455</v>
      </c>
      <c r="C65" s="345">
        <f>IF(ISBLANK('DEM2'!I7),"-",'DEM2'!I7)</f>
        <v>2582</v>
      </c>
      <c r="D65" s="393"/>
      <c r="E65" s="345">
        <f>IF(ISBLANK('DEM2'!J8),"-",'DEM2'!J8)</f>
        <v>2325</v>
      </c>
      <c r="F65" s="345">
        <f>IF(ISBLANK('DEM2'!I8),"-",'DEM2'!I8)</f>
        <v>2578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9257</v>
      </c>
      <c r="C66" s="348">
        <f>IF(ISBLANK('DEM2'!L7),"-",'DEM2'!L7)</f>
        <v>10058</v>
      </c>
      <c r="D66" s="394"/>
      <c r="E66" s="348">
        <f>IF(ISBLANK('DEM2'!M8),"-",'DEM2'!M8)</f>
        <v>9080</v>
      </c>
      <c r="F66" s="348">
        <f>IF(ISBLANK('DEM2'!L8),"-",'DEM2'!L8)</f>
        <v>9880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9349</v>
      </c>
      <c r="C67" s="345">
        <f>IF(ISBLANK('DEM2'!O7),"-",'DEM2'!O7)</f>
        <v>9949</v>
      </c>
      <c r="D67" s="393"/>
      <c r="E67" s="345">
        <f>IF(ISBLANK('DEM2'!P8),"-",'DEM2'!P8)</f>
        <v>8611</v>
      </c>
      <c r="F67" s="345">
        <f>IF(ISBLANK('DEM2'!O8),"-",'DEM2'!O8)</f>
        <v>9204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37012</v>
      </c>
      <c r="C68" s="317">
        <f>IF(ISBLANK('DEM2'!R7),"-",'DEM2'!R7)</f>
        <v>37259</v>
      </c>
      <c r="D68" s="395"/>
      <c r="E68" s="317">
        <f>IF(ISBLANK('DEM2'!S8),"-",'DEM2'!S8)</f>
        <v>35529</v>
      </c>
      <c r="F68" s="317">
        <f>IF(ISBLANK('DEM2'!R8),"-",'DEM2'!R8)</f>
        <v>35257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60139</v>
      </c>
      <c r="C69" s="463">
        <f>IF(ISBLANK('DEM2'!U7),"-",'DEM2'!U7)</f>
        <v>57428</v>
      </c>
      <c r="D69" s="799"/>
      <c r="E69" s="463">
        <f>IF(ISBLANK('DEM2'!V8),"-",'DEM2'!V8)</f>
        <v>58570</v>
      </c>
      <c r="F69" s="463">
        <f>IF(ISBLANK('DEM2'!U8),"-",'DEM2'!U8)</f>
        <v>55381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4.0999999999999996</v>
      </c>
      <c r="G115" s="800">
        <f>IF(ISBLANK('DEM2'!E23),"-",'DEM2'!E23)</f>
        <v>9.1999999999999993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3.2</v>
      </c>
      <c r="G116" s="407">
        <f>IF(ISBLANK('DEM2'!E24),"-",'DEM2'!E24)</f>
        <v>5.4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1</v>
      </c>
      <c r="G117" s="801">
        <f>IF(ISBLANK('DEM2'!E25),"-",'DEM2'!E25)</f>
        <v>3.1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35629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39507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34.700000000000003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75440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7574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71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29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67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35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9.6999999999999993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14250299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125056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3618162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1817063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31752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4987620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43770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436980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3835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5122689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44955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4676189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41037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1307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5534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834472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12664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12412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9263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30351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12088</v>
      </c>
      <c r="C300" s="808">
        <f>IF(ISBLANK(POLJ3!C4),"-",POLJ3!C4)</f>
        <v>2347</v>
      </c>
      <c r="D300" s="1160">
        <f>IF(ISBLANK(POLJ3!D4),"-",POLJ3!D4)</f>
        <v>9741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18497</v>
      </c>
      <c r="C301" s="789">
        <f>IF(ISBLANK(POLJ3!C5),"-",POLJ3!C5)</f>
        <v>11348</v>
      </c>
      <c r="D301" s="1161">
        <f>IF(ISBLANK(POLJ3!D5),"-",POLJ3!D5)</f>
        <v>7149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8</v>
      </c>
      <c r="C302" s="790">
        <f>IF(ISBLANK(POLJ3!C6),"-",POLJ3!C6)</f>
        <v>2</v>
      </c>
      <c r="D302" s="1162">
        <f>IF(ISBLANK(POLJ3!D6),"-",POLJ3!D6)</f>
        <v>6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238</v>
      </c>
      <c r="C303" s="791">
        <f>IF(ISBLANK(POLJ3!C7),"-",POLJ3!C7)</f>
        <v>48</v>
      </c>
      <c r="D303" s="1163">
        <f>IF(ISBLANK(POLJ3!D7),"-",POLJ3!D7)</f>
        <v>190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12664</v>
      </c>
      <c r="C304" s="807">
        <f>IF(ISBLANK(POLJ3!C8),"-",POLJ3!C8)</f>
        <v>2125</v>
      </c>
      <c r="D304" s="1164">
        <f>IF(ISBLANK(POLJ3!D8),"-",POLJ3!D8)</f>
        <v>10539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455.01</v>
      </c>
      <c r="C310" s="1165"/>
      <c r="D310" s="3"/>
      <c r="E310" s="5"/>
      <c r="F310" s="5"/>
      <c r="G310" s="815" t="s">
        <v>854</v>
      </c>
      <c r="H310" s="816">
        <f>IF(ISBLANK(POLJ2!H3),"-",POLJ2!H3)</f>
        <v>16903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22317.279999999999</v>
      </c>
      <c r="C311" s="1154"/>
      <c r="D311" s="3"/>
      <c r="E311" s="5"/>
      <c r="F311" s="5"/>
      <c r="G311" s="810" t="s">
        <v>855</v>
      </c>
      <c r="H311" s="248">
        <f>IF(ISBLANK(POLJ2!H4),"-",POLJ2!H4)</f>
        <v>49146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1830.94</v>
      </c>
      <c r="C312" s="1154"/>
      <c r="D312" s="3"/>
      <c r="E312" s="5"/>
      <c r="F312" s="5"/>
      <c r="G312" s="810" t="s">
        <v>856</v>
      </c>
      <c r="H312" s="248">
        <f>IF(ISBLANK(POLJ2!H5),"-",POLJ2!H5)</f>
        <v>16067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1955.79</v>
      </c>
      <c r="C313" s="1154"/>
      <c r="D313" s="3"/>
      <c r="E313" s="5"/>
      <c r="F313" s="5"/>
      <c r="G313" s="812" t="s">
        <v>857</v>
      </c>
      <c r="H313" s="249">
        <f>IF(ISBLANK(POLJ2!H6),"-",POLJ2!H6)</f>
        <v>406374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242.09</v>
      </c>
      <c r="C314" s="1154"/>
      <c r="D314" s="3"/>
      <c r="E314" s="5"/>
      <c r="F314" s="5"/>
      <c r="G314" s="814" t="s">
        <v>847</v>
      </c>
      <c r="H314" s="817">
        <f>IF(ISBLANK(POLJ2!H7),"-",POLJ2!H7)</f>
        <v>488490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5184.57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31985.68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47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774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32.700000000000003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3133</v>
      </c>
      <c r="I364" s="808">
        <f>IF(ISBLANK(OBRAZ2!I6),"-",OBRAZ2!I6)</f>
        <v>2393</v>
      </c>
      <c r="J364" s="808">
        <f>IF(ISBLANK(OBRAZ2!J6),"-",OBRAZ2!J6)</f>
        <v>740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1552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64.7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89</v>
      </c>
      <c r="I366" s="807">
        <f>IF(ISBLANK(OBRAZ2!I8),"-",OBRAZ2!I8)</f>
        <v>89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1000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3.5558537403555857</v>
      </c>
      <c r="I375" s="850">
        <f>IF(ISBLANK(OBRAZ2!C12),"-",OBRAZ2!C21)</f>
        <v>6.6390041493775938</v>
      </c>
      <c r="J375" s="850">
        <f>IF(ISBLANK(OBRAZ2!D12),"-",OBRAZ2!D21)</f>
        <v>8.989777510523151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63.06608520630661</v>
      </c>
      <c r="I377" s="851">
        <f>IF(ISBLANK(OBRAZ2!C14),"-",OBRAZ2!C23)</f>
        <v>61.985317586977338</v>
      </c>
      <c r="J377" s="851">
        <f>IF(ISBLANK(OBRAZ2!D14),"-",OBRAZ2!D23)</f>
        <v>60.944076969332528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16.068433411606843</v>
      </c>
      <c r="I379" s="851">
        <f>IF(ISBLANK(OBRAZ2!C16),"-",OBRAZ2!C25)</f>
        <v>15.320778806255985</v>
      </c>
      <c r="J379" s="851">
        <f>IF(ISBLANK(OBRAZ2!D16),"-",OBRAZ2!D25)</f>
        <v>14.912808177991582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17.309627641730962</v>
      </c>
      <c r="I380" s="852">
        <f>IF(ISBLANK(OBRAZ2!C17),"-",OBRAZ2!C26)</f>
        <v>16.054899457389084</v>
      </c>
      <c r="J380" s="852">
        <f>IF(ISBLANK(OBRAZ2!D17),"-",OBRAZ2!D26)</f>
        <v>15.153337342152737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18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50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3282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4154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752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113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93.7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1130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99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0.2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96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7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4879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1320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0.4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68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2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30045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141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39480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366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3.2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0.8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0.7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0.12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2.2000000000000002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92.6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0.67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7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6.1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88.1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55.4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20633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18.100000000000001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28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737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4049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117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159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8.6999999999999993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0.6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8.1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18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99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0.4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2576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2.5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2443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13.6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1069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5.7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290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611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44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400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140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10.6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53.3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40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23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344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73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454.98200000000003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4.3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37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935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39002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390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24983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27394.57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32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15.694179999999999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41</v>
      </c>
      <c r="D696" s="3"/>
      <c r="E696" s="5"/>
      <c r="F696" s="5"/>
      <c r="G696" s="837">
        <v>2012</v>
      </c>
      <c r="H696" s="835">
        <f>IF(ISBLANK(INDEKSI2!B5),"-",INDEKSI2!B5)</f>
        <v>28.19</v>
      </c>
      <c r="I696" s="835">
        <f>IF(ISBLANK(INDEKSI2!C5),"-",INDEKSI2!C5)</f>
        <v>90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48.48</v>
      </c>
      <c r="D697" s="3"/>
      <c r="E697" s="5"/>
      <c r="F697" s="5"/>
      <c r="G697" s="838">
        <v>2013</v>
      </c>
      <c r="H697" s="559">
        <f>IF(ISBLANK(INDEKSI2!B6),"-",INDEKSI2!B6)</f>
        <v>35.36</v>
      </c>
      <c r="I697" s="559">
        <f>IF(ISBLANK(INDEKSI2!C6),"-",INDEKSI2!C6)</f>
        <v>37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34.49</v>
      </c>
      <c r="I698" s="836">
        <f>IF(ISBLANK(INDEKSI2!C7),"-",INDEKSI2!C7)</f>
        <v>54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21421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5649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96590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30423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4.5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5.4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35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9.6999999999999993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29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67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34.49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54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15.694179999999999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41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48.48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34.24</v>
      </c>
      <c r="C4" s="721">
        <v>43</v>
      </c>
      <c r="D4" s="710"/>
      <c r="E4" s="711"/>
      <c r="F4" s="712"/>
    </row>
    <row r="5" spans="1:6" x14ac:dyDescent="0.25">
      <c r="A5" s="286">
        <v>2012</v>
      </c>
      <c r="B5" s="614">
        <v>28.19</v>
      </c>
      <c r="C5" s="722">
        <v>90</v>
      </c>
      <c r="D5" s="713"/>
      <c r="E5" s="641"/>
      <c r="F5" s="714"/>
    </row>
    <row r="6" spans="1:6" x14ac:dyDescent="0.25">
      <c r="A6" s="286">
        <v>2013</v>
      </c>
      <c r="B6" s="614">
        <v>35.36</v>
      </c>
      <c r="C6" s="722">
        <v>37</v>
      </c>
      <c r="D6" s="715">
        <v>15.694179999999999</v>
      </c>
      <c r="E6" s="609">
        <v>41</v>
      </c>
      <c r="F6" s="716">
        <v>48.48</v>
      </c>
    </row>
    <row r="7" spans="1:6" x14ac:dyDescent="0.25">
      <c r="A7" s="219">
        <v>2014</v>
      </c>
      <c r="B7" s="615">
        <v>34.49</v>
      </c>
      <c r="C7" s="723">
        <v>54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12664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9263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12412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455.01</v>
      </c>
      <c r="G3" s="217" t="s">
        <v>765</v>
      </c>
      <c r="H3" s="71">
        <v>16903</v>
      </c>
    </row>
    <row r="4" spans="1:9" x14ac:dyDescent="0.25">
      <c r="A4" s="286" t="s">
        <v>760</v>
      </c>
      <c r="B4" s="214">
        <v>22317.279999999999</v>
      </c>
      <c r="G4" s="286" t="s">
        <v>766</v>
      </c>
      <c r="H4" s="214">
        <v>49146</v>
      </c>
    </row>
    <row r="5" spans="1:9" x14ac:dyDescent="0.25">
      <c r="A5" s="286" t="s">
        <v>761</v>
      </c>
      <c r="B5" s="214">
        <v>1830.94</v>
      </c>
      <c r="G5" s="286" t="s">
        <v>767</v>
      </c>
      <c r="H5" s="214">
        <v>16067</v>
      </c>
    </row>
    <row r="6" spans="1:9" x14ac:dyDescent="0.25">
      <c r="A6" s="286" t="s">
        <v>762</v>
      </c>
      <c r="B6" s="214">
        <v>1955.79</v>
      </c>
      <c r="G6" s="286" t="s">
        <v>768</v>
      </c>
      <c r="H6" s="214">
        <v>406374</v>
      </c>
    </row>
    <row r="7" spans="1:9" x14ac:dyDescent="0.25">
      <c r="A7" s="286" t="s">
        <v>763</v>
      </c>
      <c r="B7" s="214">
        <v>242.09</v>
      </c>
      <c r="G7" s="1" t="s">
        <v>24</v>
      </c>
      <c r="H7" s="288">
        <v>488490</v>
      </c>
    </row>
    <row r="8" spans="1:9" x14ac:dyDescent="0.25">
      <c r="A8" s="287" t="s">
        <v>764</v>
      </c>
      <c r="B8" s="73">
        <v>5184.57</v>
      </c>
    </row>
    <row r="9" spans="1:9" x14ac:dyDescent="0.25">
      <c r="A9" s="1" t="s">
        <v>24</v>
      </c>
      <c r="B9" s="288">
        <v>31985.68</v>
      </c>
      <c r="I9" s="41" t="s">
        <v>876</v>
      </c>
    </row>
    <row r="10" spans="1:9" x14ac:dyDescent="0.25">
      <c r="G10" s="29" t="s">
        <v>775</v>
      </c>
      <c r="H10" s="58">
        <v>30351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12088</v>
      </c>
      <c r="C4" s="55">
        <v>2347</v>
      </c>
      <c r="D4" s="110">
        <v>9741</v>
      </c>
    </row>
    <row r="5" spans="1:4" ht="30" customHeight="1" x14ac:dyDescent="0.25">
      <c r="A5" s="274" t="s">
        <v>884</v>
      </c>
      <c r="B5" s="212">
        <v>18497</v>
      </c>
      <c r="C5" s="58">
        <v>11348</v>
      </c>
      <c r="D5" s="160">
        <v>7149</v>
      </c>
    </row>
    <row r="6" spans="1:4" x14ac:dyDescent="0.25">
      <c r="A6" s="274" t="s">
        <v>772</v>
      </c>
      <c r="B6" s="212">
        <v>8</v>
      </c>
      <c r="C6" s="58">
        <v>2</v>
      </c>
      <c r="D6" s="160">
        <v>6</v>
      </c>
    </row>
    <row r="7" spans="1:4" ht="30" x14ac:dyDescent="0.25">
      <c r="A7" s="274" t="s">
        <v>773</v>
      </c>
      <c r="B7" s="212">
        <v>238</v>
      </c>
      <c r="C7" s="58">
        <v>48</v>
      </c>
      <c r="D7" s="160">
        <v>190</v>
      </c>
    </row>
    <row r="8" spans="1:4" x14ac:dyDescent="0.25">
      <c r="A8" s="201" t="s">
        <v>774</v>
      </c>
      <c r="B8" s="72">
        <v>12664</v>
      </c>
      <c r="C8" s="61">
        <v>2125</v>
      </c>
      <c r="D8" s="111">
        <v>10539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25</v>
      </c>
      <c r="C14" s="276">
        <f>D6/B6*100</f>
        <v>75</v>
      </c>
    </row>
    <row r="15" spans="1:4" ht="60" x14ac:dyDescent="0.25">
      <c r="A15" s="277" t="s">
        <v>885</v>
      </c>
      <c r="B15" s="282">
        <f>C5/B5*100</f>
        <v>61.350489268530026</v>
      </c>
      <c r="C15" s="278">
        <f>D5/B5*100</f>
        <v>38.649510731469967</v>
      </c>
    </row>
    <row r="16" spans="1:4" ht="30" x14ac:dyDescent="0.25">
      <c r="A16" s="279" t="s">
        <v>821</v>
      </c>
      <c r="B16" s="283">
        <f>C4/B4*100</f>
        <v>19.415949702183983</v>
      </c>
      <c r="C16" s="280">
        <f>D4/B4*100</f>
        <v>80.584050297816006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25</v>
      </c>
      <c r="C21" s="276">
        <f>C14</f>
        <v>75</v>
      </c>
    </row>
    <row r="22" spans="1:3" ht="60" x14ac:dyDescent="0.25">
      <c r="A22" s="277" t="s">
        <v>823</v>
      </c>
      <c r="B22" s="282">
        <f t="shared" ref="B22:C23" si="0">B15</f>
        <v>61.350489268530026</v>
      </c>
      <c r="C22" s="278">
        <f t="shared" si="0"/>
        <v>38.649510731469967</v>
      </c>
    </row>
    <row r="23" spans="1:3" ht="30" x14ac:dyDescent="0.25">
      <c r="A23" s="279" t="s">
        <v>858</v>
      </c>
      <c r="B23" s="285">
        <f t="shared" si="0"/>
        <v>19.415949702183983</v>
      </c>
      <c r="C23" s="284">
        <f t="shared" si="0"/>
        <v>80.584050297816006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47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774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32.700000000000003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1552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64.7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1000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3305</v>
      </c>
      <c r="C6" s="973">
        <v>2570</v>
      </c>
      <c r="D6" s="945">
        <v>735</v>
      </c>
      <c r="E6" s="973">
        <v>2981</v>
      </c>
      <c r="F6" s="973">
        <v>2371</v>
      </c>
      <c r="G6" s="945">
        <v>610</v>
      </c>
      <c r="H6" s="599">
        <v>3133</v>
      </c>
      <c r="I6" s="616">
        <v>2393</v>
      </c>
      <c r="J6" s="945">
        <v>740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13</v>
      </c>
      <c r="F7" s="975">
        <v>13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150</v>
      </c>
      <c r="C8" s="978">
        <v>139</v>
      </c>
      <c r="D8" s="979">
        <v>11</v>
      </c>
      <c r="E8" s="978">
        <v>38</v>
      </c>
      <c r="F8" s="978">
        <v>37</v>
      </c>
      <c r="G8" s="979">
        <v>1</v>
      </c>
      <c r="H8" s="754">
        <v>89</v>
      </c>
      <c r="I8" s="691">
        <v>89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106</v>
      </c>
      <c r="C12" s="600">
        <v>208</v>
      </c>
      <c r="D12" s="600">
        <v>299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1880</v>
      </c>
      <c r="C14" s="751">
        <v>1942</v>
      </c>
      <c r="D14" s="751">
        <v>2027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479</v>
      </c>
      <c r="C16" s="1029">
        <v>480</v>
      </c>
      <c r="D16" s="751">
        <v>496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516</v>
      </c>
      <c r="C17" s="752">
        <v>503</v>
      </c>
      <c r="D17" s="752">
        <v>504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3.5558537403555857</v>
      </c>
      <c r="C21" s="289">
        <f>C12/SUM(C12:C17)*100</f>
        <v>6.6390041493775938</v>
      </c>
      <c r="D21" s="289">
        <f>D12/SUM(D12:D17)*100</f>
        <v>8.989777510523151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63.06608520630661</v>
      </c>
      <c r="C23" s="290">
        <f>C14/SUM(C12:C17)*100</f>
        <v>61.985317586977338</v>
      </c>
      <c r="D23" s="290">
        <f>D14/SUM(D12:D17)*100</f>
        <v>60.944076969332528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16.068433411606843</v>
      </c>
      <c r="C25" s="290">
        <f>C16/SUM(C12:C17)*100</f>
        <v>15.320778806255985</v>
      </c>
      <c r="D25" s="290">
        <f>D16/SUM(D12:D17)*100</f>
        <v>14.912808177991582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17.309627641730962</v>
      </c>
      <c r="C26" s="291">
        <f>C17/SUM(C12:C17)*100</f>
        <v>16.054899457389084</v>
      </c>
      <c r="D26" s="291">
        <f>D17/SUM(D12:D17)*100</f>
        <v>15.153337342152737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14.4</v>
      </c>
      <c r="C7" s="600">
        <v>14.8</v>
      </c>
      <c r="D7" s="600">
        <v>14.1</v>
      </c>
    </row>
    <row r="8" spans="1:6" x14ac:dyDescent="0.25">
      <c r="A8" s="695" t="s">
        <v>944</v>
      </c>
      <c r="B8" s="751">
        <v>13.7</v>
      </c>
      <c r="C8" s="751">
        <v>11</v>
      </c>
      <c r="D8" s="751">
        <v>10.7</v>
      </c>
    </row>
    <row r="9" spans="1:6" x14ac:dyDescent="0.25">
      <c r="A9" s="696" t="s">
        <v>224</v>
      </c>
      <c r="B9" s="752">
        <v>71.900000000000006</v>
      </c>
      <c r="C9" s="752">
        <v>74.099999999999994</v>
      </c>
      <c r="D9" s="752">
        <v>75.2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14.4</v>
      </c>
      <c r="C13" s="697">
        <f t="shared" ref="C13:D13" si="1">IF(ISBLANK(C7),"",C7)</f>
        <v>14.8</v>
      </c>
      <c r="D13" s="697">
        <f t="shared" si="1"/>
        <v>14.1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13.7</v>
      </c>
      <c r="C14" s="698">
        <f t="shared" si="2"/>
        <v>11</v>
      </c>
      <c r="D14" s="698">
        <f t="shared" si="2"/>
        <v>10.7</v>
      </c>
    </row>
    <row r="15" spans="1:6" x14ac:dyDescent="0.25">
      <c r="A15" s="702" t="s">
        <v>1630</v>
      </c>
      <c r="B15" s="699">
        <f t="shared" si="2"/>
        <v>71.900000000000006</v>
      </c>
      <c r="C15" s="699">
        <f t="shared" si="2"/>
        <v>74.099999999999994</v>
      </c>
      <c r="D15" s="699">
        <f t="shared" si="2"/>
        <v>75.2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14.4</v>
      </c>
      <c r="C18" s="697">
        <f t="shared" ref="C18:D18" si="4">IF(ISBLANK(C7),"",C7)</f>
        <v>14.8</v>
      </c>
      <c r="D18" s="697">
        <f t="shared" si="4"/>
        <v>14.1</v>
      </c>
    </row>
    <row r="19" spans="1:5" x14ac:dyDescent="0.25">
      <c r="A19" s="701" t="s">
        <v>1632</v>
      </c>
      <c r="B19" s="698">
        <f t="shared" ref="B19:D20" si="5">IF(ISBLANK(B8),"",B8)</f>
        <v>13.7</v>
      </c>
      <c r="C19" s="698">
        <f t="shared" si="5"/>
        <v>11</v>
      </c>
      <c r="D19" s="698">
        <f t="shared" si="5"/>
        <v>10.7</v>
      </c>
    </row>
    <row r="20" spans="1:5" x14ac:dyDescent="0.25">
      <c r="A20" s="702" t="s">
        <v>1633</v>
      </c>
      <c r="B20" s="699">
        <f t="shared" si="5"/>
        <v>71.900000000000006</v>
      </c>
      <c r="C20" s="699">
        <f t="shared" si="5"/>
        <v>74.099999999999994</v>
      </c>
      <c r="D20" s="699">
        <f t="shared" si="5"/>
        <v>75.2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93.2</v>
      </c>
      <c r="C5" s="611">
        <v>95.1</v>
      </c>
      <c r="D5" s="1030">
        <v>94.2</v>
      </c>
      <c r="F5" s="28"/>
      <c r="G5" s="693">
        <f>A5</f>
        <v>2020</v>
      </c>
      <c r="H5" s="669">
        <f>IF(ISBLANK(B5),"",B5)</f>
        <v>93.2</v>
      </c>
      <c r="I5" s="618">
        <f t="shared" ref="H5:I7" si="0">IF(ISBLANK(C5),"",C5)</f>
        <v>95.1</v>
      </c>
    </row>
    <row r="6" spans="1:10" x14ac:dyDescent="0.25">
      <c r="A6" s="749">
        <v>2021</v>
      </c>
      <c r="B6" s="601">
        <v>101.3</v>
      </c>
      <c r="C6" s="612">
        <v>98.6</v>
      </c>
      <c r="D6" s="946">
        <v>99.9</v>
      </c>
      <c r="F6" s="44"/>
      <c r="G6" s="693">
        <f t="shared" ref="G6:G7" si="1">A6</f>
        <v>2021</v>
      </c>
      <c r="H6" s="670">
        <f t="shared" si="0"/>
        <v>101.3</v>
      </c>
      <c r="I6" s="619">
        <f t="shared" si="0"/>
        <v>98.6</v>
      </c>
    </row>
    <row r="7" spans="1:10" x14ac:dyDescent="0.25">
      <c r="A7" s="750">
        <v>2022</v>
      </c>
      <c r="B7" s="601">
        <v>110.3</v>
      </c>
      <c r="C7" s="612">
        <v>106.4</v>
      </c>
      <c r="D7" s="946">
        <v>108.2</v>
      </c>
      <c r="F7" s="44"/>
      <c r="G7" s="693">
        <f t="shared" si="1"/>
        <v>2022</v>
      </c>
      <c r="H7" s="671">
        <f t="shared" si="0"/>
        <v>110.3</v>
      </c>
      <c r="I7" s="620">
        <f t="shared" si="0"/>
        <v>106.4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93.2</v>
      </c>
      <c r="I13" s="618">
        <f>IF(ISBLANK(C5),"",C5)</f>
        <v>95.1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101.3</v>
      </c>
      <c r="I14" s="619">
        <f t="shared" si="3"/>
        <v>98.6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110.3</v>
      </c>
      <c r="I15" s="620">
        <f t="shared" si="4"/>
        <v>106.4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Kruševac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854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101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113951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133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8.4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17.2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-8.9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74.650000000000006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45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168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2.73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109895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112843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3223</v>
      </c>
      <c r="C63" s="548">
        <f>IF(ISBLANK('DEM2'!C7),"-",'DEM2'!C7)</f>
        <v>3521</v>
      </c>
      <c r="D63" s="548"/>
      <c r="E63" s="548">
        <f>IF(ISBLANK('DEM2'!D8),"-",'DEM2'!D8)</f>
        <v>3228</v>
      </c>
      <c r="F63" s="548">
        <f>IF(ISBLANK('DEM2'!C8),"-",'DEM2'!C8)</f>
        <v>3501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4213</v>
      </c>
      <c r="C64" s="317">
        <f>IF(ISBLANK('DEM2'!F7),"-",'DEM2'!F7)</f>
        <v>4611</v>
      </c>
      <c r="D64" s="789"/>
      <c r="E64" s="317">
        <f>IF(ISBLANK('DEM2'!G8),"-",'DEM2'!G8)</f>
        <v>4110</v>
      </c>
      <c r="F64" s="317">
        <f>IF(ISBLANK('DEM2'!F8),"-",'DEM2'!F8)</f>
        <v>4458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2455</v>
      </c>
      <c r="C65" s="345">
        <f>IF(ISBLANK('DEM2'!I7),"-",'DEM2'!I7)</f>
        <v>2582</v>
      </c>
      <c r="D65" s="393"/>
      <c r="E65" s="345">
        <f>IF(ISBLANK('DEM2'!J8),"-",'DEM2'!J8)</f>
        <v>2325</v>
      </c>
      <c r="F65" s="345">
        <f>IF(ISBLANK('DEM2'!I8),"-",'DEM2'!I8)</f>
        <v>2578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9257</v>
      </c>
      <c r="C66" s="317">
        <f>IF(ISBLANK('DEM2'!L7),"-",'DEM2'!L7)</f>
        <v>10058</v>
      </c>
      <c r="D66" s="395"/>
      <c r="E66" s="317">
        <f>IF(ISBLANK('DEM2'!M8),"-",'DEM2'!M8)</f>
        <v>9080</v>
      </c>
      <c r="F66" s="317">
        <f>IF(ISBLANK('DEM2'!L8),"-",'DEM2'!L8)</f>
        <v>9880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9349</v>
      </c>
      <c r="C67" s="317">
        <f>IF(ISBLANK('DEM2'!O7),"-",'DEM2'!O7)</f>
        <v>9949</v>
      </c>
      <c r="D67" s="395"/>
      <c r="E67" s="317">
        <f>IF(ISBLANK('DEM2'!P8),"-",'DEM2'!P8)</f>
        <v>8611</v>
      </c>
      <c r="F67" s="317">
        <f>IF(ISBLANK('DEM2'!O8),"-",'DEM2'!O8)</f>
        <v>9204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37012</v>
      </c>
      <c r="C68" s="414">
        <f>IF(ISBLANK('DEM2'!R7),"-",'DEM2'!R7)</f>
        <v>37259</v>
      </c>
      <c r="D68" s="420"/>
      <c r="E68" s="414">
        <f>IF(ISBLANK('DEM2'!S8),"-",'DEM2'!S8)</f>
        <v>35529</v>
      </c>
      <c r="F68" s="414">
        <f>IF(ISBLANK('DEM2'!R8),"-",'DEM2'!R8)</f>
        <v>35257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60139</v>
      </c>
      <c r="C69" s="463">
        <f>IF(ISBLANK('DEM2'!U7),"-",'DEM2'!U7)</f>
        <v>57428</v>
      </c>
      <c r="D69" s="799"/>
      <c r="E69" s="463">
        <f>IF(ISBLANK('DEM2'!V8),"-",'DEM2'!V8)</f>
        <v>58570</v>
      </c>
      <c r="F69" s="463">
        <f>IF(ISBLANK('DEM2'!U8),"-",'DEM2'!U8)</f>
        <v>55381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4.0999999999999996</v>
      </c>
      <c r="G115" s="800">
        <f>IF(ISBLANK('DEM2'!E23),"-",'DEM2'!E23)</f>
        <v>9.1999999999999993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3.2</v>
      </c>
      <c r="G116" s="407">
        <f>IF(ISBLANK('DEM2'!E24),"-",'DEM2'!E24)</f>
        <v>5.4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1</v>
      </c>
      <c r="G117" s="801">
        <f>IF(ISBLANK('DEM2'!E25),"-",'DEM2'!E25)</f>
        <v>3.1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35629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39507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34.700000000000003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75440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7574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71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29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67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35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9.6999999999999993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14250299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125056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3618162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1817063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31752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4987620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43770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436980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3835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5122689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44955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4676189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41037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1307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5534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834472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12664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12412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9263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30351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12088</v>
      </c>
      <c r="C300" s="808">
        <f>IF(ISBLANK(POLJ3!C4),"-",POLJ3!C4)</f>
        <v>2347</v>
      </c>
      <c r="D300" s="1160">
        <f>IF(ISBLANK(POLJ3!D4),"-",POLJ3!D4)</f>
        <v>9741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18497</v>
      </c>
      <c r="C301" s="789">
        <f>IF(ISBLANK(POLJ3!C5),"-",POLJ3!C5)</f>
        <v>11348</v>
      </c>
      <c r="D301" s="1161">
        <f>IF(ISBLANK(POLJ3!D5),"-",POLJ3!D5)</f>
        <v>7149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8</v>
      </c>
      <c r="C302" s="790">
        <f>IF(ISBLANK(POLJ3!C6),"-",POLJ3!C6)</f>
        <v>2</v>
      </c>
      <c r="D302" s="1162">
        <f>IF(ISBLANK(POLJ3!D6),"-",POLJ3!D6)</f>
        <v>6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238</v>
      </c>
      <c r="C303" s="791">
        <f>IF(ISBLANK(POLJ3!C7),"-",POLJ3!C7)</f>
        <v>48</v>
      </c>
      <c r="D303" s="1163">
        <f>IF(ISBLANK(POLJ3!D7),"-",POLJ3!D7)</f>
        <v>190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12664</v>
      </c>
      <c r="C304" s="807">
        <f>IF(ISBLANK(POLJ3!C8),"-",POLJ3!C8)</f>
        <v>2125</v>
      </c>
      <c r="D304" s="1164">
        <f>IF(ISBLANK(POLJ3!D8),"-",POLJ3!D8)</f>
        <v>10539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455.01</v>
      </c>
      <c r="C310" s="1165"/>
      <c r="D310" s="3"/>
      <c r="E310" s="5"/>
      <c r="F310" s="5"/>
      <c r="G310" s="815" t="s">
        <v>765</v>
      </c>
      <c r="H310" s="816">
        <f>IF(ISBLANK(POLJ2!H3),"-",POLJ2!H3)</f>
        <v>16903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22317.279999999999</v>
      </c>
      <c r="C311" s="1154"/>
      <c r="D311" s="3"/>
      <c r="E311" s="5"/>
      <c r="F311" s="5"/>
      <c r="G311" s="810" t="s">
        <v>766</v>
      </c>
      <c r="H311" s="248">
        <f>IF(ISBLANK(POLJ2!H4),"-",POLJ2!H4)</f>
        <v>49146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1830.94</v>
      </c>
      <c r="C312" s="1154"/>
      <c r="D312" s="3"/>
      <c r="E312" s="5"/>
      <c r="F312" s="5"/>
      <c r="G312" s="810" t="s">
        <v>767</v>
      </c>
      <c r="H312" s="248">
        <f>IF(ISBLANK(POLJ2!H5),"-",POLJ2!H5)</f>
        <v>16067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1955.79</v>
      </c>
      <c r="C313" s="1154"/>
      <c r="D313" s="3"/>
      <c r="E313" s="5"/>
      <c r="F313" s="5"/>
      <c r="G313" s="812" t="s">
        <v>768</v>
      </c>
      <c r="H313" s="249">
        <f>IF(ISBLANK(POLJ2!H6),"-",POLJ2!H6)</f>
        <v>406374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242.09</v>
      </c>
      <c r="C314" s="1154"/>
      <c r="D314" s="3"/>
      <c r="E314" s="5"/>
      <c r="F314" s="5"/>
      <c r="G314" s="814" t="s">
        <v>16</v>
      </c>
      <c r="H314" s="817">
        <f>IF(ISBLANK(POLJ2!H7),"-",POLJ2!H7)</f>
        <v>488490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5184.57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31985.68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47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774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32.700000000000003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3133</v>
      </c>
      <c r="I364" s="808">
        <f>IF(ISBLANK(OBRAZ2!I6),"-",OBRAZ2!I6)</f>
        <v>2393</v>
      </c>
      <c r="J364" s="808">
        <f>IF(ISBLANK(OBRAZ2!J6),"-",OBRAZ2!J6)</f>
        <v>740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1552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64.7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89</v>
      </c>
      <c r="I366" s="807">
        <f>IF(ISBLANK(OBRAZ2!I8),"-",OBRAZ2!I8)</f>
        <v>89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1000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3.5558537403555857</v>
      </c>
      <c r="I375" s="850">
        <f>IF(ISBLANK(OBRAZ2!C12),"-",OBRAZ2!C21)</f>
        <v>6.6390041493775938</v>
      </c>
      <c r="J375" s="850">
        <f>IF(ISBLANK(OBRAZ2!D12),"-",OBRAZ2!D21)</f>
        <v>8.989777510523151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63.06608520630661</v>
      </c>
      <c r="I377" s="851">
        <f>IF(ISBLANK(OBRAZ2!C14),"-",OBRAZ2!C23)</f>
        <v>61.985317586977338</v>
      </c>
      <c r="J377" s="851">
        <f>IF(ISBLANK(OBRAZ2!D14),"-",OBRAZ2!D23)</f>
        <v>60.944076969332528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16.068433411606843</v>
      </c>
      <c r="I379" s="851">
        <f>IF(ISBLANK(OBRAZ2!C16),"-",OBRAZ2!C25)</f>
        <v>15.320778806255985</v>
      </c>
      <c r="J379" s="851">
        <f>IF(ISBLANK(OBRAZ2!D16),"-",OBRAZ2!D25)</f>
        <v>14.912808177991582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17.309627641730962</v>
      </c>
      <c r="I380" s="852">
        <f>IF(ISBLANK(OBRAZ2!C17),"-",OBRAZ2!C26)</f>
        <v>16.054899457389084</v>
      </c>
      <c r="J380" s="852">
        <f>IF(ISBLANK(OBRAZ2!D17),"-",OBRAZ2!D26)</f>
        <v>15.153337342152737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18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50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3282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4154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752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113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93.7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1130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99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0.2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96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7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4879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1320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0.4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68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2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30045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141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39480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366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3.2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0.8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0.7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0.12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2.2000000000000002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92.6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0.67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7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6.1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88.1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55.4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20633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18.100000000000001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28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737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4049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117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159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8.6999999999999993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0.6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8.1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18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99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0.4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2576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2.5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2443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13.6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1069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5.7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290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611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44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400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140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10.6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53.3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40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23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344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73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454.98200000000003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4.3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37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935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39002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390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24983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27394.57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32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15.694179999999999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41</v>
      </c>
      <c r="D696" s="315"/>
      <c r="E696" s="314"/>
      <c r="F696" s="5"/>
      <c r="G696" s="837">
        <v>2012</v>
      </c>
      <c r="H696" s="835">
        <f>IF(ISBLANK(INDEKSI2!B5),"-",INDEKSI2!B5)</f>
        <v>28.19</v>
      </c>
      <c r="I696" s="835">
        <f>IF(ISBLANK(INDEKSI2!C5),"-",INDEKSI2!C5)</f>
        <v>90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48.48</v>
      </c>
      <c r="D697" s="315"/>
      <c r="E697" s="314"/>
      <c r="F697" s="5"/>
      <c r="G697" s="838">
        <v>2013</v>
      </c>
      <c r="H697" s="559">
        <f>IF(ISBLANK(INDEKSI2!B6),"-",INDEKSI2!B6)</f>
        <v>35.36</v>
      </c>
      <c r="I697" s="559">
        <f>IF(ISBLANK(INDEKSI2!C6),"-",INDEKSI2!C6)</f>
        <v>37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34.49</v>
      </c>
      <c r="I698" s="836">
        <f>IF(ISBLANK(INDEKSI2!C7),"-",INDEKSI2!C7)</f>
        <v>54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21421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5649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96590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30423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4.5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5.4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44</v>
      </c>
      <c r="D6" s="612">
        <v>13</v>
      </c>
      <c r="E6" s="612">
        <v>31</v>
      </c>
      <c r="F6" s="1033">
        <v>625</v>
      </c>
      <c r="G6" s="612">
        <v>326</v>
      </c>
      <c r="H6" s="980">
        <v>299</v>
      </c>
      <c r="I6" s="1034">
        <v>26.5</v>
      </c>
      <c r="J6" s="612">
        <v>26.5</v>
      </c>
      <c r="K6" s="1035">
        <v>26.6</v>
      </c>
      <c r="L6" s="1033">
        <v>1361</v>
      </c>
      <c r="M6" s="612">
        <v>700</v>
      </c>
      <c r="N6" s="1028">
        <v>661</v>
      </c>
      <c r="O6" s="1034">
        <v>55.6</v>
      </c>
      <c r="P6" s="612">
        <v>54.2</v>
      </c>
      <c r="Q6" s="1028">
        <v>57.3</v>
      </c>
      <c r="R6" s="1033">
        <v>995</v>
      </c>
      <c r="S6" s="612">
        <v>545</v>
      </c>
      <c r="T6" s="1035">
        <v>450</v>
      </c>
    </row>
    <row r="7" spans="1:20" x14ac:dyDescent="0.25">
      <c r="A7" s="286">
        <v>2021</v>
      </c>
      <c r="B7" s="602">
        <v>1</v>
      </c>
      <c r="C7" s="601">
        <v>46</v>
      </c>
      <c r="D7" s="612">
        <v>13</v>
      </c>
      <c r="E7" s="612">
        <v>33</v>
      </c>
      <c r="F7" s="1033">
        <v>658</v>
      </c>
      <c r="G7" s="612">
        <v>354</v>
      </c>
      <c r="H7" s="980">
        <v>304</v>
      </c>
      <c r="I7" s="1034">
        <v>28.1</v>
      </c>
      <c r="J7" s="612">
        <v>29.4</v>
      </c>
      <c r="K7" s="1035">
        <v>26.8</v>
      </c>
      <c r="L7" s="1033">
        <v>1492</v>
      </c>
      <c r="M7" s="612">
        <v>770</v>
      </c>
      <c r="N7" s="1028">
        <v>722</v>
      </c>
      <c r="O7" s="1034">
        <v>61.2</v>
      </c>
      <c r="P7" s="612">
        <v>59.9</v>
      </c>
      <c r="Q7" s="1028">
        <v>62.8</v>
      </c>
      <c r="R7" s="1033">
        <v>983</v>
      </c>
      <c r="S7" s="612">
        <v>507</v>
      </c>
      <c r="T7" s="1035">
        <v>476</v>
      </c>
    </row>
    <row r="8" spans="1:20" x14ac:dyDescent="0.25">
      <c r="A8" s="219">
        <v>2022</v>
      </c>
      <c r="B8" s="617">
        <v>1</v>
      </c>
      <c r="C8" s="947">
        <v>47</v>
      </c>
      <c r="D8" s="981">
        <v>14</v>
      </c>
      <c r="E8" s="981">
        <v>33</v>
      </c>
      <c r="F8" s="1036">
        <v>774</v>
      </c>
      <c r="G8" s="981">
        <v>404</v>
      </c>
      <c r="H8" s="979">
        <v>370</v>
      </c>
      <c r="I8" s="754">
        <v>32.700000000000003</v>
      </c>
      <c r="J8" s="981">
        <v>33.1</v>
      </c>
      <c r="K8" s="1037">
        <v>32.299999999999997</v>
      </c>
      <c r="L8" s="1036">
        <v>1552</v>
      </c>
      <c r="M8" s="981">
        <v>821</v>
      </c>
      <c r="N8" s="691">
        <v>731</v>
      </c>
      <c r="O8" s="754">
        <v>64.7</v>
      </c>
      <c r="P8" s="981">
        <v>64.8</v>
      </c>
      <c r="Q8" s="691">
        <v>64.599999999999994</v>
      </c>
      <c r="R8" s="1036">
        <v>1000</v>
      </c>
      <c r="S8" s="981">
        <v>517</v>
      </c>
      <c r="T8" s="1037">
        <v>483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18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50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3282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4154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752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113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93.7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1130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99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0.2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96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81.35845314823996</v>
      </c>
      <c r="C21" s="739">
        <f>B10/(B7+B10)*100</f>
        <v>18.64154685176004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97.35176939301617</v>
      </c>
      <c r="C22" s="739">
        <f>B11/(B8+B11)*100</f>
        <v>2.6482306069838297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81.35845314823996</v>
      </c>
      <c r="C26" s="739">
        <f>C21</f>
        <v>18.64154685176004</v>
      </c>
    </row>
    <row r="27" spans="1:10" ht="24.75" x14ac:dyDescent="0.25">
      <c r="A27" s="742" t="s">
        <v>1407</v>
      </c>
      <c r="B27" s="739">
        <f>B22</f>
        <v>97.35176939301617</v>
      </c>
      <c r="C27" s="739">
        <f>C22</f>
        <v>2.6482306069838297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5</v>
      </c>
      <c r="C5" s="1095">
        <v>12</v>
      </c>
      <c r="D5" s="914" t="s">
        <v>5</v>
      </c>
      <c r="E5" s="211"/>
      <c r="F5" s="125">
        <v>2021</v>
      </c>
      <c r="G5" s="70">
        <v>17</v>
      </c>
      <c r="H5" s="55">
        <v>5</v>
      </c>
      <c r="I5" s="110">
        <v>12</v>
      </c>
      <c r="J5" s="70">
        <v>51</v>
      </c>
      <c r="K5" s="55">
        <v>0</v>
      </c>
      <c r="L5" s="110">
        <v>51</v>
      </c>
      <c r="M5" s="70">
        <v>3298</v>
      </c>
      <c r="N5" s="55">
        <v>4268</v>
      </c>
      <c r="O5" s="70">
        <v>795</v>
      </c>
      <c r="P5" s="110">
        <v>122</v>
      </c>
    </row>
    <row r="6" spans="1:16" x14ac:dyDescent="0.25">
      <c r="A6" s="923" t="s">
        <v>259</v>
      </c>
      <c r="B6" s="1096">
        <v>0</v>
      </c>
      <c r="C6" s="1097">
        <v>50</v>
      </c>
      <c r="D6" s="915" t="s">
        <v>5</v>
      </c>
      <c r="E6" s="254"/>
      <c r="F6" s="125">
        <v>2022</v>
      </c>
      <c r="G6" s="212">
        <v>17</v>
      </c>
      <c r="H6" s="58">
        <v>5</v>
      </c>
      <c r="I6" s="160">
        <v>12</v>
      </c>
      <c r="J6" s="212">
        <v>50</v>
      </c>
      <c r="K6" s="58">
        <v>0</v>
      </c>
      <c r="L6" s="160">
        <v>50</v>
      </c>
      <c r="M6" s="212">
        <v>3282</v>
      </c>
      <c r="N6" s="58">
        <v>4154</v>
      </c>
      <c r="O6" s="212">
        <v>752</v>
      </c>
      <c r="P6" s="160">
        <v>113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18</v>
      </c>
      <c r="H7" s="94">
        <v>6</v>
      </c>
      <c r="I7" s="169">
        <v>12</v>
      </c>
      <c r="J7" s="167"/>
      <c r="K7" s="94"/>
      <c r="L7" s="169"/>
      <c r="M7" s="167">
        <v>3992</v>
      </c>
      <c r="N7" s="94">
        <v>4170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5</v>
      </c>
      <c r="C11" s="918">
        <f>IF(ISBLANK(C5),"",C5)</f>
        <v>12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50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94</v>
      </c>
      <c r="C5" s="611">
        <v>93.5</v>
      </c>
      <c r="D5" s="945">
        <v>94.6</v>
      </c>
      <c r="E5" s="610"/>
      <c r="F5" s="611"/>
      <c r="G5" s="945"/>
      <c r="H5" s="610"/>
      <c r="I5" s="611"/>
      <c r="J5" s="945"/>
      <c r="K5" s="610">
        <v>1181</v>
      </c>
      <c r="L5" s="611">
        <v>615</v>
      </c>
      <c r="M5" s="945">
        <v>566</v>
      </c>
      <c r="N5" s="610">
        <v>99</v>
      </c>
      <c r="O5" s="611">
        <v>100.6</v>
      </c>
      <c r="P5" s="945">
        <v>97.3</v>
      </c>
      <c r="Q5" s="610">
        <v>0.2</v>
      </c>
      <c r="R5" s="611">
        <v>0.2</v>
      </c>
      <c r="S5" s="945">
        <v>0.2</v>
      </c>
    </row>
    <row r="6" spans="1:19" x14ac:dyDescent="0.25">
      <c r="A6" s="286">
        <v>2021</v>
      </c>
      <c r="B6" s="457">
        <v>94.5</v>
      </c>
      <c r="C6" s="458">
        <v>93.9</v>
      </c>
      <c r="D6" s="976">
        <v>95.2</v>
      </c>
      <c r="E6" s="457">
        <v>95</v>
      </c>
      <c r="F6" s="458">
        <v>48</v>
      </c>
      <c r="G6" s="976">
        <v>47</v>
      </c>
      <c r="H6" s="457">
        <v>89</v>
      </c>
      <c r="I6" s="458">
        <v>61</v>
      </c>
      <c r="J6" s="976">
        <v>28</v>
      </c>
      <c r="K6" s="457">
        <v>1174</v>
      </c>
      <c r="L6" s="458">
        <v>616</v>
      </c>
      <c r="M6" s="976">
        <v>558</v>
      </c>
      <c r="N6" s="457">
        <v>100.1</v>
      </c>
      <c r="O6" s="458">
        <v>100.8</v>
      </c>
      <c r="P6" s="976">
        <v>99.3</v>
      </c>
      <c r="Q6" s="457">
        <v>0.5</v>
      </c>
      <c r="R6" s="458">
        <v>0.3</v>
      </c>
      <c r="S6" s="976">
        <v>0.7</v>
      </c>
    </row>
    <row r="7" spans="1:19" x14ac:dyDescent="0.25">
      <c r="A7" s="286">
        <v>2022</v>
      </c>
      <c r="B7" s="601">
        <v>93.7</v>
      </c>
      <c r="C7" s="612">
        <v>93.8</v>
      </c>
      <c r="D7" s="980">
        <v>93.7</v>
      </c>
      <c r="E7" s="601">
        <v>99</v>
      </c>
      <c r="F7" s="612">
        <v>56</v>
      </c>
      <c r="G7" s="980">
        <v>43</v>
      </c>
      <c r="H7" s="601">
        <v>117</v>
      </c>
      <c r="I7" s="612">
        <v>76</v>
      </c>
      <c r="J7" s="980">
        <v>41</v>
      </c>
      <c r="K7" s="601">
        <v>1130</v>
      </c>
      <c r="L7" s="612">
        <v>563</v>
      </c>
      <c r="M7" s="980">
        <v>567</v>
      </c>
      <c r="N7" s="601">
        <v>99</v>
      </c>
      <c r="O7" s="612">
        <v>96.1</v>
      </c>
      <c r="P7" s="980">
        <v>102</v>
      </c>
      <c r="Q7" s="601">
        <v>0.2</v>
      </c>
      <c r="R7" s="612">
        <v>0</v>
      </c>
      <c r="S7" s="980">
        <v>0.4</v>
      </c>
    </row>
    <row r="8" spans="1:19" x14ac:dyDescent="0.25">
      <c r="A8" s="219">
        <v>2023</v>
      </c>
      <c r="B8" s="947"/>
      <c r="C8" s="981"/>
      <c r="D8" s="979"/>
      <c r="E8" s="947">
        <v>96</v>
      </c>
      <c r="F8" s="981">
        <v>55</v>
      </c>
      <c r="G8" s="979">
        <v>41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7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0.4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68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3618162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31752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512</v>
      </c>
      <c r="C5" s="616">
        <v>381</v>
      </c>
      <c r="D5" s="616">
        <v>131</v>
      </c>
      <c r="E5" s="599">
        <v>3420</v>
      </c>
      <c r="F5" s="616">
        <v>1675</v>
      </c>
      <c r="G5" s="945">
        <v>1745</v>
      </c>
      <c r="H5" s="616">
        <v>1090</v>
      </c>
      <c r="I5" s="616">
        <v>426</v>
      </c>
      <c r="J5" s="616">
        <v>664</v>
      </c>
      <c r="K5" s="217">
        <f>SUM(B5,E5,H5)</f>
        <v>5022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445</v>
      </c>
      <c r="C6" s="612">
        <v>357</v>
      </c>
      <c r="D6" s="946">
        <v>88</v>
      </c>
      <c r="E6" s="601">
        <v>3422</v>
      </c>
      <c r="F6" s="612">
        <v>1639</v>
      </c>
      <c r="G6" s="946">
        <v>1783</v>
      </c>
      <c r="H6" s="601">
        <v>1068</v>
      </c>
      <c r="I6" s="612">
        <v>427</v>
      </c>
      <c r="J6" s="612">
        <v>641</v>
      </c>
      <c r="K6" s="218">
        <f>SUM(B6,E6,H6)</f>
        <v>4935</v>
      </c>
      <c r="M6" s="105" t="s">
        <v>284</v>
      </c>
      <c r="N6" s="171">
        <f>IF(ISBLANK(J7),"",J7)</f>
        <v>558</v>
      </c>
      <c r="O6" s="80">
        <f>IF(ISBLANK(I7),"",I7)</f>
        <v>398</v>
      </c>
      <c r="P6" s="211"/>
    </row>
    <row r="7" spans="1:17" ht="24.75" x14ac:dyDescent="0.25">
      <c r="A7" s="218">
        <v>2023</v>
      </c>
      <c r="B7" s="601">
        <v>435</v>
      </c>
      <c r="C7" s="612">
        <v>338</v>
      </c>
      <c r="D7" s="946">
        <v>97</v>
      </c>
      <c r="E7" s="601">
        <v>3488</v>
      </c>
      <c r="F7" s="612">
        <v>1668</v>
      </c>
      <c r="G7" s="946">
        <v>1820</v>
      </c>
      <c r="H7" s="601">
        <v>956</v>
      </c>
      <c r="I7" s="612">
        <v>398</v>
      </c>
      <c r="J7" s="612">
        <v>558</v>
      </c>
      <c r="K7" s="218">
        <f>SUM(B7,E7,H7)</f>
        <v>4879</v>
      </c>
      <c r="M7" s="106" t="s">
        <v>285</v>
      </c>
      <c r="N7" s="220">
        <f>IF(ISBLANK(G7),"",G7)</f>
        <v>1820</v>
      </c>
      <c r="O7" s="107">
        <f>IF(ISBLANK(F7),"",F7)</f>
        <v>1668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97</v>
      </c>
      <c r="O8" s="83">
        <f>IF(ISBLANK(C7),"",C7)</f>
        <v>338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558</v>
      </c>
      <c r="O13" s="80">
        <f>IF(ISBLANK(I7),"",I7)</f>
        <v>398</v>
      </c>
      <c r="P13" s="211"/>
    </row>
    <row r="14" spans="1:17" ht="27.75" customHeight="1" x14ac:dyDescent="0.25">
      <c r="M14" s="106" t="s">
        <v>515</v>
      </c>
      <c r="N14" s="220">
        <f>IF(ISBLANK(G7),"",G7)</f>
        <v>1820</v>
      </c>
      <c r="O14" s="107">
        <f>IF(ISBLANK(F7),"",F7)</f>
        <v>1668</v>
      </c>
      <c r="P14" s="211"/>
    </row>
    <row r="15" spans="1:17" ht="26.25" customHeight="1" x14ac:dyDescent="0.25">
      <c r="M15" s="108" t="s">
        <v>516</v>
      </c>
      <c r="N15" s="170">
        <f>IF(ISBLANK(D7),"",D7)</f>
        <v>97</v>
      </c>
      <c r="O15" s="83">
        <f>IF(ISBLANK(C7),"",C7)</f>
        <v>338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200</v>
      </c>
      <c r="C21" s="616">
        <v>147</v>
      </c>
      <c r="D21" s="616">
        <v>53</v>
      </c>
      <c r="E21" s="599">
        <v>818</v>
      </c>
      <c r="F21" s="616">
        <v>370</v>
      </c>
      <c r="G21" s="945">
        <v>448</v>
      </c>
      <c r="H21" s="616">
        <v>282</v>
      </c>
      <c r="I21" s="616">
        <v>106</v>
      </c>
      <c r="J21" s="616">
        <v>176</v>
      </c>
      <c r="K21" s="217">
        <f>SUM(B21,E21,H21)</f>
        <v>1300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213</v>
      </c>
      <c r="C22" s="1028">
        <v>160</v>
      </c>
      <c r="D22" s="980">
        <v>53</v>
      </c>
      <c r="E22" s="1034">
        <v>797</v>
      </c>
      <c r="F22" s="1028">
        <v>348</v>
      </c>
      <c r="G22" s="980">
        <v>449</v>
      </c>
      <c r="H22" s="1034">
        <v>285</v>
      </c>
      <c r="I22" s="1028">
        <v>122</v>
      </c>
      <c r="J22" s="1028">
        <v>163</v>
      </c>
      <c r="K22" s="218">
        <f>SUM(B22,E22,H22)</f>
        <v>1295</v>
      </c>
      <c r="M22" s="105" t="s">
        <v>284</v>
      </c>
      <c r="N22" s="171">
        <f>IF(ISBLANK(J23),"",J23)</f>
        <v>168</v>
      </c>
      <c r="O22" s="80">
        <f>IF(ISBLANK(I23),"",I23)</f>
        <v>101</v>
      </c>
      <c r="P22" s="211"/>
    </row>
    <row r="23" spans="1:17" ht="24.75" x14ac:dyDescent="0.25">
      <c r="A23" s="218">
        <v>2022</v>
      </c>
      <c r="B23" s="1034">
        <v>205</v>
      </c>
      <c r="C23" s="1028">
        <v>134</v>
      </c>
      <c r="D23" s="980">
        <v>71</v>
      </c>
      <c r="E23" s="1034">
        <v>846</v>
      </c>
      <c r="F23" s="1028">
        <v>410</v>
      </c>
      <c r="G23" s="980">
        <v>436</v>
      </c>
      <c r="H23" s="1034">
        <v>269</v>
      </c>
      <c r="I23" s="1028">
        <v>101</v>
      </c>
      <c r="J23" s="1028">
        <v>168</v>
      </c>
      <c r="K23" s="218">
        <f>SUM(B23,E23,H23)</f>
        <v>1320</v>
      </c>
      <c r="M23" s="106" t="s">
        <v>285</v>
      </c>
      <c r="N23" s="220">
        <f>IF(ISBLANK(G23),"",G23)</f>
        <v>436</v>
      </c>
      <c r="O23" s="107">
        <f>IF(ISBLANK(F23),"",F23)</f>
        <v>410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71</v>
      </c>
      <c r="O24" s="109">
        <f>IF(ISBLANK(C23),"",C23)</f>
        <v>134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168</v>
      </c>
      <c r="O29" s="80">
        <f>IF(ISBLANK(I23),"",I23)</f>
        <v>101</v>
      </c>
      <c r="P29" s="211"/>
    </row>
    <row r="30" spans="1:17" ht="27.75" customHeight="1" x14ac:dyDescent="0.25">
      <c r="M30" s="106" t="s">
        <v>515</v>
      </c>
      <c r="N30" s="220">
        <f>IF(ISBLANK(G23),"",G23)</f>
        <v>436</v>
      </c>
      <c r="O30" s="107">
        <f>IF(ISBLANK(F23),"",F23)</f>
        <v>410</v>
      </c>
      <c r="P30" s="211"/>
    </row>
    <row r="31" spans="1:17" ht="27.75" customHeight="1" x14ac:dyDescent="0.25">
      <c r="M31" s="108" t="s">
        <v>516</v>
      </c>
      <c r="N31" s="221">
        <f>IF(ISBLANK(D23),"",D23)</f>
        <v>71</v>
      </c>
      <c r="O31" s="109">
        <f>IF(ISBLANK(C23),"",C23)</f>
        <v>134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1817063</v>
      </c>
      <c r="D5" s="253"/>
    </row>
    <row r="6" spans="1:4" ht="30" x14ac:dyDescent="0.25">
      <c r="A6" s="686" t="s">
        <v>474</v>
      </c>
      <c r="B6" s="617">
        <v>1801099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0.8</v>
      </c>
      <c r="J5" s="611">
        <v>1.5</v>
      </c>
      <c r="K5" s="945">
        <v>0.2</v>
      </c>
      <c r="L5" s="610"/>
      <c r="M5" s="611"/>
      <c r="N5" s="945"/>
    </row>
    <row r="6" spans="1:14" x14ac:dyDescent="0.25">
      <c r="A6" s="286">
        <v>2021</v>
      </c>
      <c r="B6" s="457">
        <v>8</v>
      </c>
      <c r="C6" s="457"/>
      <c r="D6" s="458"/>
      <c r="E6" s="976"/>
      <c r="F6" s="457">
        <v>90</v>
      </c>
      <c r="G6" s="458">
        <v>56</v>
      </c>
      <c r="H6" s="976">
        <v>34</v>
      </c>
      <c r="I6" s="457">
        <v>0.6</v>
      </c>
      <c r="J6" s="458">
        <v>1.2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8</v>
      </c>
      <c r="C7" s="601"/>
      <c r="D7" s="612"/>
      <c r="E7" s="980"/>
      <c r="F7" s="601">
        <v>72</v>
      </c>
      <c r="G7" s="612">
        <v>45</v>
      </c>
      <c r="H7" s="980">
        <v>27</v>
      </c>
      <c r="I7" s="601">
        <v>0.4</v>
      </c>
      <c r="J7" s="612">
        <v>0</v>
      </c>
      <c r="K7" s="980">
        <v>0.8</v>
      </c>
      <c r="L7" s="601"/>
      <c r="M7" s="612"/>
      <c r="N7" s="980"/>
    </row>
    <row r="8" spans="1:14" x14ac:dyDescent="0.25">
      <c r="A8" s="219">
        <v>2023</v>
      </c>
      <c r="B8" s="947">
        <v>7</v>
      </c>
      <c r="C8" s="947"/>
      <c r="D8" s="981"/>
      <c r="E8" s="979"/>
      <c r="F8" s="947">
        <v>68</v>
      </c>
      <c r="G8" s="981">
        <v>37</v>
      </c>
      <c r="H8" s="979">
        <v>31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207</v>
      </c>
      <c r="C5" s="207">
        <v>139</v>
      </c>
      <c r="G5" s="113"/>
      <c r="H5" s="174" t="s">
        <v>586</v>
      </c>
      <c r="I5" s="207">
        <v>79</v>
      </c>
      <c r="J5" s="207">
        <v>94</v>
      </c>
    </row>
    <row r="6" spans="1:13" ht="15" customHeight="1" x14ac:dyDescent="0.25">
      <c r="A6" s="175" t="s">
        <v>587</v>
      </c>
      <c r="B6" s="208">
        <v>3032</v>
      </c>
      <c r="C6" s="208">
        <v>504</v>
      </c>
      <c r="G6" s="113"/>
      <c r="H6" s="175" t="s">
        <v>587</v>
      </c>
      <c r="I6" s="208">
        <v>745</v>
      </c>
      <c r="J6" s="208">
        <v>273</v>
      </c>
    </row>
    <row r="7" spans="1:13" ht="15" customHeight="1" x14ac:dyDescent="0.25">
      <c r="A7" s="175" t="s">
        <v>588</v>
      </c>
      <c r="B7" s="208">
        <v>8760</v>
      </c>
      <c r="C7" s="208">
        <v>4690</v>
      </c>
      <c r="G7" s="113"/>
      <c r="H7" s="175" t="s">
        <v>588</v>
      </c>
      <c r="I7" s="208">
        <v>4475</v>
      </c>
      <c r="J7" s="208">
        <v>1612</v>
      </c>
    </row>
    <row r="8" spans="1:13" ht="15" customHeight="1" x14ac:dyDescent="0.25">
      <c r="A8" s="175" t="s">
        <v>589</v>
      </c>
      <c r="B8" s="208">
        <v>12662</v>
      </c>
      <c r="C8" s="208">
        <v>11934</v>
      </c>
      <c r="G8" s="113"/>
      <c r="H8" s="175" t="s">
        <v>589</v>
      </c>
      <c r="I8" s="208">
        <v>10279</v>
      </c>
      <c r="J8" s="208">
        <v>8868</v>
      </c>
    </row>
    <row r="9" spans="1:13" ht="15" customHeight="1" x14ac:dyDescent="0.25">
      <c r="A9" s="175" t="s">
        <v>590</v>
      </c>
      <c r="B9" s="208">
        <v>24180</v>
      </c>
      <c r="C9" s="208">
        <v>27688</v>
      </c>
      <c r="G9" s="113"/>
      <c r="H9" s="175" t="s">
        <v>590</v>
      </c>
      <c r="I9" s="208">
        <v>24550</v>
      </c>
      <c r="J9" s="208">
        <v>27249</v>
      </c>
    </row>
    <row r="10" spans="1:13" ht="15" customHeight="1" x14ac:dyDescent="0.25">
      <c r="A10" s="175" t="s">
        <v>591</v>
      </c>
      <c r="B10" s="208">
        <v>3158</v>
      </c>
      <c r="C10" s="208">
        <v>3463</v>
      </c>
      <c r="G10" s="113"/>
      <c r="H10" s="175" t="s">
        <v>591</v>
      </c>
      <c r="I10" s="208">
        <v>3379</v>
      </c>
      <c r="J10" s="208">
        <v>2937</v>
      </c>
    </row>
    <row r="11" spans="1:13" ht="15" customHeight="1" x14ac:dyDescent="0.25">
      <c r="A11" s="176" t="s">
        <v>592</v>
      </c>
      <c r="B11" s="209">
        <v>5004</v>
      </c>
      <c r="C11" s="209">
        <v>4925</v>
      </c>
      <c r="G11" s="113"/>
      <c r="H11" s="176" t="s">
        <v>592</v>
      </c>
      <c r="I11" s="209">
        <v>7586</v>
      </c>
      <c r="J11" s="209">
        <v>6245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207</v>
      </c>
      <c r="C17" s="178">
        <f>IF(ISBLANK(C5),"0",C5)</f>
        <v>139</v>
      </c>
      <c r="G17" s="113"/>
      <c r="H17" s="174" t="s">
        <v>586</v>
      </c>
      <c r="I17" s="177">
        <f>IF(ISBLANK(I5),"0",I5)</f>
        <v>79</v>
      </c>
      <c r="J17" s="178">
        <f>IF(ISBLANK(J5),"0",J5)</f>
        <v>94</v>
      </c>
    </row>
    <row r="18" spans="1:13" ht="15" customHeight="1" x14ac:dyDescent="0.25">
      <c r="A18" s="175" t="s">
        <v>587</v>
      </c>
      <c r="B18" s="179">
        <f t="shared" ref="B18:C18" si="0">IF(ISBLANK(B6),"0",B6)</f>
        <v>3032</v>
      </c>
      <c r="C18" s="180">
        <f t="shared" si="0"/>
        <v>504</v>
      </c>
      <c r="G18" s="113"/>
      <c r="H18" s="175" t="s">
        <v>587</v>
      </c>
      <c r="I18" s="179">
        <f t="shared" ref="I18:J18" si="1">IF(ISBLANK(I6),"0",I6)</f>
        <v>745</v>
      </c>
      <c r="J18" s="180">
        <f t="shared" si="1"/>
        <v>273</v>
      </c>
    </row>
    <row r="19" spans="1:13" ht="15" customHeight="1" x14ac:dyDescent="0.25">
      <c r="A19" s="175" t="s">
        <v>588</v>
      </c>
      <c r="B19" s="179">
        <f t="shared" ref="B19:C19" si="2">IF(ISBLANK(B7),"0",B7)</f>
        <v>8760</v>
      </c>
      <c r="C19" s="180">
        <f t="shared" si="2"/>
        <v>4690</v>
      </c>
      <c r="G19" s="113"/>
      <c r="H19" s="175" t="s">
        <v>588</v>
      </c>
      <c r="I19" s="179">
        <f t="shared" ref="I19:J19" si="3">IF(ISBLANK(I7),"0",I7)</f>
        <v>4475</v>
      </c>
      <c r="J19" s="180">
        <f t="shared" si="3"/>
        <v>1612</v>
      </c>
    </row>
    <row r="20" spans="1:13" ht="15" customHeight="1" x14ac:dyDescent="0.25">
      <c r="A20" s="175" t="s">
        <v>589</v>
      </c>
      <c r="B20" s="179">
        <f t="shared" ref="B20:C20" si="4">IF(ISBLANK(B8),"0",B8)</f>
        <v>12662</v>
      </c>
      <c r="C20" s="180">
        <f t="shared" si="4"/>
        <v>11934</v>
      </c>
      <c r="G20" s="113"/>
      <c r="H20" s="175" t="s">
        <v>589</v>
      </c>
      <c r="I20" s="179">
        <f t="shared" ref="I20:J20" si="5">IF(ISBLANK(I8),"0",I8)</f>
        <v>10279</v>
      </c>
      <c r="J20" s="180">
        <f t="shared" si="5"/>
        <v>8868</v>
      </c>
    </row>
    <row r="21" spans="1:13" ht="15" customHeight="1" x14ac:dyDescent="0.25">
      <c r="A21" s="175" t="s">
        <v>590</v>
      </c>
      <c r="B21" s="179">
        <f t="shared" ref="B21:C21" si="6">IF(ISBLANK(B9),"0",B9)</f>
        <v>24180</v>
      </c>
      <c r="C21" s="180">
        <f t="shared" si="6"/>
        <v>27688</v>
      </c>
      <c r="G21" s="113"/>
      <c r="H21" s="175" t="s">
        <v>590</v>
      </c>
      <c r="I21" s="179">
        <f t="shared" ref="I21:J21" si="7">IF(ISBLANK(I9),"0",I9)</f>
        <v>24550</v>
      </c>
      <c r="J21" s="180">
        <f t="shared" si="7"/>
        <v>27249</v>
      </c>
    </row>
    <row r="22" spans="1:13" ht="15" customHeight="1" x14ac:dyDescent="0.25">
      <c r="A22" s="175" t="s">
        <v>591</v>
      </c>
      <c r="B22" s="179">
        <f t="shared" ref="B22:C22" si="8">IF(ISBLANK(B10),"0",B10)</f>
        <v>3158</v>
      </c>
      <c r="C22" s="180">
        <f t="shared" si="8"/>
        <v>3463</v>
      </c>
      <c r="G22" s="113"/>
      <c r="H22" s="175" t="s">
        <v>591</v>
      </c>
      <c r="I22" s="179">
        <f t="shared" ref="I22:J22" si="9">IF(ISBLANK(I10),"0",I10)</f>
        <v>3379</v>
      </c>
      <c r="J22" s="180">
        <f t="shared" si="9"/>
        <v>2937</v>
      </c>
    </row>
    <row r="23" spans="1:13" ht="15" customHeight="1" x14ac:dyDescent="0.25">
      <c r="A23" s="176" t="s">
        <v>592</v>
      </c>
      <c r="B23" s="181">
        <f t="shared" ref="B23:C23" si="10">IF(ISBLANK(B11),"0",B11)</f>
        <v>5004</v>
      </c>
      <c r="C23" s="182">
        <f t="shared" si="10"/>
        <v>4925</v>
      </c>
      <c r="G23" s="113"/>
      <c r="H23" s="176" t="s">
        <v>592</v>
      </c>
      <c r="I23" s="181">
        <f t="shared" ref="I23:J23" si="11">IF(ISBLANK(I11),"0",I11)</f>
        <v>7586</v>
      </c>
      <c r="J23" s="182">
        <f t="shared" si="11"/>
        <v>6245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0.36313878216935946</v>
      </c>
      <c r="C29" s="184">
        <f>C17/SUM(C17:C23)*100</f>
        <v>0.26057777027913692</v>
      </c>
      <c r="D29" s="253"/>
      <c r="E29" s="253"/>
      <c r="G29" s="113"/>
      <c r="H29" s="174" t="s">
        <v>593</v>
      </c>
      <c r="I29" s="184">
        <f>I17/SUM(I17:I23)*100</f>
        <v>0.15462000665453193</v>
      </c>
      <c r="J29" s="184">
        <f>J17/SUM(J17:J23)*100</f>
        <v>0.198823977325606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5.3190182972825992</v>
      </c>
      <c r="C30" s="185">
        <f>C18/SUM(C17:C23)*100</f>
        <v>0.94482874978910081</v>
      </c>
      <c r="D30" s="253"/>
      <c r="E30" s="253"/>
      <c r="G30" s="113"/>
      <c r="H30" s="175" t="s">
        <v>594</v>
      </c>
      <c r="I30" s="185">
        <f>I18/SUM(I17:I23)*100</f>
        <v>1.4581253792104594</v>
      </c>
      <c r="J30" s="185">
        <f>J18/SUM(J17:J23)*100</f>
        <v>0.57743559372223863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15.367612230935212</v>
      </c>
      <c r="C31" s="185">
        <f>C19/SUM(C17:C23)*100</f>
        <v>8.7921564216485759</v>
      </c>
      <c r="D31" s="253"/>
      <c r="E31" s="253"/>
      <c r="G31" s="113"/>
      <c r="H31" s="175" t="s">
        <v>595</v>
      </c>
      <c r="I31" s="185">
        <f>I19/SUM(I17:I23)*100</f>
        <v>8.7585383516332964</v>
      </c>
      <c r="J31" s="185">
        <f>J19/SUM(J17:J23)*100</f>
        <v>3.409619696264647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22.212865989509321</v>
      </c>
      <c r="C32" s="185">
        <f>C20/SUM(C17:C23)*100</f>
        <v>22.372195039649064</v>
      </c>
      <c r="D32" s="253"/>
      <c r="E32" s="253"/>
      <c r="G32" s="113"/>
      <c r="H32" s="175" t="s">
        <v>596</v>
      </c>
      <c r="I32" s="185">
        <f>I20/SUM(I17:I23)*100</f>
        <v>20.118215802556122</v>
      </c>
      <c r="J32" s="185">
        <f>J20/SUM(J17:J23)*100</f>
        <v>18.757138626845467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42.418820062102</v>
      </c>
      <c r="C33" s="185">
        <f>C21/SUM(C17:C23)*100</f>
        <v>51.905592111429797</v>
      </c>
      <c r="D33" s="253"/>
      <c r="E33" s="253"/>
      <c r="G33" s="113"/>
      <c r="H33" s="175" t="s">
        <v>597</v>
      </c>
      <c r="I33" s="185">
        <f>I21/SUM(I17:I23)*100</f>
        <v>48.049634979351382</v>
      </c>
      <c r="J33" s="185">
        <f>J21/SUM(J17:J23)*100</f>
        <v>57.63568678878125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5.5400592951248182</v>
      </c>
      <c r="C34" s="185">
        <f>C22/SUM(C17:C23)*100</f>
        <v>6.4919483343643964</v>
      </c>
      <c r="D34" s="253"/>
      <c r="E34" s="253"/>
      <c r="G34" s="113"/>
      <c r="H34" s="175" t="s">
        <v>598</v>
      </c>
      <c r="I34" s="185">
        <f>I22/SUM(I17:I23)*100</f>
        <v>6.6134304112109286</v>
      </c>
      <c r="J34" s="185">
        <f>J22/SUM(J17:J23)*100</f>
        <v>6.2121917170777108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8.7784853428766905</v>
      </c>
      <c r="C35" s="186">
        <f>C23/SUM(C17:C23)*100</f>
        <v>9.2327015728399235</v>
      </c>
      <c r="D35" s="253"/>
      <c r="E35" s="253"/>
      <c r="G35" s="113"/>
      <c r="H35" s="176" t="s">
        <v>599</v>
      </c>
      <c r="I35" s="186">
        <f>I23/SUM(I17:I23)*100</f>
        <v>14.84743506938328</v>
      </c>
      <c r="J35" s="186">
        <f>J23/SUM(J17:J23)*100</f>
        <v>13.209103599983079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0.36313878216935946</v>
      </c>
      <c r="C41" s="184">
        <f t="shared" si="12"/>
        <v>0.26057777027913692</v>
      </c>
      <c r="G41" s="113"/>
      <c r="H41" s="174" t="s">
        <v>601</v>
      </c>
      <c r="I41" s="184">
        <f t="shared" ref="I41:J41" si="13">I29</f>
        <v>0.15462000665453193</v>
      </c>
      <c r="J41" s="184">
        <f t="shared" si="13"/>
        <v>0.198823977325606</v>
      </c>
    </row>
    <row r="42" spans="1:12" x14ac:dyDescent="0.25">
      <c r="A42" s="175" t="s">
        <v>602</v>
      </c>
      <c r="B42" s="185">
        <f t="shared" si="12"/>
        <v>5.3190182972825992</v>
      </c>
      <c r="C42" s="185">
        <f t="shared" si="12"/>
        <v>0.94482874978910081</v>
      </c>
      <c r="G42" s="113"/>
      <c r="H42" s="175" t="s">
        <v>602</v>
      </c>
      <c r="I42" s="185">
        <f t="shared" ref="I42:J42" si="14">I30</f>
        <v>1.4581253792104594</v>
      </c>
      <c r="J42" s="185">
        <f t="shared" si="14"/>
        <v>0.57743559372223863</v>
      </c>
    </row>
    <row r="43" spans="1:12" x14ac:dyDescent="0.25">
      <c r="A43" s="175" t="s">
        <v>603</v>
      </c>
      <c r="B43" s="185">
        <f t="shared" si="12"/>
        <v>15.367612230935212</v>
      </c>
      <c r="C43" s="185">
        <f t="shared" si="12"/>
        <v>8.7921564216485759</v>
      </c>
      <c r="G43" s="113"/>
      <c r="H43" s="175" t="s">
        <v>603</v>
      </c>
      <c r="I43" s="185">
        <f t="shared" ref="I43:J43" si="15">I31</f>
        <v>8.7585383516332964</v>
      </c>
      <c r="J43" s="185">
        <f t="shared" si="15"/>
        <v>3.409619696264647</v>
      </c>
    </row>
    <row r="44" spans="1:12" x14ac:dyDescent="0.25">
      <c r="A44" s="175" t="s">
        <v>604</v>
      </c>
      <c r="B44" s="185">
        <f t="shared" si="12"/>
        <v>22.212865989509321</v>
      </c>
      <c r="C44" s="185">
        <f t="shared" si="12"/>
        <v>22.372195039649064</v>
      </c>
      <c r="G44" s="113"/>
      <c r="H44" s="175" t="s">
        <v>604</v>
      </c>
      <c r="I44" s="185">
        <f t="shared" ref="I44:J44" si="16">I32</f>
        <v>20.118215802556122</v>
      </c>
      <c r="J44" s="185">
        <f t="shared" si="16"/>
        <v>18.757138626845467</v>
      </c>
    </row>
    <row r="45" spans="1:12" x14ac:dyDescent="0.25">
      <c r="A45" s="175" t="s">
        <v>605</v>
      </c>
      <c r="B45" s="185">
        <f t="shared" si="12"/>
        <v>42.418820062102</v>
      </c>
      <c r="C45" s="185">
        <f t="shared" si="12"/>
        <v>51.905592111429797</v>
      </c>
      <c r="G45" s="113"/>
      <c r="H45" s="175" t="s">
        <v>605</v>
      </c>
      <c r="I45" s="185">
        <f t="shared" ref="I45:J45" si="17">I33</f>
        <v>48.049634979351382</v>
      </c>
      <c r="J45" s="185">
        <f t="shared" si="17"/>
        <v>57.63568678878125</v>
      </c>
    </row>
    <row r="46" spans="1:12" x14ac:dyDescent="0.25">
      <c r="A46" s="175" t="s">
        <v>606</v>
      </c>
      <c r="B46" s="185">
        <f t="shared" si="12"/>
        <v>5.5400592951248182</v>
      </c>
      <c r="C46" s="185">
        <f t="shared" si="12"/>
        <v>6.4919483343643964</v>
      </c>
      <c r="G46" s="113"/>
      <c r="H46" s="175" t="s">
        <v>606</v>
      </c>
      <c r="I46" s="185">
        <f t="shared" ref="I46:J46" si="18">I34</f>
        <v>6.6134304112109286</v>
      </c>
      <c r="J46" s="185">
        <f t="shared" si="18"/>
        <v>6.2121917170777108</v>
      </c>
    </row>
    <row r="47" spans="1:12" x14ac:dyDescent="0.25">
      <c r="A47" s="176" t="s">
        <v>607</v>
      </c>
      <c r="B47" s="186">
        <f t="shared" si="12"/>
        <v>8.7784853428766905</v>
      </c>
      <c r="C47" s="186">
        <f t="shared" si="12"/>
        <v>9.2327015728399235</v>
      </c>
      <c r="G47" s="113"/>
      <c r="H47" s="176" t="s">
        <v>607</v>
      </c>
      <c r="I47" s="186">
        <f t="shared" ref="I47:J47" si="19">I35</f>
        <v>14.84743506938328</v>
      </c>
      <c r="J47" s="186">
        <f t="shared" si="19"/>
        <v>13.209103599983079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31884</v>
      </c>
      <c r="C5" s="207">
        <v>27013</v>
      </c>
      <c r="D5" s="253"/>
      <c r="E5" s="253"/>
      <c r="F5" s="1003"/>
      <c r="H5" s="174" t="s">
        <v>624</v>
      </c>
      <c r="I5" s="207">
        <v>15510</v>
      </c>
      <c r="J5" s="207">
        <v>12078</v>
      </c>
    </row>
    <row r="6" spans="1:10" ht="15" customHeight="1" x14ac:dyDescent="0.25">
      <c r="A6" s="175" t="s">
        <v>625</v>
      </c>
      <c r="B6" s="208">
        <v>8367</v>
      </c>
      <c r="C6" s="208">
        <v>8608</v>
      </c>
      <c r="D6" s="253"/>
      <c r="E6" s="253"/>
      <c r="F6" s="1003"/>
      <c r="H6" s="175" t="s">
        <v>625</v>
      </c>
      <c r="I6" s="208">
        <v>13085</v>
      </c>
      <c r="J6" s="208">
        <v>15118</v>
      </c>
    </row>
    <row r="7" spans="1:10" ht="15" customHeight="1" x14ac:dyDescent="0.25">
      <c r="A7" s="176" t="s">
        <v>626</v>
      </c>
      <c r="B7" s="209">
        <v>16752</v>
      </c>
      <c r="C7" s="209">
        <v>17722</v>
      </c>
      <c r="D7" s="253"/>
      <c r="E7" s="253"/>
      <c r="F7" s="1003"/>
      <c r="H7" s="175" t="s">
        <v>626</v>
      </c>
      <c r="I7" s="208">
        <v>22388</v>
      </c>
      <c r="J7" s="208">
        <v>19949</v>
      </c>
    </row>
    <row r="8" spans="1:10" x14ac:dyDescent="0.25">
      <c r="D8" s="253"/>
      <c r="E8" s="253"/>
      <c r="F8" s="1003"/>
      <c r="H8" s="176" t="s">
        <v>2351</v>
      </c>
      <c r="I8" s="209">
        <v>110</v>
      </c>
      <c r="J8" s="209">
        <v>133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31884</v>
      </c>
      <c r="C13" s="178">
        <f>IF(ISBLANK(C5),"0",C5)</f>
        <v>27013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8367</v>
      </c>
      <c r="C14" s="180">
        <f t="shared" si="0"/>
        <v>8608</v>
      </c>
      <c r="D14" s="253"/>
      <c r="E14" s="253"/>
      <c r="F14" s="1003"/>
      <c r="H14" s="174" t="s">
        <v>624</v>
      </c>
      <c r="I14" s="177">
        <f>IF(ISBLANK(I5),"0",I5)</f>
        <v>15510</v>
      </c>
      <c r="J14" s="178">
        <f>IF(ISBLANK(J5),"0",J5)</f>
        <v>12078</v>
      </c>
    </row>
    <row r="15" spans="1:10" ht="15" customHeight="1" x14ac:dyDescent="0.25">
      <c r="A15" s="176" t="s">
        <v>626</v>
      </c>
      <c r="B15" s="181">
        <f t="shared" si="0"/>
        <v>16752</v>
      </c>
      <c r="C15" s="182">
        <f t="shared" si="0"/>
        <v>17722</v>
      </c>
      <c r="D15" s="253"/>
      <c r="E15" s="253"/>
      <c r="F15" s="1003"/>
      <c r="H15" s="175" t="s">
        <v>625</v>
      </c>
      <c r="I15" s="179">
        <f t="shared" ref="I15:J15" si="1">IF(ISBLANK(I6),"0",I6)</f>
        <v>13085</v>
      </c>
      <c r="J15" s="180">
        <f t="shared" si="1"/>
        <v>15118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22388</v>
      </c>
      <c r="J16" s="180">
        <f t="shared" si="2"/>
        <v>19949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110</v>
      </c>
      <c r="J17" s="182">
        <f t="shared" si="3"/>
        <v>133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55.933898215883374</v>
      </c>
      <c r="C21" s="184">
        <f>C13/SUM(C13:C15)*100</f>
        <v>50.640196464390833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14.678174832903531</v>
      </c>
      <c r="C22" s="185">
        <f>C14/SUM(C13:C15)*100</f>
        <v>16.137075155128134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29.387926951213096</v>
      </c>
      <c r="C23" s="186">
        <f>C15/SUM(C13:C15)*100</f>
        <v>33.222728380481037</v>
      </c>
      <c r="D23" s="253"/>
      <c r="E23" s="253"/>
      <c r="F23" s="1003"/>
      <c r="H23" s="174" t="s">
        <v>629</v>
      </c>
      <c r="I23" s="184">
        <f>I14/SUM(I14:I17)*100</f>
        <v>30.356408901415065</v>
      </c>
      <c r="J23" s="184">
        <f>J14/SUM(J14:J17)*100</f>
        <v>25.546765937645414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25.610161861703169</v>
      </c>
      <c r="J24" s="185">
        <f>J15/SUM(J14:J17)*100</f>
        <v>31.976817970303312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43.818135556729885</v>
      </c>
      <c r="J25" s="185">
        <f>J16/SUM(J14:J17)*100</f>
        <v>42.195101315622487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0.21529368015187991</v>
      </c>
      <c r="J26" s="186">
        <f>J17/SUM(J14:J17)*100</f>
        <v>0.28131477642878294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55.933898215883374</v>
      </c>
      <c r="C29" s="189">
        <f t="shared" si="4"/>
        <v>50.640196464390833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14.678174832903531</v>
      </c>
      <c r="C30" s="192">
        <f t="shared" si="4"/>
        <v>16.137075155128134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29.387926951213096</v>
      </c>
      <c r="C31" s="195">
        <f t="shared" si="4"/>
        <v>33.222728380481037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30.356408901415065</v>
      </c>
      <c r="J32" s="189">
        <f>J23</f>
        <v>25.546765937645414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25.610161861703169</v>
      </c>
      <c r="J33" s="192">
        <f t="shared" si="5"/>
        <v>31.976817970303312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43.818135556729885</v>
      </c>
      <c r="J34" s="192">
        <f t="shared" si="6"/>
        <v>42.195101315622487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0.21529368015187991</v>
      </c>
      <c r="J35" s="195">
        <f t="shared" si="7"/>
        <v>0.28131477642878294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854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101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113951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133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8.4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17.2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-8.9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74.650000000000006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45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168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19</v>
      </c>
      <c r="C5" s="655">
        <v>13</v>
      </c>
      <c r="E5" s="28"/>
      <c r="J5" s="654" t="s">
        <v>542</v>
      </c>
      <c r="K5" s="669">
        <f>IF(ISBLANK(B5),"",B5)</f>
        <v>19</v>
      </c>
      <c r="L5" s="618">
        <f>IF(ISBLANK(C5),"",C5)</f>
        <v>13</v>
      </c>
      <c r="N5" s="28"/>
    </row>
    <row r="6" spans="1:15" x14ac:dyDescent="0.25">
      <c r="A6" s="656" t="s">
        <v>543</v>
      </c>
      <c r="B6" s="657">
        <v>19</v>
      </c>
      <c r="C6" s="657">
        <v>20</v>
      </c>
      <c r="E6" s="44"/>
      <c r="J6" s="656" t="s">
        <v>543</v>
      </c>
      <c r="K6" s="670">
        <f t="shared" ref="K6:K10" si="0">IF(ISBLANK(B6),"",B6)</f>
        <v>19</v>
      </c>
      <c r="L6" s="619">
        <f t="shared" ref="L6:L10" si="1">IF(ISBLANK(C6),"",C6)</f>
        <v>20</v>
      </c>
      <c r="N6" s="44"/>
    </row>
    <row r="7" spans="1:15" x14ac:dyDescent="0.25">
      <c r="A7" s="656" t="s">
        <v>641</v>
      </c>
      <c r="B7" s="657">
        <v>60</v>
      </c>
      <c r="C7" s="657">
        <v>56</v>
      </c>
      <c r="E7" s="44"/>
      <c r="J7" s="656" t="s">
        <v>641</v>
      </c>
      <c r="K7" s="670">
        <f t="shared" si="0"/>
        <v>60</v>
      </c>
      <c r="L7" s="619">
        <f t="shared" si="1"/>
        <v>56</v>
      </c>
      <c r="N7" s="44"/>
    </row>
    <row r="8" spans="1:15" x14ac:dyDescent="0.25">
      <c r="A8" s="650" t="s">
        <v>642</v>
      </c>
      <c r="B8" s="651">
        <v>72</v>
      </c>
      <c r="C8" s="651">
        <v>45</v>
      </c>
      <c r="E8" s="21"/>
      <c r="J8" s="650" t="s">
        <v>642</v>
      </c>
      <c r="K8" s="670">
        <f t="shared" si="0"/>
        <v>72</v>
      </c>
      <c r="L8" s="619">
        <f t="shared" si="1"/>
        <v>45</v>
      </c>
      <c r="N8" s="21"/>
    </row>
    <row r="9" spans="1:15" x14ac:dyDescent="0.25">
      <c r="A9" s="650" t="s">
        <v>643</v>
      </c>
      <c r="B9" s="651">
        <v>118</v>
      </c>
      <c r="C9" s="651">
        <v>55</v>
      </c>
      <c r="E9" s="21"/>
      <c r="J9" s="650" t="s">
        <v>643</v>
      </c>
      <c r="K9" s="670">
        <f t="shared" si="0"/>
        <v>118</v>
      </c>
      <c r="L9" s="619">
        <f t="shared" si="1"/>
        <v>55</v>
      </c>
      <c r="N9" s="21"/>
    </row>
    <row r="10" spans="1:15" x14ac:dyDescent="0.25">
      <c r="A10" s="652" t="s">
        <v>365</v>
      </c>
      <c r="B10" s="653">
        <v>1939</v>
      </c>
      <c r="C10" s="653">
        <v>124</v>
      </c>
      <c r="J10" s="652" t="s">
        <v>365</v>
      </c>
      <c r="K10" s="671">
        <f t="shared" si="0"/>
        <v>1939</v>
      </c>
      <c r="L10" s="620">
        <f t="shared" si="1"/>
        <v>124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3.7</v>
      </c>
      <c r="C15" s="197"/>
      <c r="D15" s="253"/>
      <c r="E15" s="211"/>
      <c r="F15" s="253"/>
      <c r="G15" s="253"/>
      <c r="J15" s="673" t="s">
        <v>488</v>
      </c>
      <c r="K15" s="674">
        <f>B15</f>
        <v>3.7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0.55000000000000004</v>
      </c>
      <c r="C16" s="197"/>
      <c r="D16" s="253"/>
      <c r="E16" s="254"/>
      <c r="F16" s="253"/>
      <c r="G16" s="253"/>
      <c r="J16" s="675" t="s">
        <v>489</v>
      </c>
      <c r="K16" s="676">
        <f>B16</f>
        <v>0.55000000000000004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0.88</v>
      </c>
      <c r="C18" s="197"/>
      <c r="D18" s="255"/>
      <c r="E18" s="256"/>
      <c r="F18" s="253"/>
      <c r="G18" s="253"/>
      <c r="J18" s="678" t="s">
        <v>501</v>
      </c>
      <c r="K18" s="674">
        <f>B18</f>
        <v>0.88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3.25</v>
      </c>
      <c r="C19" s="198"/>
      <c r="D19" s="255"/>
      <c r="E19" s="256"/>
      <c r="F19" s="253"/>
      <c r="G19" s="253"/>
      <c r="J19" s="672" t="s">
        <v>502</v>
      </c>
      <c r="K19" s="676">
        <f>B19</f>
        <v>3.25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2.17</v>
      </c>
      <c r="C21" s="253"/>
      <c r="D21" s="253"/>
      <c r="E21" s="253"/>
      <c r="F21" s="253"/>
      <c r="G21" s="253"/>
      <c r="J21" s="661" t="s">
        <v>498</v>
      </c>
      <c r="K21" s="679">
        <f>B21</f>
        <v>2.17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2</v>
      </c>
      <c r="C32" s="655">
        <v>4</v>
      </c>
      <c r="E32" s="28"/>
      <c r="J32" s="654" t="s">
        <v>542</v>
      </c>
      <c r="K32" s="669">
        <f>IF(ISBLANK(B32),"",B32)</f>
        <v>2</v>
      </c>
      <c r="L32" s="618">
        <f>IF(ISBLANK(C32),"",C32)</f>
        <v>4</v>
      </c>
      <c r="N32" s="28"/>
    </row>
    <row r="33" spans="1:15" x14ac:dyDescent="0.25">
      <c r="A33" s="656" t="s">
        <v>543</v>
      </c>
      <c r="B33" s="657">
        <v>7</v>
      </c>
      <c r="C33" s="657">
        <v>6</v>
      </c>
      <c r="E33" s="44"/>
      <c r="J33" s="656" t="s">
        <v>543</v>
      </c>
      <c r="K33" s="670">
        <f t="shared" ref="K33:K37" si="2">IF(ISBLANK(B33),"",B33)</f>
        <v>7</v>
      </c>
      <c r="L33" s="619">
        <f t="shared" ref="L33:L37" si="3">IF(ISBLANK(C33),"",C33)</f>
        <v>6</v>
      </c>
      <c r="N33" s="44"/>
    </row>
    <row r="34" spans="1:15" x14ac:dyDescent="0.25">
      <c r="A34" s="656" t="s">
        <v>641</v>
      </c>
      <c r="B34" s="657">
        <v>25</v>
      </c>
      <c r="C34" s="657">
        <v>23</v>
      </c>
      <c r="E34" s="44"/>
      <c r="J34" s="656" t="s">
        <v>641</v>
      </c>
      <c r="K34" s="670">
        <f t="shared" si="2"/>
        <v>25</v>
      </c>
      <c r="L34" s="619">
        <f t="shared" si="3"/>
        <v>23</v>
      </c>
      <c r="N34" s="44"/>
    </row>
    <row r="35" spans="1:15" x14ac:dyDescent="0.25">
      <c r="A35" s="650" t="s">
        <v>642</v>
      </c>
      <c r="B35" s="651">
        <v>33</v>
      </c>
      <c r="C35" s="651">
        <v>32</v>
      </c>
      <c r="E35" s="21"/>
      <c r="J35" s="650" t="s">
        <v>642</v>
      </c>
      <c r="K35" s="670">
        <f t="shared" si="2"/>
        <v>33</v>
      </c>
      <c r="L35" s="619">
        <f t="shared" si="3"/>
        <v>32</v>
      </c>
      <c r="N35" s="21"/>
    </row>
    <row r="36" spans="1:15" x14ac:dyDescent="0.25">
      <c r="A36" s="650" t="s">
        <v>643</v>
      </c>
      <c r="B36" s="651">
        <v>48</v>
      </c>
      <c r="C36" s="651">
        <v>27</v>
      </c>
      <c r="E36" s="21"/>
      <c r="J36" s="650" t="s">
        <v>643</v>
      </c>
      <c r="K36" s="670">
        <f t="shared" si="2"/>
        <v>48</v>
      </c>
      <c r="L36" s="619">
        <f t="shared" si="3"/>
        <v>27</v>
      </c>
      <c r="N36" s="21"/>
    </row>
    <row r="37" spans="1:15" x14ac:dyDescent="0.25">
      <c r="A37" s="652" t="s">
        <v>365</v>
      </c>
      <c r="B37" s="653">
        <v>320</v>
      </c>
      <c r="C37" s="653">
        <v>43</v>
      </c>
      <c r="J37" s="652" t="s">
        <v>365</v>
      </c>
      <c r="K37" s="671">
        <f t="shared" si="2"/>
        <v>320</v>
      </c>
      <c r="L37" s="620">
        <f t="shared" si="3"/>
        <v>43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0.81</v>
      </c>
      <c r="C42" s="197"/>
      <c r="D42" s="253"/>
      <c r="E42" s="211"/>
      <c r="F42" s="253"/>
      <c r="G42" s="253"/>
      <c r="J42" s="673" t="s">
        <v>488</v>
      </c>
      <c r="K42" s="674">
        <f>B42</f>
        <v>0.81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0.27</v>
      </c>
      <c r="C43" s="197"/>
      <c r="D43" s="253"/>
      <c r="E43" s="254"/>
      <c r="F43" s="253"/>
      <c r="G43" s="253"/>
      <c r="J43" s="675" t="s">
        <v>489</v>
      </c>
      <c r="K43" s="676">
        <f>B43</f>
        <v>0.27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0.26</v>
      </c>
      <c r="C45" s="197"/>
      <c r="D45" s="255"/>
      <c r="E45" s="256"/>
      <c r="F45" s="253"/>
      <c r="G45" s="253"/>
      <c r="J45" s="678" t="s">
        <v>501</v>
      </c>
      <c r="K45" s="674">
        <f>B45</f>
        <v>0.26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0.8</v>
      </c>
      <c r="C46" s="198"/>
      <c r="D46" s="255"/>
      <c r="E46" s="256"/>
      <c r="F46" s="253"/>
      <c r="G46" s="253"/>
      <c r="J46" s="672" t="s">
        <v>502</v>
      </c>
      <c r="K46" s="676">
        <f>B46</f>
        <v>0.8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0.55000000000000004</v>
      </c>
      <c r="C48" s="253"/>
      <c r="D48" s="253"/>
      <c r="E48" s="253"/>
      <c r="F48" s="253"/>
      <c r="G48" s="253"/>
      <c r="J48" s="661" t="s">
        <v>498</v>
      </c>
      <c r="K48" s="679">
        <f>B48</f>
        <v>0.55000000000000004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2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30045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141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39480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1</v>
      </c>
      <c r="E4" s="643">
        <v>6249</v>
      </c>
      <c r="F4" s="643">
        <v>1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2</v>
      </c>
      <c r="E5" s="602">
        <v>14575</v>
      </c>
      <c r="F5" s="602">
        <v>1</v>
      </c>
      <c r="G5" s="602">
        <v>132</v>
      </c>
      <c r="H5" s="602">
        <v>33000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2</v>
      </c>
      <c r="E6" s="617">
        <v>30045</v>
      </c>
      <c r="F6" s="617">
        <v>1</v>
      </c>
      <c r="G6" s="617">
        <v>141</v>
      </c>
      <c r="H6" s="617">
        <v>39480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366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3.2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0.8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0.7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0.12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2.2000000000000002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92.6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0.67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7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6.1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88.1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55.4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4987620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43770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20</v>
      </c>
      <c r="C4" s="600">
        <v>20.6</v>
      </c>
      <c r="D4" s="600">
        <v>65.400000000000006</v>
      </c>
      <c r="E4" s="600">
        <v>0.41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13</v>
      </c>
      <c r="C5" s="602">
        <v>14.6</v>
      </c>
      <c r="D5" s="751">
        <v>82.3</v>
      </c>
      <c r="E5" s="751">
        <v>0.6</v>
      </c>
      <c r="G5" s="647" t="s">
        <v>446</v>
      </c>
      <c r="H5" s="648">
        <f>IF(ISBLANK(B4),"",B4)</f>
        <v>20</v>
      </c>
      <c r="I5" s="648">
        <f>IF(ISBLANK(B5),"",B5)</f>
        <v>13</v>
      </c>
      <c r="J5" s="649">
        <f>IF(ISBLANK(B6),"",B6)</f>
        <v>13</v>
      </c>
      <c r="K5" s="569"/>
    </row>
    <row r="6" spans="1:11" x14ac:dyDescent="0.25">
      <c r="A6" s="218">
        <v>2022</v>
      </c>
      <c r="B6" s="601">
        <v>13</v>
      </c>
      <c r="C6" s="602">
        <v>14.2</v>
      </c>
      <c r="D6" s="959">
        <v>92.6</v>
      </c>
      <c r="E6" s="959">
        <v>0.67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20.6</v>
      </c>
      <c r="I9" s="648">
        <f>IF(ISBLANK(C5),"",C5)</f>
        <v>14.6</v>
      </c>
      <c r="J9" s="649">
        <f>IF(ISBLANK(C6),"",C6)</f>
        <v>14.2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356</v>
      </c>
      <c r="C4" s="643">
        <v>3</v>
      </c>
      <c r="D4" s="643">
        <v>0.8</v>
      </c>
      <c r="E4" s="643">
        <v>0.13</v>
      </c>
      <c r="F4" s="643">
        <v>0.7</v>
      </c>
      <c r="G4" s="643">
        <v>2.1</v>
      </c>
      <c r="H4" s="1066"/>
      <c r="I4" s="253"/>
      <c r="J4" s="253"/>
      <c r="K4" s="253"/>
    </row>
    <row r="5" spans="1:11" x14ac:dyDescent="0.25">
      <c r="A5" s="480">
        <v>2021</v>
      </c>
      <c r="B5" s="602">
        <v>358</v>
      </c>
      <c r="C5" s="602">
        <v>3</v>
      </c>
      <c r="D5" s="602">
        <v>0.7</v>
      </c>
      <c r="E5" s="602">
        <v>0.11</v>
      </c>
      <c r="F5" s="602">
        <v>0.7</v>
      </c>
      <c r="G5" s="602">
        <v>2.1</v>
      </c>
      <c r="H5" s="1066"/>
      <c r="I5" s="253"/>
      <c r="J5" s="253"/>
      <c r="K5" s="253"/>
    </row>
    <row r="6" spans="1:11" x14ac:dyDescent="0.25">
      <c r="A6" s="360">
        <v>2022</v>
      </c>
      <c r="B6" s="602">
        <v>366</v>
      </c>
      <c r="C6" s="602">
        <v>3.2</v>
      </c>
      <c r="D6" s="602">
        <v>0.8</v>
      </c>
      <c r="E6" s="602">
        <v>0.12</v>
      </c>
      <c r="F6" s="602">
        <v>0.7</v>
      </c>
      <c r="G6" s="602">
        <v>2.2000000000000002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97.3</v>
      </c>
      <c r="C5" s="602">
        <v>56.8</v>
      </c>
      <c r="D5" s="602">
        <v>1</v>
      </c>
      <c r="E5" s="602">
        <v>0.8</v>
      </c>
      <c r="F5" s="253"/>
      <c r="G5" s="253"/>
      <c r="H5" s="253"/>
    </row>
    <row r="6" spans="1:8" x14ac:dyDescent="0.25">
      <c r="A6" s="360">
        <v>2021</v>
      </c>
      <c r="B6" s="602">
        <v>86.5</v>
      </c>
      <c r="C6" s="602">
        <v>49.4</v>
      </c>
      <c r="D6" s="602">
        <v>1</v>
      </c>
      <c r="E6" s="602">
        <v>0.9</v>
      </c>
      <c r="F6" s="253"/>
      <c r="G6" s="253"/>
      <c r="H6" s="253"/>
    </row>
    <row r="7" spans="1:8" x14ac:dyDescent="0.25">
      <c r="A7" s="481">
        <v>2022</v>
      </c>
      <c r="B7" s="1067">
        <v>88.1</v>
      </c>
      <c r="C7" s="1067">
        <v>55.4</v>
      </c>
      <c r="D7" s="1067">
        <v>7</v>
      </c>
      <c r="E7" s="1067">
        <v>6.1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0.8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0.9</v>
      </c>
    </row>
    <row r="17" spans="1:2" x14ac:dyDescent="0.25">
      <c r="A17" s="633">
        <f t="shared" si="0"/>
        <v>2022</v>
      </c>
      <c r="B17" s="627">
        <f t="shared" si="1"/>
        <v>6.1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20633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18.100000000000001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28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737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4049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436980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3835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19849</v>
      </c>
      <c r="C5" s="1034">
        <v>8760</v>
      </c>
      <c r="D5" s="600">
        <v>11089</v>
      </c>
      <c r="G5" s="871" t="s">
        <v>126</v>
      </c>
      <c r="H5" s="637">
        <f>IF(ISBLANK(D7),"",D7)</f>
        <v>11620</v>
      </c>
    </row>
    <row r="6" spans="1:17" x14ac:dyDescent="0.25">
      <c r="A6" s="641">
        <v>2021</v>
      </c>
      <c r="B6" s="1034">
        <v>19427</v>
      </c>
      <c r="C6" s="1034">
        <v>8493</v>
      </c>
      <c r="D6" s="602">
        <v>10934</v>
      </c>
      <c r="G6" s="635" t="s">
        <v>127</v>
      </c>
      <c r="H6" s="623">
        <f>IF(ISBLANK(C7),"",C7)</f>
        <v>9013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20633</v>
      </c>
      <c r="C7" s="1034">
        <v>9013</v>
      </c>
      <c r="D7" s="617">
        <v>11620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11620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9013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159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8.6999999999999993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0.6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8.1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18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99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0.4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9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150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13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5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6835</v>
      </c>
      <c r="C6" s="55">
        <v>3582</v>
      </c>
      <c r="D6" s="55">
        <v>3253</v>
      </c>
      <c r="E6" s="70">
        <v>9000</v>
      </c>
      <c r="F6" s="55">
        <v>4695</v>
      </c>
      <c r="G6" s="110">
        <v>4305</v>
      </c>
      <c r="H6" s="55">
        <v>5141</v>
      </c>
      <c r="I6" s="55">
        <v>2622</v>
      </c>
      <c r="J6" s="55">
        <v>2519</v>
      </c>
      <c r="K6" s="70">
        <v>19661</v>
      </c>
      <c r="L6" s="55">
        <v>10235</v>
      </c>
      <c r="M6" s="110">
        <v>9426</v>
      </c>
      <c r="N6" s="70">
        <v>19497</v>
      </c>
      <c r="O6" s="55">
        <v>10059</v>
      </c>
      <c r="P6" s="110">
        <v>9438</v>
      </c>
      <c r="Q6" s="70">
        <v>75395</v>
      </c>
      <c r="R6" s="55">
        <v>37767</v>
      </c>
      <c r="S6" s="110">
        <v>37628</v>
      </c>
      <c r="T6" s="70">
        <v>119035</v>
      </c>
      <c r="U6" s="55">
        <v>58149</v>
      </c>
      <c r="V6" s="160">
        <v>60886</v>
      </c>
    </row>
    <row r="7" spans="1:22" x14ac:dyDescent="0.25">
      <c r="A7" s="286">
        <v>2021</v>
      </c>
      <c r="B7" s="167">
        <v>6744</v>
      </c>
      <c r="C7" s="94">
        <v>3521</v>
      </c>
      <c r="D7" s="94">
        <v>3223</v>
      </c>
      <c r="E7" s="167">
        <v>8824</v>
      </c>
      <c r="F7" s="94">
        <v>4611</v>
      </c>
      <c r="G7" s="169">
        <v>4213</v>
      </c>
      <c r="H7" s="94">
        <v>5037</v>
      </c>
      <c r="I7" s="94">
        <v>2582</v>
      </c>
      <c r="J7" s="94">
        <v>2455</v>
      </c>
      <c r="K7" s="167">
        <v>19315</v>
      </c>
      <c r="L7" s="94">
        <v>10058</v>
      </c>
      <c r="M7" s="169">
        <v>9257</v>
      </c>
      <c r="N7" s="167">
        <v>19298</v>
      </c>
      <c r="O7" s="94">
        <v>9949</v>
      </c>
      <c r="P7" s="169">
        <v>9349</v>
      </c>
      <c r="Q7" s="167">
        <v>74271</v>
      </c>
      <c r="R7" s="94">
        <v>37259</v>
      </c>
      <c r="S7" s="169">
        <v>37012</v>
      </c>
      <c r="T7" s="212">
        <v>117567</v>
      </c>
      <c r="U7" s="58">
        <v>57428</v>
      </c>
      <c r="V7" s="160">
        <v>60139</v>
      </c>
    </row>
    <row r="8" spans="1:22" x14ac:dyDescent="0.25">
      <c r="A8" s="219">
        <v>2022</v>
      </c>
      <c r="B8" s="72">
        <v>6729</v>
      </c>
      <c r="C8" s="61">
        <v>3501</v>
      </c>
      <c r="D8" s="61">
        <v>3228</v>
      </c>
      <c r="E8" s="72">
        <v>8568</v>
      </c>
      <c r="F8" s="61">
        <v>4458</v>
      </c>
      <c r="G8" s="111">
        <v>4110</v>
      </c>
      <c r="H8" s="61">
        <v>4903</v>
      </c>
      <c r="I8" s="61">
        <v>2578</v>
      </c>
      <c r="J8" s="61">
        <v>2325</v>
      </c>
      <c r="K8" s="72">
        <v>18960</v>
      </c>
      <c r="L8" s="61">
        <v>9880</v>
      </c>
      <c r="M8" s="111">
        <v>9080</v>
      </c>
      <c r="N8" s="72">
        <v>17815</v>
      </c>
      <c r="O8" s="61">
        <v>9204</v>
      </c>
      <c r="P8" s="111">
        <v>8611</v>
      </c>
      <c r="Q8" s="72">
        <v>70786</v>
      </c>
      <c r="R8" s="61">
        <v>35257</v>
      </c>
      <c r="S8" s="111">
        <v>35529</v>
      </c>
      <c r="T8" s="72">
        <v>113951</v>
      </c>
      <c r="U8" s="61">
        <v>55381</v>
      </c>
      <c r="V8" s="111">
        <v>58570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6729</v>
      </c>
      <c r="C15" s="172">
        <f>E8</f>
        <v>8568</v>
      </c>
      <c r="D15" s="172">
        <f>H8</f>
        <v>4903</v>
      </c>
      <c r="E15" s="172">
        <f>K8</f>
        <v>18960</v>
      </c>
      <c r="F15" s="172">
        <f>N8</f>
        <v>17815</v>
      </c>
      <c r="G15" s="172">
        <f>Q8</f>
        <v>70786</v>
      </c>
      <c r="H15" s="334">
        <f>T8</f>
        <v>113951</v>
      </c>
      <c r="M15" s="172">
        <f>K8</f>
        <v>18960</v>
      </c>
      <c r="N15" s="172">
        <f>H15-E15-O15</f>
        <v>67123</v>
      </c>
      <c r="O15" s="172">
        <f>H15-(B15+C15+G15)</f>
        <v>27868</v>
      </c>
      <c r="P15" s="29"/>
      <c r="Q15" s="100">
        <f>M15/H15*100</f>
        <v>16.638730682486333</v>
      </c>
      <c r="R15" s="100">
        <f>N15/H15*100</f>
        <v>58.905143438846522</v>
      </c>
      <c r="S15" s="100">
        <f>O15/H15*100</f>
        <v>24.456125878667144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16.638730682486333</v>
      </c>
      <c r="R18" s="100">
        <f>N15/H15*100</f>
        <v>58.905143438846522</v>
      </c>
      <c r="S18" s="100">
        <f>O15/H15*100</f>
        <v>24.456125878667144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4.0999999999999996</v>
      </c>
      <c r="C23" s="361"/>
      <c r="D23" s="361"/>
      <c r="E23" s="167">
        <v>9.1999999999999993</v>
      </c>
      <c r="F23" s="361"/>
      <c r="G23" s="362"/>
      <c r="H23" s="167">
        <v>3.09</v>
      </c>
      <c r="I23" s="94">
        <v>4.13</v>
      </c>
      <c r="J23" s="169">
        <v>2.06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3.2</v>
      </c>
      <c r="C24" s="361"/>
      <c r="D24" s="361"/>
      <c r="E24" s="167">
        <v>5.4</v>
      </c>
      <c r="F24" s="361"/>
      <c r="G24" s="362"/>
      <c r="H24" s="167">
        <v>3.24</v>
      </c>
      <c r="I24" s="94">
        <v>6.2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1</v>
      </c>
      <c r="C25" s="357"/>
      <c r="D25" s="357"/>
      <c r="E25" s="72">
        <v>3.1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2.06</v>
      </c>
      <c r="C32" s="674">
        <f>IF(ISBLANK(I23),"",I23)</f>
        <v>4.13</v>
      </c>
      <c r="F32" s="700">
        <f>A23</f>
        <v>2020</v>
      </c>
      <c r="G32" s="674">
        <f>IF(ISBLANK(J23),"",J23)</f>
        <v>2.06</v>
      </c>
      <c r="H32" s="674">
        <f>IF(ISBLANK(I23),"",I23)</f>
        <v>4.13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6.2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6.2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163</v>
      </c>
      <c r="C4" s="600">
        <v>15</v>
      </c>
      <c r="D4" s="600">
        <v>8</v>
      </c>
      <c r="E4" s="599">
        <v>7</v>
      </c>
      <c r="F4" s="600">
        <v>8.9</v>
      </c>
      <c r="G4" s="600">
        <v>0.4</v>
      </c>
    </row>
    <row r="5" spans="1:10" x14ac:dyDescent="0.25">
      <c r="A5" s="286">
        <v>2022</v>
      </c>
      <c r="B5" s="751">
        <v>152</v>
      </c>
      <c r="C5" s="751">
        <v>13</v>
      </c>
      <c r="D5" s="751">
        <v>11</v>
      </c>
      <c r="E5" s="753">
        <v>6</v>
      </c>
      <c r="F5" s="751">
        <v>8.6999999999999993</v>
      </c>
      <c r="G5" s="751">
        <v>0.6</v>
      </c>
    </row>
    <row r="6" spans="1:10" x14ac:dyDescent="0.25">
      <c r="A6" s="218">
        <v>2023</v>
      </c>
      <c r="B6" s="752">
        <v>150</v>
      </c>
      <c r="C6" s="752">
        <v>13</v>
      </c>
      <c r="D6" s="752">
        <v>9</v>
      </c>
      <c r="E6" s="754">
        <v>5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163</v>
      </c>
      <c r="C11" s="80">
        <f>IF(ISBLANK(D4),"",D4)</f>
        <v>8</v>
      </c>
      <c r="E11" s="103">
        <f>A4</f>
        <v>2021</v>
      </c>
      <c r="F11" s="80">
        <f>IF(ISBLANK(B4),"",B4)</f>
        <v>163</v>
      </c>
      <c r="G11" s="80">
        <f>IF(ISBLANK(D4),"",D4)</f>
        <v>8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152</v>
      </c>
      <c r="C12" s="80">
        <f>IF(ISBLANK(D5),"",D5)</f>
        <v>11</v>
      </c>
      <c r="E12" s="103">
        <f t="shared" ref="E12:E13" si="1">A5</f>
        <v>2022</v>
      </c>
      <c r="F12" s="80">
        <f t="shared" ref="F12:F13" si="2">IF(ISBLANK(B5),"",B5)</f>
        <v>152</v>
      </c>
      <c r="G12" s="80">
        <f t="shared" ref="G12:G13" si="3">IF(ISBLANK(D5),"",D5)</f>
        <v>11</v>
      </c>
    </row>
    <row r="13" spans="1:10" x14ac:dyDescent="0.25">
      <c r="A13" s="155">
        <f t="shared" si="0"/>
        <v>2023</v>
      </c>
      <c r="B13" s="83">
        <f>IF(ISBLANK(B6),"",B6)</f>
        <v>150</v>
      </c>
      <c r="C13" s="83">
        <f>IF(ISBLANK(D6),"",D6)</f>
        <v>9</v>
      </c>
      <c r="D13" s="253"/>
      <c r="E13" s="155">
        <f t="shared" si="1"/>
        <v>2023</v>
      </c>
      <c r="F13" s="83">
        <f t="shared" si="2"/>
        <v>150</v>
      </c>
      <c r="G13" s="83">
        <f t="shared" si="3"/>
        <v>9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15</v>
      </c>
      <c r="C18" s="80">
        <f>IF(ISBLANK(E4),"",E4)</f>
        <v>7</v>
      </c>
      <c r="E18" s="603">
        <f>A4</f>
        <v>2021</v>
      </c>
      <c r="F18" s="100">
        <f>IF(ISBLANK(C4),"",C4)</f>
        <v>15</v>
      </c>
      <c r="G18" s="100">
        <f>IF(ISBLANK(E4),"",E4)</f>
        <v>7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13</v>
      </c>
      <c r="C19" s="80">
        <f>IF(ISBLANK(E5),"",E5)</f>
        <v>6</v>
      </c>
      <c r="E19" s="103">
        <f t="shared" ref="E19:E20" si="5">A5</f>
        <v>2022</v>
      </c>
      <c r="F19" s="104">
        <f>IF(ISBLANK(C5),"",C5)</f>
        <v>13</v>
      </c>
      <c r="G19" s="104">
        <f t="shared" ref="G19:G20" si="6">IF(ISBLANK(E5),"",E5)</f>
        <v>6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13</v>
      </c>
      <c r="C20" s="83">
        <f>IF(ISBLANK(E6),"",E6)</f>
        <v>5</v>
      </c>
      <c r="E20" s="155">
        <f t="shared" si="5"/>
        <v>2023</v>
      </c>
      <c r="F20" s="83">
        <f>IF(ISBLANK(C6),"",C6)</f>
        <v>13</v>
      </c>
      <c r="G20" s="83">
        <f t="shared" si="6"/>
        <v>5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2576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2.5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2443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13.6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1069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5.7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611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2995</v>
      </c>
    </row>
    <row r="17" spans="2:3" x14ac:dyDescent="0.25">
      <c r="B17" s="253">
        <v>2022</v>
      </c>
      <c r="C17" s="1100">
        <v>2560</v>
      </c>
    </row>
    <row r="18" spans="2:3" x14ac:dyDescent="0.25">
      <c r="B18" s="253">
        <v>2023</v>
      </c>
      <c r="C18" s="1100">
        <v>2443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2995</v>
      </c>
    </row>
    <row r="22" spans="2:3" x14ac:dyDescent="0.25">
      <c r="B22" s="636">
        <f>B17</f>
        <v>2022</v>
      </c>
      <c r="C22" s="636">
        <f t="shared" ref="C22:C23" si="0">IF(ISBLANK(C17),"",C17)</f>
        <v>2560</v>
      </c>
    </row>
    <row r="23" spans="2:3" x14ac:dyDescent="0.25">
      <c r="B23" s="636">
        <f>B18</f>
        <v>2023</v>
      </c>
      <c r="C23" s="636">
        <f t="shared" si="0"/>
        <v>2443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71</v>
      </c>
      <c r="C5" s="55">
        <v>80</v>
      </c>
      <c r="D5" s="55">
        <v>95</v>
      </c>
      <c r="E5" s="269">
        <f>SUM(B5:D5)</f>
        <v>246</v>
      </c>
      <c r="F5" s="71">
        <v>3646</v>
      </c>
      <c r="G5" s="70">
        <v>0.4</v>
      </c>
      <c r="H5" s="55">
        <v>0.1</v>
      </c>
      <c r="I5" s="110">
        <v>0.3</v>
      </c>
      <c r="J5" s="71">
        <v>3.1</v>
      </c>
    </row>
    <row r="6" spans="1:10" x14ac:dyDescent="0.25">
      <c r="A6" s="286">
        <v>2022</v>
      </c>
      <c r="B6" s="757">
        <v>83</v>
      </c>
      <c r="C6" s="758">
        <v>83</v>
      </c>
      <c r="D6" s="758">
        <v>88</v>
      </c>
      <c r="E6" s="270">
        <f>SUM(B6:D6)</f>
        <v>254</v>
      </c>
      <c r="F6" s="214">
        <v>2830</v>
      </c>
      <c r="G6" s="457">
        <v>0.4</v>
      </c>
      <c r="H6" s="458">
        <v>0.1</v>
      </c>
      <c r="I6" s="763">
        <v>0.3</v>
      </c>
      <c r="J6" s="214">
        <v>2.5</v>
      </c>
    </row>
    <row r="7" spans="1:10" x14ac:dyDescent="0.25">
      <c r="A7" s="218">
        <v>2023</v>
      </c>
      <c r="B7" s="167">
        <v>110</v>
      </c>
      <c r="C7" s="94">
        <v>86</v>
      </c>
      <c r="D7" s="94">
        <v>94</v>
      </c>
      <c r="E7" s="447">
        <f>SUM(B7:D7)</f>
        <v>290</v>
      </c>
      <c r="F7" s="168">
        <v>2576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3646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2830</v>
      </c>
      <c r="C14" s="28"/>
      <c r="D14" s="28"/>
      <c r="F14" s="625" t="s">
        <v>1526</v>
      </c>
      <c r="G14" s="621">
        <f>IF(ISBLANK(B7),"",B7)</f>
        <v>110</v>
      </c>
      <c r="I14" s="625" t="s">
        <v>1529</v>
      </c>
      <c r="J14" s="621">
        <f>IF(ISBLANK(B7),"",B7)</f>
        <v>110</v>
      </c>
    </row>
    <row r="15" spans="1:10" x14ac:dyDescent="0.25">
      <c r="A15" s="624">
        <f t="shared" ref="A15" si="1">A7</f>
        <v>2023</v>
      </c>
      <c r="B15" s="623">
        <f t="shared" si="0"/>
        <v>2576</v>
      </c>
      <c r="C15" s="28"/>
      <c r="D15" s="28"/>
      <c r="F15" s="626" t="s">
        <v>1527</v>
      </c>
      <c r="G15" s="622">
        <f>IF(ISBLANK(C7),"",C7)</f>
        <v>86</v>
      </c>
      <c r="I15" s="626" t="s">
        <v>1538</v>
      </c>
      <c r="J15" s="622">
        <f>IF(ISBLANK(C7),"",C7)</f>
        <v>86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94</v>
      </c>
      <c r="I16" s="627" t="s">
        <v>1539</v>
      </c>
      <c r="J16" s="623">
        <f>IF(ISBLANK(D7),"",D7)</f>
        <v>94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0.1</v>
      </c>
    </row>
    <row r="23" spans="1:2" x14ac:dyDescent="0.25">
      <c r="A23" s="627" t="s">
        <v>365</v>
      </c>
      <c r="B23" s="623">
        <f>IF(ISBLANK(I6),"",I6)</f>
        <v>0.3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44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400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140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10.6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225</v>
      </c>
      <c r="C6" s="759"/>
      <c r="D6" s="759"/>
      <c r="E6" s="457">
        <v>16.2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215</v>
      </c>
      <c r="C7" s="759"/>
      <c r="D7" s="759"/>
      <c r="E7" s="457">
        <v>15.8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140</v>
      </c>
      <c r="C8" s="760"/>
      <c r="D8" s="760"/>
      <c r="E8" s="601">
        <v>10.6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225</v>
      </c>
      <c r="C16" s="755"/>
      <c r="I16" s="700">
        <f>A6</f>
        <v>2020</v>
      </c>
      <c r="J16" s="674">
        <f>IF(ISBLANK(E6),"",E6)</f>
        <v>16.2</v>
      </c>
      <c r="K16" s="756"/>
    </row>
    <row r="17" spans="1:10" x14ac:dyDescent="0.25">
      <c r="A17" s="701">
        <f>A7</f>
        <v>2021</v>
      </c>
      <c r="B17" s="853">
        <f>IF(ISBLANK(B7),"",B7)</f>
        <v>215</v>
      </c>
      <c r="C17" s="755"/>
      <c r="I17" s="701">
        <f>A7</f>
        <v>2021</v>
      </c>
      <c r="J17" s="853">
        <f>IF(ISBLANK(E7),"",E7)</f>
        <v>15.8</v>
      </c>
    </row>
    <row r="18" spans="1:10" x14ac:dyDescent="0.25">
      <c r="A18" s="702">
        <f>A8</f>
        <v>2022</v>
      </c>
      <c r="B18" s="676">
        <f>IF(ISBLANK(B8),"",B8)</f>
        <v>140</v>
      </c>
      <c r="C18" s="755"/>
      <c r="I18" s="702">
        <f>A8</f>
        <v>2022</v>
      </c>
      <c r="J18" s="676">
        <f>IF(ISBLANK(E8),"",E8)</f>
        <v>10.6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129</v>
      </c>
      <c r="D5" s="449">
        <f>IF(ISBLANK(B5),"",A5)</f>
        <v>2021</v>
      </c>
      <c r="E5" s="618">
        <f>IF(ISBLANK(B5),"",B5)</f>
        <v>129</v>
      </c>
      <c r="K5" s="217">
        <v>2020</v>
      </c>
      <c r="L5" s="655">
        <v>9</v>
      </c>
    </row>
    <row r="6" spans="1:12" x14ac:dyDescent="0.25">
      <c r="A6" s="229">
        <v>2022</v>
      </c>
      <c r="B6" s="602">
        <v>120</v>
      </c>
      <c r="D6" s="450">
        <f>IF(ISBLANK(B6),"",A6)</f>
        <v>2022</v>
      </c>
      <c r="E6" s="619">
        <f>IF(ISBLANK(B6),"",B6)</f>
        <v>120</v>
      </c>
      <c r="K6" s="286">
        <v>2021</v>
      </c>
      <c r="L6" s="657">
        <v>8.5</v>
      </c>
    </row>
    <row r="7" spans="1:12" x14ac:dyDescent="0.25">
      <c r="A7" s="123">
        <v>2023</v>
      </c>
      <c r="B7" s="617">
        <v>117</v>
      </c>
      <c r="D7" s="379">
        <f>IF(ISBLANK(B7),"",A7)</f>
        <v>2023</v>
      </c>
      <c r="E7" s="620">
        <f>IF(ISBLANK(B7),"",B7)</f>
        <v>117</v>
      </c>
      <c r="K7" s="219">
        <v>2022</v>
      </c>
      <c r="L7" s="617">
        <v>8.1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42</v>
      </c>
      <c r="C4" s="643">
        <v>340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46</v>
      </c>
      <c r="C5" s="602">
        <v>354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44</v>
      </c>
      <c r="C6" s="602">
        <v>400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27</v>
      </c>
      <c r="C5" s="643">
        <v>4387</v>
      </c>
      <c r="D5" s="643">
        <v>735</v>
      </c>
      <c r="E5" s="869">
        <v>16.7</v>
      </c>
      <c r="F5" s="1039">
        <v>15.1</v>
      </c>
      <c r="G5" s="1039">
        <v>18.2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27</v>
      </c>
      <c r="C6" s="657">
        <v>4322</v>
      </c>
      <c r="D6" s="657">
        <v>720</v>
      </c>
      <c r="E6" s="657">
        <v>16.5</v>
      </c>
      <c r="F6" s="657">
        <v>14.8</v>
      </c>
      <c r="G6" s="657">
        <v>18.2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28</v>
      </c>
      <c r="C7" s="617">
        <v>4049</v>
      </c>
      <c r="D7" s="617">
        <v>737</v>
      </c>
      <c r="E7" s="617">
        <v>18.100000000000001</v>
      </c>
      <c r="F7" s="617">
        <v>16.3</v>
      </c>
      <c r="G7" s="617">
        <v>19.8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15.7</v>
      </c>
      <c r="C4" s="655">
        <v>1120</v>
      </c>
      <c r="D4" s="655">
        <v>5.9</v>
      </c>
      <c r="E4" s="655">
        <v>580</v>
      </c>
      <c r="F4" s="655">
        <v>0.5</v>
      </c>
      <c r="G4" s="655">
        <v>171</v>
      </c>
      <c r="H4" s="655">
        <v>22</v>
      </c>
      <c r="I4" s="655">
        <v>96</v>
      </c>
      <c r="J4" s="655">
        <v>0.3</v>
      </c>
      <c r="K4" s="253"/>
      <c r="L4" s="253"/>
      <c r="M4" s="253"/>
    </row>
    <row r="5" spans="1:13" x14ac:dyDescent="0.25">
      <c r="A5" s="486">
        <v>2022</v>
      </c>
      <c r="B5" s="602">
        <v>13.6</v>
      </c>
      <c r="C5" s="602">
        <v>1071</v>
      </c>
      <c r="D5" s="602">
        <v>5.7</v>
      </c>
      <c r="E5" s="602">
        <v>580</v>
      </c>
      <c r="F5" s="602">
        <v>0.5</v>
      </c>
      <c r="G5" s="602">
        <v>163</v>
      </c>
      <c r="H5" s="602">
        <v>19</v>
      </c>
      <c r="I5" s="602">
        <v>116</v>
      </c>
      <c r="J5" s="602">
        <v>0.4</v>
      </c>
      <c r="K5" s="253"/>
      <c r="L5" s="253"/>
      <c r="M5" s="253"/>
    </row>
    <row r="6" spans="1:13" x14ac:dyDescent="0.25">
      <c r="A6" s="481">
        <v>2023</v>
      </c>
      <c r="B6" s="617"/>
      <c r="C6" s="617">
        <v>1069</v>
      </c>
      <c r="D6" s="617"/>
      <c r="E6" s="617">
        <v>611</v>
      </c>
      <c r="F6" s="617"/>
      <c r="G6" s="617">
        <v>159</v>
      </c>
      <c r="H6" s="617">
        <v>18</v>
      </c>
      <c r="I6" s="617">
        <v>99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23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344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73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970</v>
      </c>
      <c r="C4" s="1006">
        <v>484</v>
      </c>
      <c r="D4" s="1006">
        <v>486</v>
      </c>
      <c r="E4" s="1005">
        <v>2007</v>
      </c>
      <c r="F4" s="1006">
        <v>1005</v>
      </c>
      <c r="G4" s="1006">
        <v>1002</v>
      </c>
      <c r="H4" s="1007">
        <v>8.1</v>
      </c>
      <c r="I4" s="1007">
        <v>16.899999999999999</v>
      </c>
      <c r="J4" s="1007">
        <v>-8.8000000000000007</v>
      </c>
      <c r="K4" s="70">
        <v>1254</v>
      </c>
      <c r="L4" s="55">
        <v>526</v>
      </c>
      <c r="M4" s="110">
        <v>728</v>
      </c>
      <c r="N4" s="55">
        <v>1395</v>
      </c>
      <c r="O4" s="55">
        <v>596</v>
      </c>
      <c r="P4" s="110">
        <v>799</v>
      </c>
    </row>
    <row r="5" spans="1:17" x14ac:dyDescent="0.25">
      <c r="A5" s="286">
        <v>2021</v>
      </c>
      <c r="B5" s="1008">
        <v>925</v>
      </c>
      <c r="C5" s="1009">
        <v>484</v>
      </c>
      <c r="D5" s="1009">
        <v>441</v>
      </c>
      <c r="E5" s="1008">
        <v>2525</v>
      </c>
      <c r="F5" s="1009">
        <v>1265</v>
      </c>
      <c r="G5" s="1009">
        <v>1260</v>
      </c>
      <c r="H5" s="1010">
        <v>7.9</v>
      </c>
      <c r="I5" s="1010">
        <v>21.5</v>
      </c>
      <c r="J5" s="1010">
        <v>-13.6</v>
      </c>
      <c r="K5" s="212">
        <v>1650</v>
      </c>
      <c r="L5" s="58">
        <v>698</v>
      </c>
      <c r="M5" s="160">
        <v>952</v>
      </c>
      <c r="N5" s="58">
        <v>1809</v>
      </c>
      <c r="O5" s="58">
        <v>767</v>
      </c>
      <c r="P5" s="160">
        <v>1042</v>
      </c>
    </row>
    <row r="6" spans="1:17" x14ac:dyDescent="0.25">
      <c r="A6" s="219">
        <v>2022</v>
      </c>
      <c r="B6" s="1011">
        <v>956</v>
      </c>
      <c r="C6" s="1012">
        <v>500</v>
      </c>
      <c r="D6" s="1012">
        <v>456</v>
      </c>
      <c r="E6" s="1011">
        <v>1965</v>
      </c>
      <c r="F6" s="1012">
        <v>1023</v>
      </c>
      <c r="G6" s="1012">
        <v>942</v>
      </c>
      <c r="H6" s="1013">
        <v>8.4</v>
      </c>
      <c r="I6" s="1013">
        <v>17.2</v>
      </c>
      <c r="J6" s="1013">
        <v>-8.9</v>
      </c>
      <c r="K6" s="1014">
        <v>1863</v>
      </c>
      <c r="L6" s="1015">
        <v>785</v>
      </c>
      <c r="M6" s="1016">
        <v>1078</v>
      </c>
      <c r="N6" s="1015">
        <v>1993</v>
      </c>
      <c r="O6" s="1015">
        <v>884</v>
      </c>
      <c r="P6" s="1016">
        <v>1109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486</v>
      </c>
      <c r="C13" s="319">
        <f>IF(ISBLANK(C4),"",C4)</f>
        <v>484</v>
      </c>
      <c r="D13" s="364"/>
      <c r="E13" s="322">
        <f>A4</f>
        <v>2020</v>
      </c>
      <c r="F13" s="319">
        <f>IF(ISBLANK(G4),"",G4)</f>
        <v>1002</v>
      </c>
      <c r="G13" s="319">
        <f>IF(ISBLANK(F4),"",F4)</f>
        <v>1005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441</v>
      </c>
      <c r="C14" s="320">
        <f t="shared" ref="C14:C15" si="2">IF(ISBLANK(C5),"",C5)</f>
        <v>484</v>
      </c>
      <c r="D14" s="364"/>
      <c r="E14" s="323">
        <f t="shared" ref="E14:E15" si="3">A5</f>
        <v>2021</v>
      </c>
      <c r="F14" s="320">
        <f t="shared" ref="F14:F15" si="4">IF(ISBLANK(G5),"",G5)</f>
        <v>1260</v>
      </c>
      <c r="G14" s="320">
        <f t="shared" ref="G14:G15" si="5">IF(ISBLANK(F5),"",F5)</f>
        <v>1265</v>
      </c>
      <c r="H14" s="389"/>
      <c r="I14" s="389"/>
      <c r="J14" s="48"/>
      <c r="K14" s="325" t="s">
        <v>536</v>
      </c>
      <c r="L14" s="328">
        <f>IF(ISBLANK(K4),"",K4)</f>
        <v>1254</v>
      </c>
      <c r="M14" s="328">
        <f>IF(ISBLANK(K5),"",K5)</f>
        <v>1650</v>
      </c>
      <c r="N14" s="328">
        <f>IF(ISBLANK(K6),"",K6)</f>
        <v>1863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456</v>
      </c>
      <c r="C15" s="321">
        <f t="shared" si="2"/>
        <v>500</v>
      </c>
      <c r="E15" s="324">
        <f t="shared" si="3"/>
        <v>2022</v>
      </c>
      <c r="F15" s="321">
        <f t="shared" si="4"/>
        <v>942</v>
      </c>
      <c r="G15" s="321">
        <f t="shared" si="5"/>
        <v>1023</v>
      </c>
      <c r="H15" s="211"/>
      <c r="I15" s="211"/>
      <c r="J15" s="28"/>
      <c r="K15" s="326" t="s">
        <v>535</v>
      </c>
      <c r="L15" s="329">
        <f>IF(ISBLANK(N4),"",N4)</f>
        <v>1395</v>
      </c>
      <c r="M15" s="329">
        <f>IF(ISBLANK(N5),"",N5)</f>
        <v>1809</v>
      </c>
      <c r="N15" s="329">
        <f>IF(ISBLANK(N6),"",N6)</f>
        <v>1993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1254</v>
      </c>
      <c r="M19" s="328">
        <f>IF(ISBLANK(K5),"",K5)</f>
        <v>1650</v>
      </c>
      <c r="N19" s="328">
        <f>IF(ISBLANK(K6),"",K6)</f>
        <v>1863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1395</v>
      </c>
      <c r="M20" s="329">
        <f>IF(ISBLANK(N5),"",N5)</f>
        <v>1809</v>
      </c>
      <c r="N20" s="329">
        <f>IF(ISBLANK(N6),"",N6)</f>
        <v>1993</v>
      </c>
      <c r="O20" s="364"/>
    </row>
    <row r="21" spans="1:15" x14ac:dyDescent="0.25">
      <c r="A21" s="322">
        <f>A4</f>
        <v>2020</v>
      </c>
      <c r="B21" s="319">
        <f>IF(ISBLANK(D4),"",D4)</f>
        <v>486</v>
      </c>
      <c r="C21" s="319">
        <f>IF(ISBLANK(C4),"",C4)</f>
        <v>484</v>
      </c>
      <c r="E21" s="322">
        <f>A4</f>
        <v>2020</v>
      </c>
      <c r="F21" s="319">
        <f>IF(ISBLANK(G4),"",G4)</f>
        <v>1002</v>
      </c>
      <c r="G21" s="319">
        <f>IF(ISBLANK(F4),"",F4)</f>
        <v>1005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441</v>
      </c>
      <c r="C22" s="320">
        <f t="shared" ref="C22:C23" si="8">IF(ISBLANK(C5),"",C5)</f>
        <v>484</v>
      </c>
      <c r="E22" s="323">
        <f t="shared" ref="E22:E23" si="9">A5</f>
        <v>2021</v>
      </c>
      <c r="F22" s="320">
        <f t="shared" ref="F22:F23" si="10">IF(ISBLANK(G5),"",G5)</f>
        <v>1260</v>
      </c>
      <c r="G22" s="320">
        <f t="shared" ref="G22:G23" si="11">IF(ISBLANK(F5),"",F5)</f>
        <v>1265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456</v>
      </c>
      <c r="C23" s="321">
        <f t="shared" si="8"/>
        <v>500</v>
      </c>
      <c r="E23" s="324">
        <f t="shared" si="9"/>
        <v>2022</v>
      </c>
      <c r="F23" s="321">
        <f t="shared" si="10"/>
        <v>942</v>
      </c>
      <c r="G23" s="321">
        <f t="shared" si="11"/>
        <v>1023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18</v>
      </c>
      <c r="C5" s="611"/>
      <c r="D5" s="611"/>
      <c r="E5" s="599">
        <v>70</v>
      </c>
      <c r="F5" s="616"/>
      <c r="G5" s="945"/>
      <c r="H5" s="599">
        <v>325</v>
      </c>
      <c r="I5" s="616">
        <v>102</v>
      </c>
      <c r="J5" s="616">
        <v>223</v>
      </c>
      <c r="K5" s="616"/>
      <c r="L5" s="945"/>
    </row>
    <row r="6" spans="1:12" x14ac:dyDescent="0.25">
      <c r="A6" s="286">
        <v>2021</v>
      </c>
      <c r="B6" s="601">
        <v>28</v>
      </c>
      <c r="C6" s="612"/>
      <c r="D6" s="612"/>
      <c r="E6" s="1034">
        <v>103</v>
      </c>
      <c r="F6" s="1028"/>
      <c r="G6" s="980"/>
      <c r="H6" s="1034">
        <v>419</v>
      </c>
      <c r="I6" s="1028">
        <v>146</v>
      </c>
      <c r="J6" s="1028">
        <v>273</v>
      </c>
      <c r="K6" s="1028"/>
      <c r="L6" s="980"/>
    </row>
    <row r="7" spans="1:12" x14ac:dyDescent="0.25">
      <c r="A7" s="218">
        <v>2022</v>
      </c>
      <c r="B7" s="601">
        <v>23</v>
      </c>
      <c r="C7" s="612"/>
      <c r="D7" s="612"/>
      <c r="E7" s="1034">
        <v>73</v>
      </c>
      <c r="F7" s="1028"/>
      <c r="G7" s="980"/>
      <c r="H7" s="1034">
        <v>344</v>
      </c>
      <c r="I7" s="1028">
        <v>111</v>
      </c>
      <c r="J7" s="1028">
        <v>233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111</v>
      </c>
    </row>
    <row r="15" spans="1:12" ht="30" x14ac:dyDescent="0.25">
      <c r="A15" s="833" t="s">
        <v>1543</v>
      </c>
      <c r="B15" s="623">
        <f>IF(ISBLANK(J7),"",J7)</f>
        <v>233</v>
      </c>
    </row>
    <row r="17" spans="1:2" x14ac:dyDescent="0.25">
      <c r="A17" s="625" t="s">
        <v>1540</v>
      </c>
      <c r="B17" s="621">
        <f>IF(ISBLANK(I7),"",I7)</f>
        <v>111</v>
      </c>
    </row>
    <row r="18" spans="1:2" x14ac:dyDescent="0.25">
      <c r="A18" s="627" t="s">
        <v>1541</v>
      </c>
      <c r="B18" s="623">
        <f>IF(ISBLANK(J7),"",J7)</f>
        <v>233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53.3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40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57.7</v>
      </c>
      <c r="C6" s="614">
        <v>34.299999999999997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55.9</v>
      </c>
      <c r="C10" s="614">
        <v>35.700000000000003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53.3</v>
      </c>
      <c r="C14" s="73">
        <v>40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454.98200000000003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935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39002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390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24983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27394.57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32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4.3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37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454.98200000000003</v>
      </c>
      <c r="C5" s="611">
        <v>394.96300000000002</v>
      </c>
      <c r="D5" s="751">
        <v>40350</v>
      </c>
      <c r="E5" s="751">
        <v>35</v>
      </c>
      <c r="G5" s="358">
        <v>2014</v>
      </c>
      <c r="H5" s="70">
        <v>25826.41</v>
      </c>
      <c r="I5" s="55">
        <v>13330.06</v>
      </c>
      <c r="J5" s="55">
        <v>12496.35</v>
      </c>
      <c r="K5" s="71">
        <v>30</v>
      </c>
    </row>
    <row r="6" spans="1:12" x14ac:dyDescent="0.25">
      <c r="A6" s="286">
        <v>2021</v>
      </c>
      <c r="B6" s="601">
        <v>454.98200000000003</v>
      </c>
      <c r="C6" s="612">
        <v>402.15300000000002</v>
      </c>
      <c r="D6" s="959">
        <v>41425</v>
      </c>
      <c r="E6" s="959">
        <v>36</v>
      </c>
      <c r="G6" s="480">
        <v>2017</v>
      </c>
      <c r="H6" s="212">
        <v>28595.29</v>
      </c>
      <c r="I6" s="58">
        <v>16042.13</v>
      </c>
      <c r="J6" s="58">
        <v>12553.16</v>
      </c>
      <c r="K6" s="214">
        <v>33</v>
      </c>
    </row>
    <row r="7" spans="1:12" x14ac:dyDescent="0.25">
      <c r="A7" s="218">
        <v>2022</v>
      </c>
      <c r="B7" s="601">
        <v>454.98200000000003</v>
      </c>
      <c r="C7" s="612">
        <v>407.495</v>
      </c>
      <c r="D7" s="959">
        <v>41096</v>
      </c>
      <c r="E7" s="959">
        <v>37</v>
      </c>
      <c r="G7" s="482">
        <v>2020</v>
      </c>
      <c r="H7" s="72">
        <v>27394.57</v>
      </c>
      <c r="I7" s="61">
        <v>14839.54</v>
      </c>
      <c r="J7" s="61">
        <v>12555.03</v>
      </c>
      <c r="K7" s="73">
        <v>32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407.495</v>
      </c>
      <c r="D14" s="631">
        <f>A5</f>
        <v>2020</v>
      </c>
      <c r="E14" s="625">
        <f>IF(ISBLANK(D5),"",D5)</f>
        <v>40350</v>
      </c>
      <c r="F14" s="211"/>
      <c r="G14" s="634" t="s">
        <v>925</v>
      </c>
      <c r="H14" s="621">
        <f>IF(ISBLANK(J7),"",J7)</f>
        <v>12555.03</v>
      </c>
      <c r="I14" s="211"/>
      <c r="J14" s="211"/>
    </row>
    <row r="15" spans="1:12" x14ac:dyDescent="0.25">
      <c r="A15" s="870" t="s">
        <v>16</v>
      </c>
      <c r="B15" s="630">
        <f>IF(ISBLANK(B7),"",B7)</f>
        <v>454.98200000000003</v>
      </c>
      <c r="D15" s="632">
        <f t="shared" ref="D15:D16" si="0">A6</f>
        <v>2021</v>
      </c>
      <c r="E15" s="626">
        <f>IF(ISBLANK(D6),"",D6)</f>
        <v>41425</v>
      </c>
      <c r="F15" s="211"/>
      <c r="G15" s="635" t="s">
        <v>926</v>
      </c>
      <c r="H15" s="623">
        <f>IF(ISBLANK(I7),"",I7)</f>
        <v>14839.54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41096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407.495</v>
      </c>
      <c r="F19" s="253"/>
      <c r="G19" s="634" t="s">
        <v>529</v>
      </c>
      <c r="H19" s="621">
        <f>IF(ISBLANK(J7),"",J7)</f>
        <v>12555.03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454.98200000000003</v>
      </c>
      <c r="F20" s="253"/>
      <c r="G20" s="635" t="s">
        <v>528</v>
      </c>
      <c r="H20" s="623">
        <f>IF(ISBLANK(I7),"",I7)</f>
        <v>14839.54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2</v>
      </c>
      <c r="C5" s="1092">
        <v>39002</v>
      </c>
      <c r="D5" s="1093">
        <v>935</v>
      </c>
      <c r="E5" s="1092">
        <v>24983</v>
      </c>
      <c r="F5" s="1093">
        <v>312</v>
      </c>
    </row>
    <row r="6" spans="1:9" x14ac:dyDescent="0.25">
      <c r="A6" s="218">
        <v>2021</v>
      </c>
      <c r="B6" s="1092">
        <v>2.1</v>
      </c>
      <c r="C6" s="1092">
        <v>39002</v>
      </c>
      <c r="D6" s="1093">
        <v>935</v>
      </c>
      <c r="E6" s="1092">
        <v>24983</v>
      </c>
      <c r="F6" s="1093">
        <v>312</v>
      </c>
    </row>
    <row r="7" spans="1:9" x14ac:dyDescent="0.25">
      <c r="A7" s="219">
        <v>2022</v>
      </c>
      <c r="B7" s="73">
        <v>4.3</v>
      </c>
      <c r="C7" s="73">
        <v>39002</v>
      </c>
      <c r="D7" s="73">
        <v>935</v>
      </c>
      <c r="E7" s="73">
        <v>24983</v>
      </c>
      <c r="F7" s="73">
        <v>390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27070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21421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5649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127013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96590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30423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4.5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5.4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18582</v>
      </c>
      <c r="C5" s="458">
        <v>16717</v>
      </c>
      <c r="D5" s="458">
        <v>1865</v>
      </c>
      <c r="E5" s="457">
        <v>101258</v>
      </c>
      <c r="F5" s="458">
        <v>84782</v>
      </c>
      <c r="G5" s="458">
        <v>16476</v>
      </c>
      <c r="H5" s="457">
        <v>5.0999999999999996</v>
      </c>
      <c r="I5" s="763">
        <v>8.8000000000000007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21304</v>
      </c>
      <c r="C6" s="458">
        <v>17987</v>
      </c>
      <c r="D6" s="458">
        <v>3317</v>
      </c>
      <c r="E6" s="457">
        <v>107252</v>
      </c>
      <c r="F6" s="458">
        <v>76638</v>
      </c>
      <c r="G6" s="458">
        <v>30614</v>
      </c>
      <c r="H6" s="457">
        <v>4.3</v>
      </c>
      <c r="I6" s="763">
        <v>9.1999999999999993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27070</v>
      </c>
      <c r="C7" s="612">
        <v>21421</v>
      </c>
      <c r="D7" s="612">
        <v>5649</v>
      </c>
      <c r="E7" s="601">
        <v>127013</v>
      </c>
      <c r="F7" s="612">
        <v>96590</v>
      </c>
      <c r="G7" s="612">
        <v>30423</v>
      </c>
      <c r="H7" s="947">
        <v>4.5</v>
      </c>
      <c r="I7" s="948">
        <v>5.4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18582</v>
      </c>
      <c r="C14" s="674">
        <f t="shared" ref="C14:D14" si="0">IF(ISBLANK(C5),"",C5)</f>
        <v>16717</v>
      </c>
      <c r="D14" s="669">
        <f t="shared" si="0"/>
        <v>1865</v>
      </c>
      <c r="F14" s="884">
        <f>A5</f>
        <v>2020</v>
      </c>
      <c r="G14" s="674">
        <f>IF(ISBLANK(E5),"",E5)</f>
        <v>101258</v>
      </c>
      <c r="H14" s="674">
        <f t="shared" ref="H14:I16" si="1">IF(ISBLANK(F5),"",F5)</f>
        <v>84782</v>
      </c>
      <c r="I14" s="669">
        <f t="shared" si="1"/>
        <v>16476</v>
      </c>
      <c r="J14" s="756"/>
      <c r="K14" s="884">
        <f>A5</f>
        <v>2020</v>
      </c>
      <c r="L14" s="674">
        <f>IF(ISBLANK(H5),"",H5)</f>
        <v>5.0999999999999996</v>
      </c>
      <c r="M14" s="669">
        <f>IF(ISBLANK(I5),"",I5)</f>
        <v>8.8000000000000007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21304</v>
      </c>
      <c r="C15" s="879">
        <f t="shared" si="3"/>
        <v>17987</v>
      </c>
      <c r="D15" s="886">
        <f t="shared" si="3"/>
        <v>3317</v>
      </c>
      <c r="F15" s="890">
        <f t="shared" ref="F15:F16" si="4">A6</f>
        <v>2021</v>
      </c>
      <c r="G15" s="853">
        <f t="shared" ref="G15:G16" si="5">IF(ISBLANK(E6),"",E6)</f>
        <v>107252</v>
      </c>
      <c r="H15" s="853">
        <f t="shared" si="1"/>
        <v>76638</v>
      </c>
      <c r="I15" s="670">
        <f t="shared" si="1"/>
        <v>30614</v>
      </c>
      <c r="J15" s="211"/>
      <c r="K15" s="890">
        <f t="shared" ref="K15:K16" si="6">A6</f>
        <v>2021</v>
      </c>
      <c r="L15" s="853">
        <f t="shared" ref="L15:M16" si="7">IF(ISBLANK(H6),"",H6)</f>
        <v>4.3</v>
      </c>
      <c r="M15" s="670">
        <f t="shared" si="7"/>
        <v>9.1999999999999993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27070</v>
      </c>
      <c r="C16" s="888">
        <f t="shared" si="3"/>
        <v>21421</v>
      </c>
      <c r="D16" s="889">
        <f t="shared" si="3"/>
        <v>5649</v>
      </c>
      <c r="F16" s="891">
        <f t="shared" si="4"/>
        <v>2022</v>
      </c>
      <c r="G16" s="676">
        <f t="shared" si="5"/>
        <v>127013</v>
      </c>
      <c r="H16" s="676">
        <f t="shared" si="1"/>
        <v>96590</v>
      </c>
      <c r="I16" s="671">
        <f t="shared" si="1"/>
        <v>30423</v>
      </c>
      <c r="J16" s="211"/>
      <c r="K16" s="891">
        <f t="shared" si="6"/>
        <v>2022</v>
      </c>
      <c r="L16" s="676">
        <f t="shared" si="7"/>
        <v>4.5</v>
      </c>
      <c r="M16" s="671">
        <f t="shared" si="7"/>
        <v>5.4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18582</v>
      </c>
      <c r="C22" s="674">
        <f t="shared" ref="C22:D22" si="8">IF(ISBLANK(C5),"",C5)</f>
        <v>16717</v>
      </c>
      <c r="D22" s="669">
        <f t="shared" si="8"/>
        <v>1865</v>
      </c>
      <c r="F22" s="884">
        <f>A5</f>
        <v>2020</v>
      </c>
      <c r="G22" s="674">
        <f>IF(ISBLANK(E5),"",E5)</f>
        <v>101258</v>
      </c>
      <c r="H22" s="674">
        <f t="shared" ref="H22:I24" si="9">IF(ISBLANK(F5),"",F5)</f>
        <v>84782</v>
      </c>
      <c r="I22" s="669">
        <f t="shared" si="9"/>
        <v>16476</v>
      </c>
      <c r="J22" s="756"/>
      <c r="K22" s="884">
        <f>A5</f>
        <v>2020</v>
      </c>
      <c r="L22" s="674">
        <f>IF(ISBLANK(H5),"",H5)</f>
        <v>5.0999999999999996</v>
      </c>
      <c r="M22" s="669">
        <f>IF(ISBLANK(I5),"",I5)</f>
        <v>8.8000000000000007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21304</v>
      </c>
      <c r="C23" s="853">
        <f t="shared" si="11"/>
        <v>17987</v>
      </c>
      <c r="D23" s="670">
        <f t="shared" si="11"/>
        <v>3317</v>
      </c>
      <c r="F23" s="890">
        <f t="shared" ref="F23:F24" si="12">A6</f>
        <v>2021</v>
      </c>
      <c r="G23" s="853">
        <f t="shared" ref="G23:G24" si="13">IF(ISBLANK(E6),"",E6)</f>
        <v>107252</v>
      </c>
      <c r="H23" s="853">
        <f t="shared" si="9"/>
        <v>76638</v>
      </c>
      <c r="I23" s="670">
        <f t="shared" si="9"/>
        <v>30614</v>
      </c>
      <c r="J23" s="211"/>
      <c r="K23" s="890">
        <f t="shared" ref="K23:K24" si="14">A6</f>
        <v>2021</v>
      </c>
      <c r="L23" s="853">
        <f t="shared" ref="L23:M24" si="15">IF(ISBLANK(H6),"",H6)</f>
        <v>4.3</v>
      </c>
      <c r="M23" s="670">
        <f t="shared" si="15"/>
        <v>9.1999999999999993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27070</v>
      </c>
      <c r="C24" s="676">
        <f t="shared" si="11"/>
        <v>21421</v>
      </c>
      <c r="D24" s="671">
        <f t="shared" si="11"/>
        <v>5649</v>
      </c>
      <c r="F24" s="891">
        <f t="shared" si="12"/>
        <v>2022</v>
      </c>
      <c r="G24" s="676">
        <f t="shared" si="13"/>
        <v>127013</v>
      </c>
      <c r="H24" s="676">
        <f t="shared" si="9"/>
        <v>96590</v>
      </c>
      <c r="I24" s="671">
        <f t="shared" si="9"/>
        <v>30423</v>
      </c>
      <c r="J24" s="211"/>
      <c r="K24" s="891">
        <f t="shared" si="14"/>
        <v>2022</v>
      </c>
      <c r="L24" s="676">
        <f t="shared" si="15"/>
        <v>4.5</v>
      </c>
      <c r="M24" s="671">
        <f t="shared" si="15"/>
        <v>5.4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358</v>
      </c>
      <c r="C3" s="71">
        <v>55</v>
      </c>
      <c r="D3" s="71">
        <v>13.5</v>
      </c>
      <c r="F3" s="105" t="s">
        <v>537</v>
      </c>
      <c r="G3" s="97">
        <f>IF(ISBLANK(B3),"",B3)</f>
        <v>358</v>
      </c>
      <c r="H3" s="97">
        <f>IF(ISBLANK(B4),"",B4)</f>
        <v>457</v>
      </c>
      <c r="I3" s="97">
        <f>IF(ISBLANK(B5),"",B5)</f>
        <v>462</v>
      </c>
      <c r="J3" s="365"/>
    </row>
    <row r="4" spans="1:12" x14ac:dyDescent="0.25">
      <c r="A4" s="286">
        <v>2021</v>
      </c>
      <c r="B4" s="214">
        <v>457</v>
      </c>
      <c r="C4" s="214">
        <v>16</v>
      </c>
      <c r="D4" s="214">
        <v>16.399999999999999</v>
      </c>
      <c r="F4" s="130" t="s">
        <v>538</v>
      </c>
      <c r="G4" s="98">
        <f>IF(ISBLANK(C3),"",C3)</f>
        <v>55</v>
      </c>
      <c r="H4" s="98">
        <f>IF(ISBLANK(C4),"",C4)</f>
        <v>16</v>
      </c>
      <c r="I4" s="98">
        <f>IF(ISBLANK(C5),"",C5)</f>
        <v>9</v>
      </c>
      <c r="J4" s="365"/>
    </row>
    <row r="5" spans="1:12" x14ac:dyDescent="0.25">
      <c r="A5" s="218">
        <v>2022</v>
      </c>
      <c r="B5" s="168">
        <v>462</v>
      </c>
      <c r="C5" s="168">
        <v>9</v>
      </c>
      <c r="D5" s="168">
        <v>11.2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358</v>
      </c>
      <c r="H8" s="97">
        <f>IF(ISBLANK(B4),"",B4)</f>
        <v>457</v>
      </c>
      <c r="I8" s="97">
        <f>IF(ISBLANK(B5),"",B5)</f>
        <v>462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55</v>
      </c>
      <c r="H9" s="98">
        <f>IF(ISBLANK(C4),"",C4)</f>
        <v>16</v>
      </c>
      <c r="I9" s="98">
        <f>IF(ISBLANK(C5),"",C5)</f>
        <v>9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13.5</v>
      </c>
      <c r="H13" s="132">
        <f>IF(ISBLANK(D4),"",D4)</f>
        <v>16.399999999999999</v>
      </c>
      <c r="I13" s="132">
        <f>IF(ISBLANK(D5),"",D5)</f>
        <v>11.2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2264</v>
      </c>
      <c r="C4" s="110">
        <v>2473</v>
      </c>
      <c r="E4" s="29" t="s">
        <v>540</v>
      </c>
      <c r="F4" s="163">
        <f>B4/($B$22+$C$22)*100</f>
        <v>1.986818895841195</v>
      </c>
      <c r="G4" s="163">
        <f>C4/($B$22+$C$22)*100</f>
        <v>2.1702310642293616</v>
      </c>
      <c r="J4" s="29" t="s">
        <v>540</v>
      </c>
      <c r="K4" s="163">
        <f>G4</f>
        <v>2.1702310642293616</v>
      </c>
    </row>
    <row r="5" spans="1:11" x14ac:dyDescent="0.25">
      <c r="A5" s="202" t="s">
        <v>541</v>
      </c>
      <c r="B5" s="212">
        <v>2433</v>
      </c>
      <c r="C5" s="160">
        <v>2650</v>
      </c>
      <c r="E5" s="29" t="s">
        <v>541</v>
      </c>
      <c r="F5" s="163">
        <f t="shared" ref="F5:G21" si="0">B5/($B$22+$C$22)*100</f>
        <v>2.1351282568823442</v>
      </c>
      <c r="G5" s="163">
        <f t="shared" si="0"/>
        <v>2.3255609867399145</v>
      </c>
      <c r="J5" s="29" t="s">
        <v>541</v>
      </c>
      <c r="K5" s="163">
        <f t="shared" ref="K5:K21" si="1">G5</f>
        <v>2.3255609867399145</v>
      </c>
    </row>
    <row r="6" spans="1:11" x14ac:dyDescent="0.25">
      <c r="A6" s="202" t="s">
        <v>542</v>
      </c>
      <c r="B6" s="212">
        <v>2641</v>
      </c>
      <c r="C6" s="160">
        <v>2836</v>
      </c>
      <c r="E6" s="29" t="s">
        <v>542</v>
      </c>
      <c r="F6" s="163">
        <f t="shared" si="0"/>
        <v>2.3176628550868354</v>
      </c>
      <c r="G6" s="163">
        <f t="shared" si="0"/>
        <v>2.488789040903546</v>
      </c>
      <c r="J6" s="29" t="s">
        <v>542</v>
      </c>
      <c r="K6" s="163">
        <f t="shared" si="1"/>
        <v>2.488789040903546</v>
      </c>
    </row>
    <row r="7" spans="1:11" x14ac:dyDescent="0.25">
      <c r="A7" s="202" t="s">
        <v>543</v>
      </c>
      <c r="B7" s="212">
        <v>2902</v>
      </c>
      <c r="C7" s="160">
        <v>3203</v>
      </c>
      <c r="E7" s="29" t="s">
        <v>543</v>
      </c>
      <c r="F7" s="163">
        <f t="shared" si="0"/>
        <v>2.5467086730261252</v>
      </c>
      <c r="G7" s="163">
        <f t="shared" si="0"/>
        <v>2.8108572983124325</v>
      </c>
      <c r="J7" s="29" t="s">
        <v>543</v>
      </c>
      <c r="K7" s="163">
        <f t="shared" si="1"/>
        <v>2.8108572983124325</v>
      </c>
    </row>
    <row r="8" spans="1:11" x14ac:dyDescent="0.25">
      <c r="A8" s="202" t="s">
        <v>544</v>
      </c>
      <c r="B8" s="212">
        <v>2875</v>
      </c>
      <c r="C8" s="160">
        <v>2979</v>
      </c>
      <c r="E8" s="29" t="s">
        <v>544</v>
      </c>
      <c r="F8" s="163">
        <f t="shared" si="0"/>
        <v>2.5230142780668885</v>
      </c>
      <c r="G8" s="163">
        <f t="shared" si="0"/>
        <v>2.6142815771691343</v>
      </c>
      <c r="J8" s="29" t="s">
        <v>544</v>
      </c>
      <c r="K8" s="163">
        <f t="shared" si="1"/>
        <v>2.6142815771691343</v>
      </c>
    </row>
    <row r="9" spans="1:11" x14ac:dyDescent="0.25">
      <c r="A9" s="202" t="s">
        <v>545</v>
      </c>
      <c r="B9" s="212">
        <v>2834</v>
      </c>
      <c r="C9" s="160">
        <v>3022</v>
      </c>
      <c r="E9" s="29" t="s">
        <v>545</v>
      </c>
      <c r="F9" s="163">
        <f t="shared" si="0"/>
        <v>2.4870339005361952</v>
      </c>
      <c r="G9" s="163">
        <f t="shared" si="0"/>
        <v>2.652017095067178</v>
      </c>
      <c r="J9" s="29" t="s">
        <v>545</v>
      </c>
      <c r="K9" s="163">
        <f t="shared" si="1"/>
        <v>2.652017095067178</v>
      </c>
    </row>
    <row r="10" spans="1:11" x14ac:dyDescent="0.25">
      <c r="A10" s="202" t="s">
        <v>546</v>
      </c>
      <c r="B10" s="212">
        <v>2907</v>
      </c>
      <c r="C10" s="160">
        <v>3097</v>
      </c>
      <c r="E10" s="29" t="s">
        <v>546</v>
      </c>
      <c r="F10" s="163">
        <f t="shared" si="0"/>
        <v>2.5510965239445027</v>
      </c>
      <c r="G10" s="163">
        <f t="shared" si="0"/>
        <v>2.7178348588428358</v>
      </c>
      <c r="J10" s="29" t="s">
        <v>546</v>
      </c>
      <c r="K10" s="163">
        <f t="shared" si="1"/>
        <v>2.7178348588428358</v>
      </c>
    </row>
    <row r="11" spans="1:11" x14ac:dyDescent="0.25">
      <c r="A11" s="202" t="s">
        <v>547</v>
      </c>
      <c r="B11" s="212">
        <v>3537</v>
      </c>
      <c r="C11" s="160">
        <v>3659</v>
      </c>
      <c r="E11" s="29" t="s">
        <v>547</v>
      </c>
      <c r="F11" s="163">
        <f t="shared" si="0"/>
        <v>3.1039657396600293</v>
      </c>
      <c r="G11" s="163">
        <f t="shared" si="0"/>
        <v>3.2110293020684328</v>
      </c>
      <c r="J11" s="29" t="s">
        <v>547</v>
      </c>
      <c r="K11" s="163">
        <f t="shared" si="1"/>
        <v>3.2110293020684328</v>
      </c>
    </row>
    <row r="12" spans="1:11" x14ac:dyDescent="0.25">
      <c r="A12" s="202" t="s">
        <v>548</v>
      </c>
      <c r="B12" s="212">
        <v>4015</v>
      </c>
      <c r="C12" s="160">
        <v>3971</v>
      </c>
      <c r="E12" s="29" t="s">
        <v>548</v>
      </c>
      <c r="F12" s="163">
        <f t="shared" si="0"/>
        <v>3.5234442874568894</v>
      </c>
      <c r="G12" s="163">
        <f t="shared" si="0"/>
        <v>3.4848311993751699</v>
      </c>
      <c r="J12" s="29" t="s">
        <v>548</v>
      </c>
      <c r="K12" s="163">
        <f t="shared" si="1"/>
        <v>3.4848311993751699</v>
      </c>
    </row>
    <row r="13" spans="1:11" x14ac:dyDescent="0.25">
      <c r="A13" s="202" t="s">
        <v>549</v>
      </c>
      <c r="B13" s="212">
        <v>4374</v>
      </c>
      <c r="C13" s="160">
        <v>4341</v>
      </c>
      <c r="E13" s="29" t="s">
        <v>549</v>
      </c>
      <c r="F13" s="163">
        <f t="shared" si="0"/>
        <v>3.8384919833963722</v>
      </c>
      <c r="G13" s="163">
        <f t="shared" si="0"/>
        <v>3.8095321673350826</v>
      </c>
      <c r="J13" s="29" t="s">
        <v>549</v>
      </c>
      <c r="K13" s="163">
        <f t="shared" si="1"/>
        <v>3.8095321673350826</v>
      </c>
    </row>
    <row r="14" spans="1:11" x14ac:dyDescent="0.25">
      <c r="A14" s="202" t="s">
        <v>550</v>
      </c>
      <c r="B14" s="212">
        <v>3944</v>
      </c>
      <c r="C14" s="160">
        <v>3752</v>
      </c>
      <c r="E14" s="29" t="s">
        <v>550</v>
      </c>
      <c r="F14" s="163">
        <f t="shared" si="0"/>
        <v>3.4611368044159332</v>
      </c>
      <c r="G14" s="163">
        <f t="shared" si="0"/>
        <v>3.2926433291502488</v>
      </c>
      <c r="J14" s="29" t="s">
        <v>550</v>
      </c>
      <c r="K14" s="163">
        <f t="shared" si="1"/>
        <v>3.2926433291502488</v>
      </c>
    </row>
    <row r="15" spans="1:11" x14ac:dyDescent="0.25">
      <c r="A15" s="202" t="s">
        <v>551</v>
      </c>
      <c r="B15" s="212">
        <v>3813</v>
      </c>
      <c r="C15" s="160">
        <v>3482</v>
      </c>
      <c r="E15" s="29" t="s">
        <v>551</v>
      </c>
      <c r="F15" s="163">
        <f t="shared" si="0"/>
        <v>3.3461751103544506</v>
      </c>
      <c r="G15" s="163">
        <f t="shared" si="0"/>
        <v>3.05569937955788</v>
      </c>
      <c r="J15" s="29" t="s">
        <v>551</v>
      </c>
      <c r="K15" s="163">
        <f t="shared" si="1"/>
        <v>3.05569937955788</v>
      </c>
    </row>
    <row r="16" spans="1:11" x14ac:dyDescent="0.25">
      <c r="A16" s="202" t="s">
        <v>552</v>
      </c>
      <c r="B16" s="212">
        <v>4328</v>
      </c>
      <c r="C16" s="160">
        <v>3751</v>
      </c>
      <c r="E16" s="29" t="s">
        <v>552</v>
      </c>
      <c r="F16" s="163">
        <f t="shared" si="0"/>
        <v>3.7981237549473015</v>
      </c>
      <c r="G16" s="163">
        <f t="shared" si="0"/>
        <v>3.2917657589665734</v>
      </c>
      <c r="J16" s="29" t="s">
        <v>552</v>
      </c>
      <c r="K16" s="163">
        <f t="shared" si="1"/>
        <v>3.2917657589665734</v>
      </c>
    </row>
    <row r="17" spans="1:11" x14ac:dyDescent="0.25">
      <c r="A17" s="202" t="s">
        <v>553</v>
      </c>
      <c r="B17" s="212">
        <v>5210</v>
      </c>
      <c r="C17" s="160">
        <v>4384</v>
      </c>
      <c r="E17" s="29" t="s">
        <v>553</v>
      </c>
      <c r="F17" s="163">
        <f t="shared" si="0"/>
        <v>4.5721406569490401</v>
      </c>
      <c r="G17" s="163">
        <f t="shared" si="0"/>
        <v>3.8472676852331267</v>
      </c>
      <c r="J17" s="29" t="s">
        <v>553</v>
      </c>
      <c r="K17" s="163">
        <f t="shared" si="1"/>
        <v>3.8472676852331267</v>
      </c>
    </row>
    <row r="18" spans="1:11" x14ac:dyDescent="0.25">
      <c r="A18" s="202" t="s">
        <v>554</v>
      </c>
      <c r="B18" s="212">
        <v>4722</v>
      </c>
      <c r="C18" s="160">
        <v>3841</v>
      </c>
      <c r="E18" s="29" t="s">
        <v>554</v>
      </c>
      <c r="F18" s="163">
        <f t="shared" si="0"/>
        <v>4.1438864073154251</v>
      </c>
      <c r="G18" s="163">
        <f t="shared" si="0"/>
        <v>3.3707470754973627</v>
      </c>
      <c r="J18" s="29" t="s">
        <v>554</v>
      </c>
      <c r="K18" s="163">
        <f t="shared" si="1"/>
        <v>3.3707470754973627</v>
      </c>
    </row>
    <row r="19" spans="1:11" x14ac:dyDescent="0.25">
      <c r="A19" s="202" t="s">
        <v>555</v>
      </c>
      <c r="B19" s="212">
        <v>2523</v>
      </c>
      <c r="C19" s="160">
        <v>1871</v>
      </c>
      <c r="E19" s="29" t="s">
        <v>555</v>
      </c>
      <c r="F19" s="163">
        <f t="shared" si="0"/>
        <v>2.214109573413134</v>
      </c>
      <c r="G19" s="163">
        <f t="shared" si="0"/>
        <v>1.6419338136567472</v>
      </c>
      <c r="J19" s="29" t="s">
        <v>555</v>
      </c>
      <c r="K19" s="163">
        <f t="shared" si="1"/>
        <v>1.6419338136567472</v>
      </c>
    </row>
    <row r="20" spans="1:11" x14ac:dyDescent="0.25">
      <c r="A20" s="202" t="s">
        <v>556</v>
      </c>
      <c r="B20" s="212">
        <v>1901</v>
      </c>
      <c r="C20" s="160">
        <v>1264</v>
      </c>
      <c r="E20" s="29" t="s">
        <v>556</v>
      </c>
      <c r="F20" s="163">
        <f t="shared" si="0"/>
        <v>1.6682609191670104</v>
      </c>
      <c r="G20" s="163">
        <f t="shared" si="0"/>
        <v>1.1092487121657555</v>
      </c>
      <c r="J20" s="29" t="s">
        <v>556</v>
      </c>
      <c r="K20" s="163">
        <f t="shared" si="1"/>
        <v>1.1092487121657555</v>
      </c>
    </row>
    <row r="21" spans="1:11" x14ac:dyDescent="0.25">
      <c r="A21" s="203" t="s">
        <v>557</v>
      </c>
      <c r="B21" s="72">
        <v>1347</v>
      </c>
      <c r="C21" s="111">
        <v>805</v>
      </c>
      <c r="E21" s="31" t="s">
        <v>557</v>
      </c>
      <c r="F21" s="163">
        <f t="shared" si="0"/>
        <v>1.1820870374108168</v>
      </c>
      <c r="G21" s="163">
        <f t="shared" si="0"/>
        <v>0.70644399785872869</v>
      </c>
      <c r="J21" s="31" t="s">
        <v>557</v>
      </c>
      <c r="K21" s="210">
        <f t="shared" si="1"/>
        <v>0.70644399785872869</v>
      </c>
    </row>
    <row r="22" spans="1:11" x14ac:dyDescent="0.25">
      <c r="A22" s="309" t="s">
        <v>16</v>
      </c>
      <c r="B22" s="121">
        <f>SUM(B4:B21)</f>
        <v>58570</v>
      </c>
      <c r="C22" s="124">
        <f>SUM(C4:C21)</f>
        <v>55381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4047</v>
      </c>
      <c r="C3" s="110">
        <v>3425</v>
      </c>
      <c r="E3" s="297" t="s">
        <v>709</v>
      </c>
      <c r="F3" s="71">
        <v>51.42</v>
      </c>
      <c r="G3" s="71">
        <v>56.05</v>
      </c>
      <c r="K3" s="122" t="s">
        <v>16</v>
      </c>
      <c r="L3" s="71">
        <v>3.13</v>
      </c>
      <c r="M3" s="71">
        <v>2.73</v>
      </c>
    </row>
    <row r="4" spans="1:16" x14ac:dyDescent="0.25">
      <c r="A4" s="202" t="s">
        <v>704</v>
      </c>
      <c r="B4" s="212">
        <v>5298</v>
      </c>
      <c r="C4" s="160">
        <v>4587</v>
      </c>
      <c r="E4" s="298" t="s">
        <v>710</v>
      </c>
      <c r="F4" s="214">
        <v>41.43</v>
      </c>
      <c r="G4" s="214">
        <v>36.51</v>
      </c>
      <c r="K4" s="215" t="s">
        <v>212</v>
      </c>
      <c r="L4" s="214">
        <v>2.86</v>
      </c>
      <c r="M4" s="214">
        <v>2.5099999999999998</v>
      </c>
      <c r="N4" s="211"/>
    </row>
    <row r="5" spans="1:16" x14ac:dyDescent="0.25">
      <c r="A5" s="202" t="s">
        <v>705</v>
      </c>
      <c r="B5" s="212">
        <v>4409</v>
      </c>
      <c r="C5" s="160">
        <v>3397</v>
      </c>
      <c r="E5" s="298" t="s">
        <v>711</v>
      </c>
      <c r="F5" s="214">
        <v>6.07</v>
      </c>
      <c r="G5" s="214">
        <v>6.33</v>
      </c>
      <c r="K5" s="123" t="s">
        <v>213</v>
      </c>
      <c r="L5" s="73">
        <v>3.4</v>
      </c>
      <c r="M5" s="73">
        <v>2.96</v>
      </c>
      <c r="N5" s="211"/>
    </row>
    <row r="6" spans="1:16" x14ac:dyDescent="0.25">
      <c r="A6" s="202" t="s">
        <v>706</v>
      </c>
      <c r="B6" s="212">
        <v>4100</v>
      </c>
      <c r="C6" s="160">
        <v>3685</v>
      </c>
      <c r="E6" s="298" t="s">
        <v>712</v>
      </c>
      <c r="F6" s="214">
        <v>0.74</v>
      </c>
      <c r="G6" s="214">
        <v>0.82</v>
      </c>
      <c r="K6" s="226"/>
      <c r="L6" s="164"/>
      <c r="M6" s="211"/>
    </row>
    <row r="7" spans="1:16" x14ac:dyDescent="0.25">
      <c r="A7" s="202" t="s">
        <v>707</v>
      </c>
      <c r="B7" s="212">
        <v>1539</v>
      </c>
      <c r="C7" s="160">
        <v>2354</v>
      </c>
      <c r="E7" s="299" t="s">
        <v>713</v>
      </c>
      <c r="F7" s="73">
        <v>0.34</v>
      </c>
      <c r="G7" s="73">
        <v>0.28000000000000003</v>
      </c>
      <c r="K7" s="227"/>
      <c r="L7" s="211"/>
      <c r="M7" s="211"/>
    </row>
    <row r="8" spans="1:16" x14ac:dyDescent="0.25">
      <c r="A8" s="203" t="s">
        <v>708</v>
      </c>
      <c r="B8" s="72">
        <v>976</v>
      </c>
      <c r="C8" s="111">
        <v>3130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16.643988725823693</v>
      </c>
      <c r="C13" s="301">
        <f>B3/SUM(B3:B8)*100</f>
        <v>19.868427512396288</v>
      </c>
      <c r="E13" s="217" t="s">
        <v>836</v>
      </c>
      <c r="F13" s="289">
        <f>IF(ISBLANK(F3),"",F3)</f>
        <v>51.42</v>
      </c>
      <c r="G13" s="289">
        <f>IF(ISBLANK(G3),"",G3)</f>
        <v>56.05</v>
      </c>
    </row>
    <row r="14" spans="1:16" x14ac:dyDescent="0.25">
      <c r="A14" s="220" t="s">
        <v>825</v>
      </c>
      <c r="B14" s="305">
        <f>C4/SUM(C3:C8)*100</f>
        <v>22.290795995723588</v>
      </c>
      <c r="C14" s="302">
        <f>B4/SUM(B3:B8)*100</f>
        <v>26.010113407629241</v>
      </c>
      <c r="E14" s="286" t="s">
        <v>837</v>
      </c>
      <c r="F14" s="290">
        <f t="shared" ref="F14:G17" si="0">IF(ISBLANK(F4),"",F4)</f>
        <v>41.43</v>
      </c>
      <c r="G14" s="290">
        <f t="shared" si="0"/>
        <v>36.51</v>
      </c>
    </row>
    <row r="15" spans="1:16" x14ac:dyDescent="0.25">
      <c r="A15" s="220" t="s">
        <v>826</v>
      </c>
      <c r="B15" s="305">
        <f>C5/SUM(C3:C8)*100</f>
        <v>16.507921080765868</v>
      </c>
      <c r="C15" s="302">
        <f>B5/SUM(B3:B8)*100</f>
        <v>21.645637979282242</v>
      </c>
      <c r="E15" s="286" t="s">
        <v>838</v>
      </c>
      <c r="F15" s="290">
        <f t="shared" si="0"/>
        <v>6.07</v>
      </c>
      <c r="G15" s="290">
        <f t="shared" si="0"/>
        <v>6.33</v>
      </c>
    </row>
    <row r="16" spans="1:16" x14ac:dyDescent="0.25">
      <c r="A16" s="220" t="s">
        <v>827</v>
      </c>
      <c r="B16" s="305">
        <f>C6/SUM(C3:C8)*100</f>
        <v>17.907474001360676</v>
      </c>
      <c r="C16" s="302">
        <f>B6/SUM(B3:B8)*100</f>
        <v>20.128626834896167</v>
      </c>
      <c r="E16" s="286" t="s">
        <v>839</v>
      </c>
      <c r="F16" s="290">
        <f t="shared" si="0"/>
        <v>0.74</v>
      </c>
      <c r="G16" s="290">
        <f t="shared" si="0"/>
        <v>0.82</v>
      </c>
    </row>
    <row r="17" spans="1:18" x14ac:dyDescent="0.25">
      <c r="A17" s="220" t="s">
        <v>828</v>
      </c>
      <c r="B17" s="305">
        <f>C7/SUM(C3:C8)*100</f>
        <v>11.439401302361746</v>
      </c>
      <c r="C17" s="302">
        <f>B7/SUM(B3:B8)*100</f>
        <v>7.5555991948549268</v>
      </c>
      <c r="E17" s="219" t="s">
        <v>840</v>
      </c>
      <c r="F17" s="291">
        <f t="shared" si="0"/>
        <v>0.34</v>
      </c>
      <c r="G17" s="291">
        <f t="shared" si="0"/>
        <v>0.28000000000000003</v>
      </c>
    </row>
    <row r="18" spans="1:18" x14ac:dyDescent="0.25">
      <c r="A18" s="221" t="s">
        <v>829</v>
      </c>
      <c r="B18" s="306">
        <f>C8/SUM(C3:C8)*100</f>
        <v>15.210418893964428</v>
      </c>
      <c r="C18" s="303">
        <f>B8/SUM(B3:B8)*100</f>
        <v>4.7915950709411366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16.643988725823693</v>
      </c>
      <c r="C22" s="301">
        <f>C13</f>
        <v>19.868427512396288</v>
      </c>
    </row>
    <row r="23" spans="1:18" x14ac:dyDescent="0.25">
      <c r="A23" s="220" t="s">
        <v>831</v>
      </c>
      <c r="B23" s="305">
        <f t="shared" ref="B23:C27" si="1">B14</f>
        <v>22.290795995723588</v>
      </c>
      <c r="C23" s="302">
        <f t="shared" si="1"/>
        <v>26.010113407629241</v>
      </c>
    </row>
    <row r="24" spans="1:18" x14ac:dyDescent="0.25">
      <c r="A24" s="307" t="s">
        <v>832</v>
      </c>
      <c r="B24" s="305">
        <f t="shared" si="1"/>
        <v>16.507921080765868</v>
      </c>
      <c r="C24" s="302">
        <f t="shared" si="1"/>
        <v>21.645637979282242</v>
      </c>
    </row>
    <row r="25" spans="1:18" x14ac:dyDescent="0.25">
      <c r="A25" s="220" t="s">
        <v>833</v>
      </c>
      <c r="B25" s="305">
        <f t="shared" si="1"/>
        <v>17.907474001360676</v>
      </c>
      <c r="C25" s="302">
        <f t="shared" si="1"/>
        <v>20.128626834896167</v>
      </c>
    </row>
    <row r="26" spans="1:18" x14ac:dyDescent="0.25">
      <c r="A26" s="220" t="s">
        <v>834</v>
      </c>
      <c r="B26" s="305">
        <f t="shared" si="1"/>
        <v>11.439401302361746</v>
      </c>
      <c r="C26" s="302">
        <f t="shared" si="1"/>
        <v>7.5555991948549268</v>
      </c>
    </row>
    <row r="27" spans="1:18" x14ac:dyDescent="0.25">
      <c r="A27" s="308" t="s">
        <v>835</v>
      </c>
      <c r="B27" s="306">
        <f t="shared" si="1"/>
        <v>15.210418893964428</v>
      </c>
      <c r="C27" s="303">
        <f t="shared" si="1"/>
        <v>4.7915950709411366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6078</v>
      </c>
      <c r="C34" s="110">
        <v>4474</v>
      </c>
      <c r="E34" s="297" t="s">
        <v>709</v>
      </c>
      <c r="F34" s="71">
        <v>56.05</v>
      </c>
      <c r="G34" s="211"/>
      <c r="K34" s="122" t="s">
        <v>16</v>
      </c>
      <c r="L34" s="71">
        <v>2.73</v>
      </c>
      <c r="M34" s="211"/>
    </row>
    <row r="35" spans="1:16" x14ac:dyDescent="0.25">
      <c r="A35" s="202" t="s">
        <v>704</v>
      </c>
      <c r="B35" s="212">
        <v>5981</v>
      </c>
      <c r="C35" s="160">
        <v>5360</v>
      </c>
      <c r="E35" s="298" t="s">
        <v>710</v>
      </c>
      <c r="F35" s="214">
        <v>36.51</v>
      </c>
      <c r="G35" s="211"/>
      <c r="K35" s="215" t="s">
        <v>212</v>
      </c>
      <c r="L35" s="214">
        <v>2.5099999999999998</v>
      </c>
      <c r="M35" s="211"/>
      <c r="N35" s="29" t="s">
        <v>876</v>
      </c>
    </row>
    <row r="36" spans="1:16" x14ac:dyDescent="0.25">
      <c r="A36" s="202" t="s">
        <v>705</v>
      </c>
      <c r="B36" s="212">
        <v>4226</v>
      </c>
      <c r="C36" s="160">
        <v>3583</v>
      </c>
      <c r="E36" s="298" t="s">
        <v>711</v>
      </c>
      <c r="F36" s="214">
        <v>6.33</v>
      </c>
      <c r="G36" s="211"/>
      <c r="K36" s="123" t="s">
        <v>213</v>
      </c>
      <c r="L36" s="73">
        <v>2.96</v>
      </c>
      <c r="M36" s="211"/>
      <c r="N36" s="288">
        <v>2022</v>
      </c>
    </row>
    <row r="37" spans="1:16" x14ac:dyDescent="0.25">
      <c r="A37" s="202" t="s">
        <v>706</v>
      </c>
      <c r="B37" s="212">
        <v>3308</v>
      </c>
      <c r="C37" s="160">
        <v>3125</v>
      </c>
      <c r="E37" s="298" t="s">
        <v>712</v>
      </c>
      <c r="F37" s="214">
        <v>0.82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1083</v>
      </c>
      <c r="C38" s="160">
        <v>1818</v>
      </c>
      <c r="E38" s="299" t="s">
        <v>713</v>
      </c>
      <c r="F38" s="73">
        <v>0.28000000000000003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592</v>
      </c>
      <c r="C39" s="111">
        <v>1860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22.126607319485657</v>
      </c>
      <c r="C44" s="301">
        <f>B34/SUM(B34:B39)*100</f>
        <v>28.578145570810609</v>
      </c>
      <c r="E44" s="217" t="s">
        <v>836</v>
      </c>
      <c r="F44" s="289">
        <f>IF(ISBLANK(F34),"",F34)</f>
        <v>56.05</v>
      </c>
    </row>
    <row r="45" spans="1:16" x14ac:dyDescent="0.25">
      <c r="A45" s="220" t="s">
        <v>825</v>
      </c>
      <c r="B45" s="305">
        <f>C35/SUM(C34:C39)*100</f>
        <v>26.508407517309596</v>
      </c>
      <c r="C45" s="302">
        <f>B35/SUM(B34:B39)*100</f>
        <v>28.122061312770359</v>
      </c>
      <c r="E45" s="286" t="s">
        <v>837</v>
      </c>
      <c r="F45" s="290">
        <f t="shared" ref="F45:F48" si="2">IF(ISBLANK(F35),"",F35)</f>
        <v>36.51</v>
      </c>
    </row>
    <row r="46" spans="1:16" x14ac:dyDescent="0.25">
      <c r="A46" s="220" t="s">
        <v>826</v>
      </c>
      <c r="B46" s="305">
        <f>C36/SUM(C34:C39)*100</f>
        <v>17.720079129574678</v>
      </c>
      <c r="C46" s="302">
        <f>B36/SUM(B34:B39)*100</f>
        <v>19.870227571939065</v>
      </c>
      <c r="E46" s="286" t="s">
        <v>838</v>
      </c>
      <c r="F46" s="290">
        <f t="shared" si="2"/>
        <v>6.33</v>
      </c>
    </row>
    <row r="47" spans="1:16" x14ac:dyDescent="0.25">
      <c r="A47" s="220" t="s">
        <v>827</v>
      </c>
      <c r="B47" s="305">
        <f>C37/SUM(C34:C39)*100</f>
        <v>15.454995054401582</v>
      </c>
      <c r="C47" s="302">
        <f>B37/SUM(B34:B39)*100</f>
        <v>15.553883769042692</v>
      </c>
      <c r="E47" s="286" t="s">
        <v>839</v>
      </c>
      <c r="F47" s="290">
        <f t="shared" si="2"/>
        <v>0.82</v>
      </c>
    </row>
    <row r="48" spans="1:16" x14ac:dyDescent="0.25">
      <c r="A48" s="220" t="s">
        <v>828</v>
      </c>
      <c r="B48" s="305">
        <f>C38/SUM(C34:C39)*100</f>
        <v>8.9910979228486649</v>
      </c>
      <c r="C48" s="302">
        <f>B38/SUM(B34:B39)*100</f>
        <v>5.0921572315215347</v>
      </c>
      <c r="E48" s="219" t="s">
        <v>840</v>
      </c>
      <c r="F48" s="291">
        <f t="shared" si="2"/>
        <v>0.28000000000000003</v>
      </c>
    </row>
    <row r="49" spans="1:3" x14ac:dyDescent="0.25">
      <c r="A49" s="221" t="s">
        <v>829</v>
      </c>
      <c r="B49" s="306">
        <f>C39/SUM(C34:C39)*100</f>
        <v>9.1988130563798212</v>
      </c>
      <c r="C49" s="303">
        <f>B39/SUM(B34:B39)*100</f>
        <v>2.7835245439157421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22.126607319485657</v>
      </c>
      <c r="C53" s="301">
        <f>C44</f>
        <v>28.578145570810609</v>
      </c>
    </row>
    <row r="54" spans="1:3" x14ac:dyDescent="0.25">
      <c r="A54" s="220" t="s">
        <v>831</v>
      </c>
      <c r="B54" s="305">
        <f t="shared" ref="B54:C54" si="3">B45</f>
        <v>26.508407517309596</v>
      </c>
      <c r="C54" s="302">
        <f t="shared" si="3"/>
        <v>28.122061312770359</v>
      </c>
    </row>
    <row r="55" spans="1:3" x14ac:dyDescent="0.25">
      <c r="A55" s="307" t="s">
        <v>832</v>
      </c>
      <c r="B55" s="305">
        <f t="shared" ref="B55:C55" si="4">B46</f>
        <v>17.720079129574678</v>
      </c>
      <c r="C55" s="302">
        <f t="shared" si="4"/>
        <v>19.870227571939065</v>
      </c>
    </row>
    <row r="56" spans="1:3" x14ac:dyDescent="0.25">
      <c r="A56" s="220" t="s">
        <v>833</v>
      </c>
      <c r="B56" s="305">
        <f t="shared" ref="B56:C56" si="5">B47</f>
        <v>15.454995054401582</v>
      </c>
      <c r="C56" s="302">
        <f t="shared" si="5"/>
        <v>15.553883769042692</v>
      </c>
    </row>
    <row r="57" spans="1:3" x14ac:dyDescent="0.25">
      <c r="A57" s="220" t="s">
        <v>834</v>
      </c>
      <c r="B57" s="305">
        <f t="shared" ref="B57:C57" si="6">B48</f>
        <v>8.9910979228486649</v>
      </c>
      <c r="C57" s="302">
        <f t="shared" si="6"/>
        <v>5.0921572315215347</v>
      </c>
    </row>
    <row r="58" spans="1:3" x14ac:dyDescent="0.25">
      <c r="A58" s="308" t="s">
        <v>835</v>
      </c>
      <c r="B58" s="306">
        <f t="shared" ref="B58:C58" si="7">B49</f>
        <v>9.1988130563798212</v>
      </c>
      <c r="C58" s="303">
        <f t="shared" si="7"/>
        <v>2.7835245439157421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2024-04-26T07:37:23Z</dcterms:modified>
</cp:coreProperties>
</file>