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<sst xmlns="http://schemas.openxmlformats.org/spreadsheetml/2006/main" count="6316" uniqueCount="2914">
  <si>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</si>
  <si>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</si>
  <si>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</si>
  <si>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</si>
  <si>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</si>
  <si>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</si>
  <si>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</si>
  <si>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</si>
  <si>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</si>
  <si>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</si>
  <si>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</si>
  <si>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</si>
  <si>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</si>
  <si>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</si>
  <si>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</si>
  <si>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</si>
  <si>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</si>
  <si>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</si>
  <si>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</si>
  <si>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</si>
  <si>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</si>
  <si>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</si>
  <si>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</si>
  <si>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</si>
  <si>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</si>
  <si>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</si>
  <si>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</si>
  <si>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</si>
  <si>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</si>
  <si>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</si>
  <si>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</si>
  <si>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</si>
  <si>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</si>
  <si>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</si>
  <si>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</si>
  <si>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</si>
  <si>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</si>
  <si>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</si>
  <si>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</si>
  <si>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</si>
  <si>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</si>
  <si>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</si>
  <si>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</si>
  <si>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</si>
  <si>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</si>
  <si>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</si>
  <si>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</si>
  <si>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</si>
  <si>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</si>
  <si>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</si>
  <si>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</si>
  <si>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</si>
  <si>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</si>
  <si>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</si>
  <si>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</si>
  <si>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</si>
  <si>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</si>
  <si>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</si>
  <si>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</si>
  <si>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</si>
  <si>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</si>
  <si>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</si>
  <si>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</si>
  <si>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</si>
  <si>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</si>
  <si>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</si>
  <si>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</si>
  <si>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</si>
  <si>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</si>
  <si>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</si>
  <si>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</si>
  <si>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</si>
  <si>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</si>
  <si>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</si>
  <si>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</si>
  <si>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</si>
  <si>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</si>
  <si>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</si>
  <si>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</si>
  <si>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</si>
  <si>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</si>
  <si>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</si>
  <si>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</si>
  <si>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</si>
  <si>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</si>
  <si>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</si>
  <si>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</si>
  <si>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</si>
  <si>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</si>
  <si>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</si>
  <si>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</si>
  <si>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</si>
  <si>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</si>
  <si>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</si>
  <si>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</si>
  <si>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</si>
  <si>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</si>
  <si>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</si>
  <si>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</si>
  <si>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</si>
  <si>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</si>
  <si>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</si>
  <si>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</si>
  <si>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</si>
  <si>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</si>
  <si>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</si>
  <si>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</si>
  <si>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</si>
  <si>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</si>
  <si>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</si>
  <si>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</si>
  <si>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</si>
  <si>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</si>
  <si>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</si>
  <si>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</si>
  <si>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</si>
  <si>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</si>
  <si>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</si>
  <si>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</si>
  <si>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</si>
  <si>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</si>
  <si>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</si>
  <si>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</si>
  <si>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</si>
  <si>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</si>
  <si>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</si>
  <si>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</si>
  <si>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</si>
  <si>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</si>
  <si>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</si>
  <si>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</si>
  <si>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</si>
  <si>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</si>
  <si>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</si>
  <si>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</si>
  <si>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</si>
  <si>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</si>
  <si>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</si>
  <si>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</si>
  <si>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</si>
  <si>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</si>
  <si>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</si>
  <si>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</si>
  <si>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</si>
  <si>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</si>
  <si>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</si>
  <si>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</si>
  <si>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</si>
  <si>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</si>
  <si>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</si>
  <si>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</si>
  <si>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</si>
  <si>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</si>
  <si>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</si>
  <si>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</si>
  <si>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</si>
  <si>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</si>
  <si>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</si>
  <si>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</si>
  <si>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</si>
  <si>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</si>
  <si>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</si>
  <si>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</si>
  <si>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</si>
  <si>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</si>
  <si>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</si>
  <si>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</si>
  <si>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</si>
  <si>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</si>
  <si>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</si>
  <si>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</si>
  <si>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</si>
  <si>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</si>
  <si>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</si>
  <si>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</si>
  <si>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</si>
  <si>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</si>
  <si>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</si>
  <si>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</si>
  <si>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</si>
  <si>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</si>
  <si>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</si>
  <si>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</si>
  <si>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</si>
  <si>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</si>
  <si>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</si>
  <si>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</si>
  <si>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</si>
  <si>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</si>
  <si>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</si>
  <si>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</si>
  <si>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</si>
  <si>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</si>
  <si>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</si>
  <si>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</si>
  <si>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</si>
  <si>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</si>
  <si>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</si>
  <si>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</si>
  <si>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</si>
  <si>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</si>
  <si>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</si>
  <si>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</si>
  <si>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</si>
  <si>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</si>
  <si>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</si>
  <si>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</si>
  <si>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</si>
  <si>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</si>
  <si>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</si>
  <si>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</si>
  <si>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</si>
  <si>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</si>
  <si>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</si>
  <si>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</si>
  <si>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</si>
  <si>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</si>
  <si>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</si>
  <si>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</si>
  <si>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</si>
  <si>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</si>
  <si>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</si>
  <si>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</si>
  <si>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</si>
  <si>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</si>
  <si>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</si>
  <si>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</si>
  <si>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</si>
  <si>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</si>
  <si>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</si>
  <si>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</si>
  <si>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</si>
  <si>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</si>
  <si>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</si>
  <si>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</si>
  <si>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</si>
  <si>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</si>
  <si>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</si>
  <si>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</si>
  <si>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</si>
  <si>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</si>
  <si>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</si>
  <si>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</si>
  <si>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</si>
  <si>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</si>
  <si>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</si>
  <si>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</si>
  <si>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</si>
  <si>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</si>
  <si>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</si>
  <si>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</si>
  <si>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</si>
  <si>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</si>
  <si>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</si>
  <si>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</si>
  <si>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</si>
  <si>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</si>
  <si>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</si>
  <si>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</si>
  <si>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</si>
  <si>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</si>
  <si>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</si>
  <si>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</si>
  <si>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</si>
  <si>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</si>
  <si>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</si>
  <si>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</si>
  <si>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</si>
  <si>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</si>
  <si>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</si>
  <si>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</si>
  <si>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</si>
  <si>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</si>
  <si>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</si>
  <si>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</si>
  <si>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</si>
  <si>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</si>
  <si>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</si>
  <si>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</si>
  <si>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</si>
  <si>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</si>
  <si>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</si>
  <si>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</si>
  <si>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</si>
  <si>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</si>
  <si>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</si>
  <si>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</si>
  <si>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</si>
  <si>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</si>
  <si>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</si>
  <si>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</si>
  <si>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</si>
  <si>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</si>
  <si>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</si>
  <si>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</si>
  <si>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</si>
  <si>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</si>
  <si>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</si>
  <si>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</si>
  <si>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</si>
  <si>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</si>
  <si>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</si>
  <si>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</si>
  <si>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</si>
  <si>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</si>
  <si>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</si>
  <si>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</si>
  <si>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</si>
  <si>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</si>
  <si>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</si>
  <si>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</si>
  <si>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</si>
  <si>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</si>
  <si>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</si>
  <si>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</si>
  <si>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</si>
  <si>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</si>
  <si>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</si>
  <si>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</si>
  <si>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</si>
  <si>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</si>
  <si>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</si>
  <si>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</si>
  <si>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</si>
  <si>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</si>
  <si>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</si>
  <si>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</si>
  <si>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</si>
  <si>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</si>
  <si>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</si>
  <si>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</si>
  <si>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</si>
  <si>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</si>
  <si>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</si>
  <si>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</si>
  <si>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</si>
  <si>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</si>
  <si>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</si>
  <si>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</si>
  <si>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</si>
  <si>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</si>
  <si>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</si>
  <si>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</si>
  <si>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</si>
  <si>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</si>
  <si>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</si>
  <si>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</si>
  <si>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</si>
  <si>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</si>
  <si>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</si>
  <si>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</si>
  <si>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</si>
  <si>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</si>
  <si>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</si>
  <si>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</si>
  <si>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</si>
  <si>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</si>
  <si>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</si>
  <si>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</si>
  <si>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</si>
  <si>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</si>
  <si>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</si>
  <si>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</si>
  <si>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</si>
  <si>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</si>
  <si>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</si>
  <si>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</si>
  <si>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</si>
  <si>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</si>
  <si>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</si>
  <si>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</si>
  <si>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</si>
  <si>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</si>
  <si>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</si>
  <si>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</si>
  <si>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</si>
  <si>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</si>
  <si>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</si>
  <si>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</si>
  <si>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</si>
  <si>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</si>
  <si>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</si>
  <si>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</si>
  <si>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</si>
  <si>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</si>
  <si>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</si>
  <si>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</si>
  <si>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</si>
  <si>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</si>
  <si>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</si>
  <si>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</si>
  <si>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</si>
  <si>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</si>
  <si>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</si>
  <si>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</si>
  <si>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</si>
  <si>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</si>
  <si>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</si>
  <si>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</si>
  <si>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</si>
  <si>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</si>
  <si>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</si>
  <si>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</si>
  <si>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</si>
  <si>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</si>
  <si>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</si>
  <si>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</si>
  <si>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</si>
  <si>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</si>
  <si>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</si>
  <si>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</si>
  <si>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</si>
  <si>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</si>
  <si>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</si>
  <si>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</si>
  <si>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</si>
  <si>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</si>
  <si>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</si>
  <si>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</si>
  <si>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</si>
  <si>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</si>
  <si>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</si>
  <si>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</si>
  <si>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</si>
  <si>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</si>
  <si>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</si>
  <si>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</si>
  <si>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</si>
  <si>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</si>
  <si>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</si>
  <si>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</si>
  <si>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</si>
  <si>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</si>
  <si>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</si>
  <si>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</si>
  <si>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</si>
  <si>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</si>
  <si>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</si>
  <si>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</si>
  <si>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</si>
  <si>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</si>
  <si>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</si>
  <si>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</si>
  <si>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</si>
  <si>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</si>
  <si>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</si>
  <si>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</si>
  <si>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</si>
  <si>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</si>
  <si>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</si>
  <si>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</si>
  <si>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</si>
  <si>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</si>
  <si>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</si>
  <si>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</si>
  <si>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</si>
  <si>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</si>
  <si>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</si>
  <si>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</si>
  <si>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</si>
  <si>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</si>
  <si>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</si>
  <si>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</si>
  <si>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</si>
  <si>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</si>
  <si>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</si>
  <si>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</si>
  <si>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</si>
  <si>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</si>
  <si>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</si>
  <si>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</si>
  <si>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</si>
  <si>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</si>
  <si>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</si>
  <si>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</si>
  <si>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</si>
  <si>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</si>
  <si>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</si>
  <si>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</si>
  <si>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</si>
  <si>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</si>
  <si>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</si>
  <si>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</si>
  <si>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</si>
  <si>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</si>
  <si>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</si>
  <si>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</si>
  <si>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</si>
  <si>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</si>
  <si>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</si>
  <si>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</si>
  <si>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</si>
  <si>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</si>
  <si>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</si>
  <si>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</si>
  <si>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</si>
  <si>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</si>
  <si>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</si>
  <si>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</si>
  <si>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</si>
  <si>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</si>
  <si>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</si>
  <si>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</si>
  <si>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</si>
  <si>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</si>
  <si>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</si>
  <si>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</si>
  <si>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</si>
  <si>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</si>
  <si>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</si>
  <si>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</si>
  <si>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</si>
  <si>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</si>
  <si>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</si>
  <si>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</si>
  <si>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</si>
  <si>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</si>
  <si>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</si>
  <si>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</si>
  <si>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</si>
  <si>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</si>
  <si>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</si>
  <si>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</si>
  <si>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</si>
  <si>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</si>
  <si>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</si>
  <si>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</si>
  <si>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</si>
  <si>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</si>
  <si>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</si>
  <si>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</si>
  <si>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</si>
  <si>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</si>
  <si>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</si>
  <si>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</si>
  <si>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</si>
  <si>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</si>
  <si>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</si>
  <si>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</si>
  <si>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</si>
  <si>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</si>
  <si>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</si>
  <si>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</si>
  <si>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</si>
  <si>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</si>
  <si>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</si>
  <si>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</si>
  <si>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</si>
  <si>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</si>
  <si>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</si>
  <si>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</si>
  <si>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</si>
  <si>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</si>
  <si>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</si>
  <si>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</si>
  <si>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</si>
  <si>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</si>
  <si>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</si>
  <si>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</si>
  <si>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</si>
  <si>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</si>
  <si>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</si>
  <si>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</si>
  <si>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</si>
  <si>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</si>
  <si>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</si>
  <si>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</si>
  <si>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</si>
  <si>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</si>
  <si>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</si>
  <si>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</si>
  <si>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</si>
  <si>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</si>
  <si>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</si>
  <si>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</si>
  <si>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</si>
  <si>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</si>
  <si>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</si>
  <si>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</si>
  <si>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</si>
  <si>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</si>
  <si>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</si>
  <si>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</si>
  <si>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</si>
  <si>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</si>
  <si>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</si>
  <si>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</si>
  <si>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</si>
  <si>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</si>
  <si>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</si>
  <si>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</si>
  <si>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</si>
  <si>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</si>
  <si>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</si>
  <si>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</si>
  <si>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</si>
  <si>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</si>
  <si>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</si>
  <si>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</si>
  <si>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</si>
  <si>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</si>
  <si>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</si>
  <si>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</si>
  <si>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</si>
  <si>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</si>
  <si>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</si>
  <si>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</si>
  <si>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</si>
  <si>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</si>
  <si>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</si>
  <si>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</si>
  <si>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</si>
  <si>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</si>
  <si>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</si>
  <si>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</si>
  <si>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</si>
  <si>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</si>
  <si>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</si>
  <si>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</si>
  <si>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</si>
  <si>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</si>
  <si>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</si>
  <si>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</si>
  <si>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</si>
  <si>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</si>
  <si>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</si>
  <si>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</si>
  <si>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</si>
  <si>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</si>
  <si>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</si>
  <si>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</si>
  <si>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</si>
  <si>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</si>
  <si>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</si>
  <si>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</si>
  <si>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</si>
  <si>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</si>
  <si>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</si>
  <si>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</si>
  <si>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</si>
  <si>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</si>
  <si>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</si>
  <si>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</si>
  <si>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</si>
  <si>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</si>
  <si>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</si>
  <si>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</si>
  <si>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</si>
  <si>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</si>
  <si>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</si>
  <si>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</si>
  <si>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</si>
  <si>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</si>
  <si>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</si>
  <si>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</si>
  <si>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</si>
  <si>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</si>
  <si>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</si>
  <si>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</si>
  <si>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</si>
  <si>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</si>
  <si>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</si>
  <si>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</si>
  <si>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</si>
  <si>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</si>
  <si>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</si>
  <si>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</si>
  <si>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</si>
  <si>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</si>
  <si>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</si>
  <si>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</si>
  <si>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</si>
  <si>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</si>
  <si>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</si>
  <si>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</si>
  <si>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</si>
  <si>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</si>
  <si>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</si>
  <si>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</si>
  <si>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</si>
  <si>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</si>
  <si>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</si>
  <si>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</si>
  <si>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</si>
  <si>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</si>
  <si>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</si>
  <si>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</si>
  <si>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</si>
  <si>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</si>
  <si>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</si>
  <si>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</si>
  <si>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</si>
  <si>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</si>
  <si>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</si>
  <si>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</si>
  <si>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</si>
  <si>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</si>
  <si>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</si>
  <si>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</si>
  <si>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</si>
  <si>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</si>
  <si>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</si>
  <si>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</si>
  <si>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</si>
  <si>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</si>
  <si>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</si>
  <si>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</si>
  <si>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</si>
  <si>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</si>
  <si>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</si>
  <si>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</si>
  <si>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</si>
  <si>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</si>
  <si>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</si>
  <si>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</si>
  <si>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</si>
  <si>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</si>
  <si>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</si>
  <si>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</si>
  <si>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</si>
  <si>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</si>
  <si>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</si>
  <si>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</si>
  <si>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</si>
  <si>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</si>
  <si>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</si>
  <si>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</si>
  <si>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</si>
  <si>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</si>
  <si>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</si>
  <si>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</si>
  <si>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</si>
  <si>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</si>
  <si>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</si>
  <si>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</si>
  <si>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</si>
  <si>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</si>
  <si>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</si>
  <si>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</si>
  <si>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</si>
  <si>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</si>
  <si>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</si>
  <si>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</si>
  <si>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</si>
  <si>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</si>
  <si>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</si>
  <si>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</si>
  <si>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</si>
  <si>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</si>
  <si>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</si>
  <si>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</si>
  <si>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</si>
  <si>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</si>
  <si>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</si>
  <si>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</si>
  <si>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</si>
  <si>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</si>
  <si>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</si>
  <si>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</si>
  <si>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</si>
  <si>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</si>
  <si>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</si>
  <si>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</si>
  <si>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</si>
  <si>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</si>
  <si>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</si>
  <si>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</si>
  <si>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</si>
  <si>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</si>
  <si>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</si>
  <si>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</si>
  <si>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</si>
  <si>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</si>
  <si>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</si>
  <si>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</si>
  <si>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</si>
  <si>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</si>
  <si>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</si>
  <si>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</si>
  <si>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</si>
  <si>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</si>
  <si>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</si>
  <si>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</si>
  <si>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</si>
  <si>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</si>
  <si>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</si>
  <si>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</si>
  <si>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</si>
  <si>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</si>
  <si>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</si>
  <si>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</si>
  <si>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</si>
  <si>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</si>
  <si>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</si>
  <si>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</si>
  <si>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</si>
  <si>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</si>
  <si>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</si>
  <si>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</si>
  <si>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</si>
  <si>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</si>
  <si>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</si>
  <si>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</si>
  <si>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</si>
  <si>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</si>
  <si>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</si>
  <si>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</si>
  <si>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</si>
  <si>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</si>
  <si>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</si>
  <si>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</si>
  <si>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</si>
  <si>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</si>
  <si>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</si>
  <si>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</si>
  <si>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</si>
  <si>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</si>
  <si>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</si>
  <si>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</si>
  <si>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</si>
  <si>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</si>
  <si>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</si>
  <si>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</si>
  <si>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</si>
  <si>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</si>
  <si>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</si>
  <si>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</si>
  <si>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</si>
  <si>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</si>
  <si>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</si>
  <si>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</si>
  <si>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</si>
  <si>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</si>
  <si>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</si>
  <si>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</si>
  <si>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</si>
  <si>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</si>
  <si>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</si>
  <si>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</si>
  <si>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</si>
  <si>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</si>
  <si>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</si>
  <si>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</si>
  <si>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</si>
  <si>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</si>
  <si>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</si>
  <si>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</si>
  <si>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</si>
  <si>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</si>
  <si>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</si>
  <si>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</si>
  <si>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</si>
  <si>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</si>
  <si>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</si>
  <si>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</si>
  <si>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</si>
  <si>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</si>
  <si>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</si>
  <si>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</si>
  <si>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</si>
  <si>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</si>
  <si>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</si>
  <si>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</si>
  <si>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</si>
  <si>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</si>
  <si>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</si>
  <si>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</si>
  <si>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</si>
  <si>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</si>
  <si>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</si>
  <si>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</si>
  <si>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</si>
  <si>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</si>
  <si>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</si>
  <si>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</si>
  <si>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</si>
  <si>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</si>
  <si>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</si>
  <si>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</si>
  <si>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</si>
  <si>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</si>
  <si>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</si>
  <si>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</si>
  <si>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</si>
  <si>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</si>
  <si>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</si>
  <si>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</si>
  <si>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</si>
  <si>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</si>
  <si>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</si>
  <si>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</si>
  <si>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</si>
  <si>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</si>
  <si>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</si>
  <si>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</si>
  <si>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</si>
  <si>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</si>
  <si>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</si>
  <si>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</si>
  <si>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</si>
  <si>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</si>
  <si>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</si>
  <si>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</si>
  <si>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</si>
  <si>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</si>
  <si>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</si>
  <si>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</si>
  <si>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</si>
  <si>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</si>
  <si>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</si>
  <si>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</si>
  <si>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</si>
  <si>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</si>
  <si>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</si>
  <si>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</si>
  <si>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</si>
  <si>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</si>
  <si>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</si>
  <si>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</si>
  <si>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</si>
  <si>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</si>
  <si>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</si>
  <si>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</si>
  <si>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</si>
  <si>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</si>
  <si>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</si>
  <si>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</si>
  <si>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</si>
  <si>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</si>
  <si>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</si>
  <si>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</si>
  <si>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</si>
  <si>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</si>
  <si>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</si>
  <si>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</si>
  <si>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</si>
  <si>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</si>
  <si>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</si>
  <si>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</si>
  <si>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</si>
  <si>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</si>
  <si>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</si>
  <si>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</si>
  <si>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</si>
  <si>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</si>
  <si>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</si>
  <si>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</si>
  <si>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</si>
  <si>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</si>
  <si>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</si>
  <si>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</si>
  <si>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</si>
  <si>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</si>
  <si>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</si>
  <si>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</si>
  <si>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</si>
  <si>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</si>
  <si>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</si>
  <si>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</si>
  <si>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</si>
  <si>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</si>
  <si>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</si>
  <si>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</si>
  <si>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</si>
  <si>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</si>
  <si>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</si>
  <si>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</si>
  <si>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</si>
  <si>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</si>
  <si>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</si>
  <si>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</si>
  <si>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</si>
  <si>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</si>
  <si>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</si>
  <si>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</si>
  <si>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</si>
  <si>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</si>
  <si>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</si>
  <si>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</si>
  <si>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</si>
  <si>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</si>
  <si>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</si>
  <si>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</si>
  <si>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</si>
  <si>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</si>
  <si>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</si>
  <si>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</si>
  <si>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</si>
  <si>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</si>
  <si>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</si>
  <si>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</si>
  <si>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</si>
  <si>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</si>
  <si>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</si>
  <si>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</si>
  <si>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</si>
  <si>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</si>
  <si>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</si>
  <si>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</si>
  <si>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</si>
  <si>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</si>
  <si>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</si>
  <si>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</si>
  <si>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</si>
  <si>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</si>
  <si>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</si>
  <si>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</si>
  <si>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</si>
  <si>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</si>
  <si>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</si>
  <si>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</si>
  <si>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</si>
  <si>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</si>
  <si>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</si>
  <si>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</si>
  <si>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</si>
  <si>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</si>
  <si>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</si>
  <si>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</si>
  <si>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</si>
  <si>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</si>
  <si>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</si>
  <si>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</si>
  <si>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</si>
  <si>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</si>
  <si>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</si>
  <si>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</si>
  <si>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</si>
  <si>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</si>
  <si>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</si>
  <si>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</si>
  <si>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</si>
  <si>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</si>
  <si>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</si>
  <si>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</si>
  <si>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</si>
  <si>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</si>
  <si>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</si>
  <si>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</si>
  <si>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</si>
  <si>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</si>
  <si>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</si>
  <si>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</si>
  <si>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</si>
  <si>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</si>
  <si>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</si>
  <si>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</si>
  <si>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</si>
  <si>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</si>
  <si>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</si>
  <si>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</si>
  <si>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</si>
  <si>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</si>
  <si>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</si>
  <si>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</si>
  <si>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</si>
  <si>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</si>
  <si>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</si>
  <si>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</si>
  <si>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</si>
  <si>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</si>
  <si>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</si>
  <si>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</si>
  <si>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</si>
  <si>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</si>
  <si>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</si>
  <si>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</si>
  <si>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</si>
  <si>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</si>
  <si>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</si>
  <si>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</si>
  <si>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</si>
  <si>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</si>
  <si>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</si>
  <si>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</si>
  <si>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</si>
  <si>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</si>
  <si>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</si>
  <si>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</si>
  <si>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</si>
  <si>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</si>
  <si>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</si>
  <si>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</si>
  <si>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</si>
  <si>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</si>
  <si>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</si>
  <si>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</si>
  <si>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</si>
  <si>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</si>
  <si>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</si>
  <si>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</si>
  <si>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</si>
  <si>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</si>
  <si>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</si>
  <si>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</si>
  <si>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</si>
  <si>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</si>
  <si>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</si>
  <si>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</si>
  <si>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</si>
  <si>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</si>
  <si>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</si>
  <si>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</si>
  <si>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</si>
  <si>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</si>
  <si>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</si>
  <si>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</si>
  <si>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</si>
  <si>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</si>
  <si>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</si>
  <si>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</si>
  <si>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</si>
  <si>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</si>
  <si>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</si>
  <si>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</si>
  <si>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</si>
  <si>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</si>
  <si>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</si>
  <si>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</si>
  <si>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</si>
  <si>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</si>
  <si>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</si>
  <si>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</si>
  <si>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</si>
  <si>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</si>
  <si>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</si>
  <si>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</si>
  <si>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</si>
  <si>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</si>
  <si>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</si>
  <si>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</si>
  <si>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</si>
  <si>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</si>
  <si>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</si>
  <si>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</si>
  <si>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</si>
  <si>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</si>
  <si>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</si>
  <si>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</si>
  <si>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</si>
  <si>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</si>
  <si>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</si>
  <si>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</si>
  <si>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</si>
  <si>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</si>
  <si>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</si>
  <si>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</si>
  <si>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</si>
  <si>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</si>
  <si>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</si>
  <si>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</si>
  <si>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</si>
  <si>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</si>
  <si>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</si>
  <si>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</si>
  <si>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</si>
  <si>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</si>
  <si>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</si>
  <si>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</si>
  <si>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</si>
  <si>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</si>
  <si>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</si>
  <si>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</si>
  <si>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</si>
  <si>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</si>
  <si>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</si>
  <si>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</si>
  <si>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</si>
  <si>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</si>
  <si>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</si>
  <si>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</si>
  <si>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</si>
  <si>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</si>
  <si>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</si>
  <si>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</si>
  <si>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</si>
  <si>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</si>
  <si>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</si>
  <si>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</si>
  <si>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</si>
  <si>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</si>
  <si>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</si>
  <si>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</si>
  <si>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</si>
  <si>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</si>
  <si>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</si>
  <si>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</si>
  <si>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</si>
  <si>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</si>
  <si>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</si>
  <si>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</si>
  <si>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</si>
  <si>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</si>
  <si>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</si>
  <si>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</si>
  <si>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</si>
  <si>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</si>
  <si>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</si>
  <si>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</si>
  <si>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</si>
  <si>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</si>
  <si>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</si>
  <si>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</si>
  <si>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</si>
  <si>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</si>
  <si>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</si>
  <si>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</si>
  <si>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</si>
  <si>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</si>
  <si>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</si>
  <si>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</si>
  <si>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</si>
  <si>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</si>
  <si>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</si>
  <si>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</si>
  <si>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</si>
  <si>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</si>
  <si>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</si>
  <si>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</si>
  <si>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</si>
  <si>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</si>
  <si>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</si>
  <si>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</si>
  <si>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</si>
  <si>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</si>
  <si>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</si>
  <si>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</si>
  <si>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</si>
  <si>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</si>
  <si>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</si>
  <si>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</si>
  <si>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</si>
  <si>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</si>
  <si>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</si>
  <si>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</si>
  <si>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</si>
  <si>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</si>
  <si>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</si>
  <si>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</si>
  <si>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</si>
  <si>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</si>
  <si>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</si>
  <si>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</si>
  <si>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</si>
  <si>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</si>
  <si>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</si>
  <si>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</si>
  <si>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</si>
  <si>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</si>
  <si>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</si>
  <si>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</si>
  <si>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</si>
  <si>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</si>
  <si>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</si>
  <si>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</si>
  <si>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</si>
  <si>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</si>
  <si>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</si>
  <si>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</si>
  <si>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</si>
  <si>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</si>
  <si>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</si>
  <si>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</si>
  <si>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</si>
  <si>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</si>
  <si>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</si>
  <si>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</si>
  <si>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</si>
  <si>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</si>
  <si>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</si>
  <si>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</si>
  <si>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</si>
  <si>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</si>
  <si>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</si>
  <si>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</si>
  <si>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</si>
  <si>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</si>
  <si>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</si>
  <si>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</si>
  <si>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</si>
  <si>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</si>
  <si>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</si>
  <si>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</si>
  <si>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</si>
  <si>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</si>
  <si>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</si>
  <si>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</si>
  <si>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</si>
  <si>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</si>
  <si>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</si>
  <si>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</si>
  <si>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</si>
  <si>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</si>
  <si>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</si>
  <si>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</si>
  <si>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</si>
  <si>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</si>
  <si>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</si>
  <si>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</si>
  <si>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</si>
  <si>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</si>
  <si>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</si>
  <si>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</si>
  <si>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</si>
  <si>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</si>
  <si>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</si>
  <si>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</si>
  <si>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</si>
  <si>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</si>
  <si>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</si>
  <si>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</si>
  <si>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</si>
  <si>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</si>
  <si>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</si>
  <si>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</si>
  <si>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</si>
  <si>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</si>
  <si>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</si>
  <si>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</si>
  <si>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</si>
  <si>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</si>
  <si>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</si>
  <si>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</si>
  <si>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</si>
  <si>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</si>
  <si>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</si>
  <si>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</si>
  <si>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</si>
  <si>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</si>
  <si>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</si>
  <si>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</si>
  <si>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</si>
  <si>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</si>
  <si>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</si>
  <si>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</si>
  <si>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</si>
  <si>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</si>
  <si>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</si>
  <si>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</si>
  <si>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</si>
  <si>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</si>
  <si>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</si>
  <si>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</si>
  <si>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</si>
  <si>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</si>
  <si>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</si>
  <si>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</si>
  <si>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</si>
  <si>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</si>
  <si>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</si>
  <si>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</si>
  <si>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</si>
  <si>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</si>
  <si>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</si>
  <si>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</si>
  <si>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</si>
  <si>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</si>
  <si>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</si>
  <si>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</si>
  <si>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</si>
  <si>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</si>
  <si>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</si>
  <si>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</si>
  <si>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</si>
  <si>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</si>
  <si>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</si>
  <si>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</si>
  <si>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</si>
  <si>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</si>
  <si>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</si>
  <si>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</si>
  <si>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</si>
  <si>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</si>
  <si>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</si>
  <si>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</si>
  <si>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</si>
  <si>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</si>
  <si>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</si>
  <si>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</si>
  <si>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</si>
  <si>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</si>
  <si>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</si>
  <si>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</si>
  <si>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</si>
  <si>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</si>
  <si>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</si>
  <si>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</si>
  <si>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</si>
  <si>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</si>
  <si>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</si>
  <si>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</si>
  <si>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</si>
  <si>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</si>
  <si>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</si>
  <si>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</si>
  <si>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</si>
  <si>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</si>
  <si>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</si>
  <si>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</si>
  <si>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</si>
  <si>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</si>
  <si>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</si>
  <si>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</si>
  <si>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</si>
  <si>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</si>
  <si>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</si>
  <si>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</si>
  <si>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</si>
  <si>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</si>
  <si>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</si>
  <si>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</si>
  <si>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</si>
  <si>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</si>
  <si>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</si>
  <si>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</si>
  <si>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</si>
  <si>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</si>
  <si>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</si>
  <si>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</si>
  <si>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</si>
  <si>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</si>
  <si>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</si>
  <si>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</si>
  <si>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</si>
  <si>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</si>
  <si>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</si>
  <si>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</si>
  <si>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</si>
  <si>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</si>
  <si>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</si>
  <si>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</si>
  <si>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</si>
  <si>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</si>
  <si>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</si>
  <si>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</si>
  <si>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</si>
  <si>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</si>
  <si>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</si>
  <si>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</si>
  <si>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</si>
  <si>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</si>
  <si>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</si>
  <si>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</si>
  <si>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</si>
  <si>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</si>
  <si>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</si>
  <si>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</si>
  <si>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</si>
  <si>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</si>
  <si>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</si>
  <si>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</si>
  <si>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</si>
  <si>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</si>
  <si>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</si>
  <si>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</si>
  <si>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</si>
  <si>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</si>
  <si>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</si>
  <si>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</si>
  <si>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</si>
  <si>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</si>
  <si>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</si>
  <si>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</si>
  <si>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</si>
  <si>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</si>
  <si>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</si>
  <si>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</si>
  <si>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</si>
  <si>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</si>
  <si>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</si>
  <si>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</si>
  <si>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</si>
  <si>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</si>
  <si>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</si>
  <si>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</si>
  <si>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</si>
  <si>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</si>
  <si>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</si>
  <si>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</si>
  <si>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</si>
  <si>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</si>
  <si>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</si>
  <si>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</si>
  <si>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</si>
  <si>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</si>
  <si>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</si>
  <si>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</si>
  <si>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</si>
  <si>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</si>
  <si>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</si>
  <si>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</si>
  <si>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</si>
  <si>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</si>
  <si>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</si>
  <si>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</si>
  <si>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</si>
  <si>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</si>
  <si>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</si>
  <si>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</si>
  <si>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</si>
  <si>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</si>
  <si>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</si>
  <si>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</si>
  <si>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</si>
  <si>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</si>
  <si>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</si>
  <si>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</si>
  <si>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</si>
  <si>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</si>
  <si>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</si>
  <si>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</si>
  <si>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</si>
  <si>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</si>
  <si>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</si>
  <si>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</si>
  <si>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</si>
  <si>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</si>
  <si>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</si>
  <si>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</si>
  <si>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</si>
  <si>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</si>
  <si>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</si>
  <si>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</si>
  <si>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</si>
  <si>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</si>
  <si>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</si>
  <si>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</si>
  <si>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</si>
  <si>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</si>
  <si>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</si>
  <si>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</si>
  <si>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</si>
  <si>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</si>
  <si>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</si>
  <si>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</si>
  <si>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</si>
  <si>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</si>
  <si>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</si>
  <si>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</si>
  <si>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</si>
  <si>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</si>
  <si>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</si>
  <si>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</si>
  <si>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</si>
  <si>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</si>
  <si>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</si>
  <si>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</si>
  <si>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</si>
  <si>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</si>
  <si>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</si>
  <si>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</si>
  <si>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</si>
  <si>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</si>
  <si>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</si>
  <si>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</si>
  <si>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</si>
  <si>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</si>
  <si>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</si>
  <si>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</si>
  <si>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</si>
  <si>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</si>
  <si>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</si>
  <si>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</si>
  <si>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</si>
  <si>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</si>
  <si>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</si>
  <si>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</si>
  <si>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</si>
  <si>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</si>
  <si>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</si>
  <si>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</si>
  <si>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</si>
  <si>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</si>
  <si>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</si>
  <si>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</si>
  <si>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</si>
  <si>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</si>
  <si>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</si>
  <si>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</si>
  <si>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</si>
  <si>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</si>
  <si>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</si>
  <si>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</si>
  <si>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</si>
  <si>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</si>
  <si>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</si>
  <si>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</si>
  <si>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</si>
  <si>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</si>
  <si>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</si>
  <si>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</si>
  <si>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</si>
  <si>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</si>
  <si>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</si>
  <si>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</si>
  <si>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</si>
  <si>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</si>
  <si>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</si>
  <si>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</si>
  <si>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</si>
  <si>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</si>
  <si>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</si>
  <si>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</si>
  <si>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</si>
  <si>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</si>
  <si>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</si>
  <si>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</si>
  <si>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</si>
  <si>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</si>
  <si>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</si>
  <si>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</si>
  <si>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</si>
  <si>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</si>
  <si>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</si>
  <si>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</si>
  <si>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</si>
  <si>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</si>
  <si>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</si>
  <si>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</si>
  <si>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</si>
  <si>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</si>
  <si>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</si>
  <si>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</si>
  <si>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</si>
  <si>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</si>
  <si>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</si>
  <si>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</si>
  <si>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</si>
  <si>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</si>
  <si>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</si>
  <si>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</si>
  <si>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</si>
  <si>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</si>
  <si>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</si>
  <si>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</si>
  <si>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</si>
  <si>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</si>
  <si>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</si>
  <si>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</si>
  <si>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</si>
  <si>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</si>
  <si>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</si>
  <si>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</si>
  <si>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</si>
  <si>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</si>
  <si>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</si>
  <si>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</si>
  <si>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</si>
  <si>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</si>
  <si>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</si>
  <si>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</si>
  <si>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</si>
  <si>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</si>
  <si>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</si>
  <si>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</si>
  <si>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</si>
  <si>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</si>
  <si>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</si>
  <si>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</si>
  <si>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</si>
  <si>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</si>
  <si>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</si>
  <si>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</si>
  <si>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</si>
  <si>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</si>
  <si>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</si>
  <si>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</si>
  <si>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</si>
  <si>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</si>
  <si>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</si>
  <si>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</si>
  <si>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</si>
  <si>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</si>
  <si>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</si>
  <si>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</si>
  <si>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</si>
  <si>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</si>
  <si>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</si>
  <si>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</si>
  <si>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</si>
  <si>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</si>
  <si>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</si>
  <si>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</si>
  <si>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</si>
  <si>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</si>
  <si>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</si>
  <si>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</si>
  <si>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</si>
  <si>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</si>
  <si>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</si>
  <si>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</si>
  <si>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</si>
  <si>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</si>
  <si>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</si>
  <si>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</si>
  <si>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</si>
  <si>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</si>
  <si>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</si>
  <si>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</si>
  <si>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</si>
  <si>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</si>
  <si>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</si>
  <si>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</si>
  <si>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</si>
  <si>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</si>
  <si>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</si>
  <si>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</si>
  <si>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</si>
  <si>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</si>
  <si>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</si>
  <si>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</si>
  <si>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</si>
  <si>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</si>
  <si>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</si>
  <si>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</si>
  <si>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</si>
  <si>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</si>
  <si>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</si>
  <si>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</si>
  <si>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</si>
  <si>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</si>
  <si>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</si>
  <si>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</si>
  <si>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</si>
  <si>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</si>
  <si>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</si>
  <si>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</si>
  <si>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</si>
  <si>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</si>
  <si>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</si>
  <si>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</si>
  <si>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</si>
  <si>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</si>
  <si>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</si>
  <si>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</si>
  <si>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</si>
  <si>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</si>
  <si>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</si>
  <si>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</si>
  <si>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</si>
  <si>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</si>
  <si>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</si>
  <si>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</si>
  <si>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</si>
  <si>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</si>
  <si>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</si>
  <si>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</si>
  <si>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</si>
  <si>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</si>
  <si>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</si>
  <si>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</si>
  <si>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</si>
  <si>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</si>
  <si>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</si>
  <si>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</si>
  <si>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</si>
  <si>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</si>
  <si>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</si>
  <si>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</si>
  <si>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</si>
  <si>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</si>
  <si>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</si>
  <si>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</si>
  <si>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</si>
  <si>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</si>
  <si>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</si>
  <si>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</si>
  <si>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</si>
  <si>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</si>
  <si>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</si>
  <si>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</si>
  <si>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</si>
  <si>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</si>
  <si>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</si>
  <si>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</si>
  <si>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</si>
  <si>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</si>
  <si>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</si>
  <si>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</si>
  <si>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</si>
  <si>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</si>
  <si>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</si>
  <si>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</si>
  <si>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</si>
  <si>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</si>
  <si>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</si>
  <si>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</si>
  <si>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</si>
  <si>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</si>
  <si>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</si>
  <si>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</si>
  <si>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</si>
  <si>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</si>
  <si>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</si>
  <si>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</si>
  <si>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</si>
  <si>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</si>
  <si>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</si>
  <si>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</si>
  <si>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</si>
  <si>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</si>
  <si>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</si>
  <si>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</si>
  <si>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</si>
  <si>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</si>
  <si>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</si>
  <si>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</si>
  <si>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</si>
  <si>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</si>
  <si>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</si>
  <si>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</si>
  <si>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</si>
  <si>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</si>
  <si>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</si>
  <si>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</si>
  <si>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</si>
  <si>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</si>
  <si>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</si>
  <si>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</si>
  <si>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</si>
  <si>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</si>
  <si>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</si>
  <si>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</si>
  <si>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</si>
  <si>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</si>
  <si>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</si>
  <si>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</si>
  <si>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</si>
  <si>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</si>
  <si>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</si>
  <si>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</si>
  <si>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</si>
  <si>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</si>
  <si>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</si>
  <si>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</si>
  <si>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</si>
  <si>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</si>
  <si>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</si>
  <si>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</si>
  <si>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</si>
  <si>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</si>
  <si>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</si>
  <si>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</si>
  <si>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</si>
  <si>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</si>
  <si>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</si>
  <si>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</si>
  <si>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</si>
  <si>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</si>
  <si>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</si>
  <si>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</si>
  <si>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</si>
  <si>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</si>
  <si>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</si>
  <si>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</si>
  <si>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</si>
  <si>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</si>
  <si>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</si>
  <si>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</si>
  <si>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</si>
  <si>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</si>
  <si>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</si>
  <si>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</si>
  <si>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</si>
  <si>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</si>
  <si>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</si>
  <si>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</si>
  <si>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</si>
  <si>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</si>
  <si>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</si>
  <si>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</si>
  <si>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</si>
  <si>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</si>
  <si>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</si>
  <si>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</si>
  <si>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</si>
  <si>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</si>
  <si>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</si>
  <si>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</si>
  <si>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</si>
  <si>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</si>
  <si>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</si>
  <si>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</si>
  <si>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</si>
  <si>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</si>
  <si>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</si>
  <si>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</si>
  <si>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</si>
  <si>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</si>
  <si>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</si>
  <si>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</si>
  <si>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</si>
  <si>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</si>
  <si>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</si>
  <si>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</si>
  <si>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</si>
  <si>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</si>
  <si>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</si>
  <si>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</si>
  <si>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</si>
  <si>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</si>
  <si>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</si>
  <si>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</si>
  <si>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</si>
  <si>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</si>
  <si>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</si>
  <si>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</si>
  <si>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</si>
  <si>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</si>
  <si>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</si>
  <si>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</si>
  <si>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</si>
  <si>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</si>
  <si>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</si>
  <si>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</si>
  <si>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</si>
  <si>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</si>
  <si>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</si>
  <si>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</si>
  <si>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</si>
  <si>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</si>
  <si>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</si>
  <si>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</si>
  <si>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</si>
  <si>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</si>
  <si>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</si>
  <si>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</si>
  <si>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</si>
  <si>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</si>
  <si>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</si>
  <si>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</si>
  <si>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</si>
  <si>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</si>
  <si>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</si>
  <si>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</si>
  <si>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</si>
  <si>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</si>
  <si>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</si>
  <si>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</si>
  <si>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</si>
  <si>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</si>
  <si>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</si>
  <si>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</si>
  <si>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</si>
  <si>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</si>
  <si>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</si>
  <si>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</si>
  <si>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</si>
  <si>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</si>
  <si>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</si>
  <si>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</si>
  <si>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</si>
  <si>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</si>
  <si>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</si>
  <si>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</si>
  <si>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</si>
  <si>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</si>
  <si>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</si>
  <si>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</si>
  <si>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</si>
  <si>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</si>
  <si>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</si>
  <si>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</si>
  <si>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</si>
  <si>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</si>
  <si>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</si>
  <si>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</si>
  <si>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</si>
  <si>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</si>
  <si>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</si>
  <si>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</si>
  <si>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</si>
  <si>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</si>
  <si>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</si>
  <si>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</si>
  <si>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</si>
  <si>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</si>
  <si>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</si>
  <si>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</si>
  <si>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</si>
  <si>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</si>
  <si>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</si>
  <si>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</si>
  <si>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</si>
  <si>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</si>
  <si>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</si>
  <si>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</si>
  <si>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</si>
  <si>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</si>
  <si>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</si>
  <si>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</si>
  <si>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</si>
  <si>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</si>
  <si>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</si>
  <si>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</si>
  <si>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</si>
  <si>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</si>
  <si>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</si>
  <si>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</si>
  <si>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</si>
  <si>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</si>
  <si>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</si>
  <si>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</si>
  <si>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</si>
  <si>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</si>
  <si>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</si>
  <si>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</si>
  <si>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</si>
  <si>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</si>
  <si>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</si>
  <si>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</si>
  <si>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</si>
  <si>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</si>
  <si>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</si>
  <si>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</si>
  <si>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</si>
  <si>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</si>
  <si>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</si>
  <si>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</si>
  <si>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</si>
  <si>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</si>
  <si>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</si>
  <si>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</si>
  <si>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</si>
  <si>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</si>
  <si>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</si>
  <si>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</si>
  <si>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</si>
  <si>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</si>
  <si>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</si>
  <si>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</si>
  <si>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</si>
  <si>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</si>
  <si>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</si>
  <si>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</si>
  <si>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</si>
  <si>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</si>
  <si>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</si>
  <si>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</si>
  <si>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</si>
  <si>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</si>
  <si>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</si>
  <si>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</si>
  <si>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</si>
  <si>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</si>
  <si>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</si>
  <si>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</si>
  <si>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</si>
  <si>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</si>
  <si>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</si>
  <si>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</si>
  <si>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</si>
  <si>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</si>
  <si>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</si>
  <si>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</si>
  <si>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</si>
  <si>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</si>
  <si>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</si>
  <si>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</si>
  <si>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</si>
  <si>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</si>
  <si>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</si>
  <si>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</si>
  <si>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</si>
  <si>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</si>
  <si>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</si>
  <si>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</si>
  <si>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</si>
  <si>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</si>
  <si>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</si>
  <si>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</si>
  <si>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</si>
  <si>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</si>
  <si>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</si>
  <si>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</si>
  <si>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</si>
  <si>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</si>
  <si>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</si>
  <si>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</si>
  <si>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</si>
  <si>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</si>
  <si>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</si>
  <si>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</si>
  <si>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</si>
  <si>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</si>
  <si>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</si>
  <si>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</si>
  <si>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</si>
  <si>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</si>
  <si>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</si>
  <si>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</si>
  <si>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</si>
  <si>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</si>
  <si>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</si>
  <si>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</si>
  <si>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</si>
  <si>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</si>
  <si>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</si>
  <si>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</si>
  <si>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</si>
  <si>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</si>
  <si>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</si>
  <si>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</si>
  <si>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</si>
  <si>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</si>
  <si>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</si>
  <si>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</si>
  <si>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</si>
  <si>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</si>
  <si>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</si>
  <si>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</si>
  <si>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</si>
  <si>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</si>
  <si>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</si>
  <si>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</si>
  <si>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</si>
  <si>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</si>
  <si>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</si>
  <si>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</si>
  <si>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</si>
  <si>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</si>
  <si>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</si>
  <si>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</si>
  <si>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</si>
  <si>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</si>
  <si>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</si>
  <si>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</si>
  <si>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</si>
  <si>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</si>
  <si>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</si>
  <si>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</si>
  <si>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</si>
  <si>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</si>
  <si>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</si>
  <si>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</si>
  <si>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</si>
  <si>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</si>
  <si>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</si>
  <si>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</si>
  <si>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</si>
  <si>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</si>
  <si>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</si>
  <si>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</si>
  <si>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</si>
  <si>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</si>
  <si>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</si>
  <si>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</si>
  <si>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</si>
  <si>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</si>
  <si>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</si>
  <si>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</si>
  <si>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</si>
  <si>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</si>
  <si>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</si>
  <si>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</si>
  <si>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</si>
  <si>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</si>
  <si>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</si>
  <si>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</si>
  <si>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</si>
  <si>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</si>
  <si>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</si>
  <si>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</si>
  <si>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</si>
  <si>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</si>
  <si>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</si>
  <si>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</si>
  <si>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</si>
  <si>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</si>
  <si>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</si>
  <si>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</si>
  <si>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</si>
  <si>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</si>
  <si>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</si>
  <si>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</si>
  <si>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</si>
  <si>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</si>
  <si>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</si>
  <si>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</si>
  <si>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</si>
  <si>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</si>
  <si>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</si>
  <si>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</si>
  <si>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</si>
  <si>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</si>
  <si>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</si>
  <si>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</si>
  <si>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</si>
  <si>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</si>
  <si>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</si>
  <si>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</si>
  <si>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</si>
  <si>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</si>
  <si>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</si>
  <si>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</si>
  <si>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</si>
  <si>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</si>
  <si>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</si>
  <si>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</si>
  <si>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</si>
  <si>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</si>
  <si>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</si>
  <si>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</si>
  <si>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</si>
  <si>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</si>
  <si>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</si>
  <si>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</si>
  <si>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</si>
  <si>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</si>
  <si>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</si>
  <si>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</si>
  <si>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</si>
  <si>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</si>
  <si>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</si>
  <si>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</si>
  <si>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</si>
  <si>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</si>
  <si>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</si>
  <si>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</si>
  <si>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</si>
  <si>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</si>
  <si>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</si>
  <si>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</si>
  <si>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</si>
  <si>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</si>
  <si>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</si>
  <si>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</si>
  <si>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</si>
  <si>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</si>
  <si>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</si>
  <si>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</si>
  <si>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</si>
  <si>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</si>
  <si>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</si>
  <si>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</si>
  <si>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</si>
  <si>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</si>
  <si>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</si>
  <si>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</si>
  <si>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</si>
  <si>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</si>
  <si>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</si>
  <si>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</si>
  <si>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</si>
  <si>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</si>
  <si>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</si>
  <si>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</si>
  <si>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</si>
  <si>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</si>
  <si>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</si>
  <si>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</si>
  <si>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</si>
  <si>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</si>
  <si>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</si>
  <si>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</si>
  <si>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</si>
  <si>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</si>
  <si>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</si>
  <si>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</si>
  <si>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</si>
  <si>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</si>
  <si>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</si>
  <si>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</si>
  <si>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</si>
  <si>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</si>
  <si>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</si>
  <si>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</si>
  <si>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</si>
  <si>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</si>
  <si>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</si>
  <si>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</si>
  <si>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</si>
  <si>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</si>
  <si>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</si>
  <si>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</si>
  <si>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</si>
  <si>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</si>
  <si>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</si>
  <si>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</si>
  <si>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</si>
  <si>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</si>
  <si>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</si>
  <si>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</si>
  <si>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</si>
  <si>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</si>
  <si>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</si>
  <si>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</si>
  <si>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</si>
  <si>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</si>
  <si>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</si>
  <si>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</si>
  <si>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</si>
  <si>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</si>
  <si>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</si>
  <si>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</si>
  <si>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</si>
  <si>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</si>
  <si>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</si>
  <si>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</si>
  <si>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</si>
  <si>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</si>
  <si>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</si>
  <si>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</si>
  <si>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</si>
  <si>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</si>
  <si>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</si>
  <si>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</si>
  <si>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</si>
  <si>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</si>
  <si>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</si>
  <si>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</si>
  <si>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</si>
  <si>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</si>
  <si>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</si>
  <si>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</si>
  <si>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</si>
  <si>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</si>
  <si>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</si>
  <si>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</si>
  <si>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</si>
  <si>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</si>
  <si>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</si>
  <si>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</si>
  <si>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</si>
  <si>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</si>
  <si>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</si>
  <si>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</si>
  <si>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</si>
  <si>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</si>
  <si>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</si>
  <si>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</si>
  <si>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</si>
  <si>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</si>
  <si>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</si>
  <si>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</si>
  <si>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</si>
  <si>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</si>
  <si>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</si>
  <si>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</si>
  <si>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</si>
  <si>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</si>
  <si>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</si>
  <si>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</si>
  <si>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</si>
  <si>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</si>
  <si>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</si>
  <si>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</si>
  <si>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</si>
  <si>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</si>
  <si>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</si>
  <si>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</si>
  <si>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</si>
  <si>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</si>
  <si>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</si>
  <si>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</si>
  <si>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</si>
  <si>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</si>
  <si>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</si>
  <si>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</si>
  <si>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</si>
  <si>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</si>
  <si>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</si>
  <si>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</si>
  <si>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</si>
  <si>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</si>
  <si>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</si>
  <si>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</si>
  <si>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</si>
  <si>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</si>
  <si>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</si>
  <si>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</si>
  <si>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</si>
  <si>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</si>
  <si>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</si>
  <si>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</si>
  <si>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</si>
  <si>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</si>
  <si>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</si>
  <si>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</si>
  <si>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</si>
  <si>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</si>
  <si>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</si>
  <si>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</si>
  <si>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</si>
  <si>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</si>
  <si>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</si>
  <si>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</si>
  <si>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</si>
  <si>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</si>
  <si>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</si>
  <si>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</si>
  <si>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</si>
  <si>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</si>
  <si>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</si>
  <si>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</si>
  <si>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</si>
  <si>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</si>
  <si>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</si>
  <si>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</si>
  <si>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</si>
  <si>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</si>
  <si>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</si>
  <si>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</si>
  <si>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</si>
  <si>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</si>
  <si>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</si>
  <si>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</si>
  <si>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</si>
  <si>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</si>
  <si>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</si>
  <si>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</si>
  <si>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</si>
  <si>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</si>
  <si>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</si>
  <si>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</si>
  <si>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</si>
  <si>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</si>
  <si>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</si>
  <si>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</si>
  <si>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</si>
  <si>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</si>
  <si>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</si>
  <si>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</si>
  <si>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</si>
  <si>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</si>
  <si>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</si>
  <si>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</si>
  <si>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</si>
  <si>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</si>
  <si>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</si>
  <si>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</si>
  <si>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</si>
  <si>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</si>
  <si>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</si>
  <si>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</si>
  <si>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</si>
  <si>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</si>
  <si>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</si>
  <si>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</si>
  <si>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</si>
  <si>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</si>
  <si>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</si>
  <si>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</si>
  <si>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</si>
  <si>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</si>
  <si>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</si>
  <si>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</si>
  <si>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</si>
  <si>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</si>
  <si>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</si>
  <si>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</si>
  <si>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</si>
  <si>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</si>
  <si>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</si>
  <si>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</si>
  <si>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</si>
  <si>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</si>
  <si>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</si>
  <si>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</si>
  <si>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</si>
  <si>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</si>
  <si>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</si>
  <si>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</si>
  <si>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</si>
  <si>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</si>
  <si>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</si>
  <si>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</si>
  <si>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</si>
  <si>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</si>
  <si>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</si>
  <si>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</si>
  <si>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</si>
  <si>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</si>
  <si>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</si>
  <si>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</si>
  <si>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</si>
  <si>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</si>
  <si>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</si>
  <si>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</si>
  <si>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</si>
  <si>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</si>
  <si>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</si>
  <si>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</si>
  <si>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</si>
  <si>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</si>
  <si>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</si>
  <si>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</si>
  <si>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</si>
  <si>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</si>
  <si>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</si>
  <si>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</si>
  <si>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</si>
  <si>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</si>
  <si>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</si>
  <si>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</si>
  <si>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</si>
  <si>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</si>
  <si>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</si>
  <si>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</si>
  <si>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</si>
  <si>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</si>
  <si>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</si>
  <si>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</si>
  <si>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</si>
  <si>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</si>
  <si>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</si>
  <si>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</si>
  <si>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</si>
  <si>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</si>
  <si>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</si>
  <si>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</si>
  <si>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</si>
  <si>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</si>
  <si>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</si>
  <si>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</si>
  <si>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</si>
  <si>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</si>
  <si>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</si>
  <si>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</si>
  <si>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</si>
  <si>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</si>
  <si>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</si>
  <si>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</si>
  <si>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</si>
  <si>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</si>
  <si>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</si>
  <si>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</si>
  <si>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</si>
  <si>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</si>
  <si>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</si>
  <si>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</si>
  <si>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</si>
  <si>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</si>
  <si>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</si>
  <si>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</si>
  <si>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</si>
  <si>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</si>
  <si>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</si>
  <si>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</si>
  <si>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</si>
  <si>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</si>
  <si>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</si>
  <si>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</si>
  <si>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</si>
  <si>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</si>
  <si>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</si>
  <si>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</si>
  <si>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</si>
  <si>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</si>
  <si>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</si>
  <si>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</si>
  <si>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</si>
  <si>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</si>
  <si>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</si>
  <si>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</si>
  <si>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</si>
  <si>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</si>
  <si>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</si>
  <si>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</si>
  <si>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</si>
  <si>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</si>
  <si>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</si>
  <si>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</si>
  <si>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</si>
  <si>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</si>
  <si>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</si>
  <si>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</si>
  <si>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</si>
  <si>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</si>
  <si>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</si>
  <si>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</si>
  <si>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</si>
  <si>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</si>
  <si>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</si>
  <si>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</si>
  <si>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</si>
  <si>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</si>
  <si>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</si>
  <si>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</si>
  <si>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</si>
  <si>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</si>
  <si>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</si>
  <si>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</si>
  <si>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</si>
  <si>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</si>
  <si>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</si>
  <si>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</si>
  <si>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</si>
  <si>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</si>
  <si>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</si>
  <si>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</si>
  <si>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</si>
  <si>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</si>
  <si>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</si>
  <si>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</si>
  <si>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</si>
  <si>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</si>
  <si>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</si>
  <si>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</si>
  <si>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</si>
  <si>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</si>
  <si>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</si>
  <si>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</si>
  <si>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</si>
  <si>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</si>
  <si>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</si>
  <si>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</si>
  <si>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</si>
  <si>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</si>
  <si>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</si>
  <si>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</si>
  <si>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</si>
  <si>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</si>
  <si>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</si>
  <si>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</si>
  <si>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</si>
  <si>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</si>
  <si>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</si>
  <si>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</si>
  <si>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</si>
  <si>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</si>
  <si>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</si>
  <si>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</si>
  <si>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</si>
  <si>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</si>
  <si>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</si>
  <si>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</si>
  <si>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</si>
  <si>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</si>
  <si>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</si>
  <si>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</si>
  <si>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</si>
  <si>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</si>
  <si>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</si>
  <si>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</si>
  <si>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</si>
  <si>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</si>
  <si>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</si>
  <si>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</si>
  <si>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</si>
  <si>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</si>
  <si>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</si>
  <si>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</si>
  <si>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</si>
  <si>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</si>
  <si>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</si>
  <si>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</si>
  <si>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</si>
  <si>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</si>
  <si>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</si>
  <si>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</si>
  <si>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</si>
  <si>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</si>
  <si>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</si>
  <si>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</si>
  <si>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</si>
  <si>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</si>
  <si>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</si>
  <si>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</si>
  <si>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</si>
  <si>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</si>
  <si>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</si>
  <si>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</si>
  <si>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</si>
  <si>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</si>
  <si>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</si>
  <si>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</si>
  <si>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</si>
  <si>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</si>
  <si>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</si>
  <si>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</si>
  <si>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</si>
  <si>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</si>
  <si>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</si>
  <si>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</si>
  <si>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</si>
  <si>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</si>
  <si>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</si>
  <si>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</si>
  <si>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</si>
  <si>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</si>
  <si>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</si>
  <si>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</si>
  <si>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</si>
  <si>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</si>
  <si>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</si>
  <si>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</si>
  <si>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</si>
  <si>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</si>
  <si>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</si>
  <si>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</si>
  <si>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</si>
  <si>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</si>
  <si>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</si>
  <si>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</si>
  <si>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</si>
  <si>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</si>
  <si>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</si>
  <si>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</si>
  <si>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</si>
  <si>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</si>
  <si>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</si>
  <si>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</si>
  <si>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</si>
  <si>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</si>
  <si>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</si>
  <si>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</si>
  <si>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</si>
  <si>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</si>
  <si>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</si>
  <si>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</si>
  <si>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</si>
  <si>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</si>
  <si>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</si>
  <si>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</si>
  <si>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</si>
  <si>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</si>
  <si>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</si>
  <si>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</si>
  <si>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</si>
  <si>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</si>
  <si>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</si>
  <si>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</si>
  <si>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</si>
  <si>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</si>
  <si>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</si>
  <si>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</si>
  <si>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</si>
  <si>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</si>
  <si>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</si>
  <si>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</si>
  <si>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</si>
  <si>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</si>
  <si>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</si>
  <si>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</si>
  <si>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</si>
  <si>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</si>
  <si>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</si>
  <si>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</si>
  <si>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</si>
  <si>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</si>
  <si>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</si>
  <si>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</si>
  <si>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</si>
  <si>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</si>
  <si>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</si>
  <si>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</si>
  <si>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</si>
  <si>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</si>
  <si>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</si>
  <si>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</si>
  <si>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</si>
  <si>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</si>
  <si>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</si>
  <si>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</si>
  <si>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</si>
  <si>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</si>
  <si>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</si>
  <si>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</si>
  <si>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</si>
  <si>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</si>
  <si>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</si>
  <si>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</si>
  <si>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</si>
  <si>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</si>
  <si>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</si>
  <si>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</si>
  <si>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</si>
  <si>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</si>
  <si>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</si>
  <si>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</si>
  <si>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</si>
  <si>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</si>
  <si>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</si>
  <si>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</si>
  <si>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</si>
  <si>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</si>
  <si>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</si>
  <si>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</si>
  <si>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</si>
  <si>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</si>
  <si>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</si>
  <si>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</si>
  <si>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</si>
  <si>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</si>
  <si>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</si>
  <si>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</si>
  <si>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</si>
  <si>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</si>
  <si>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</si>
  <si>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</si>
  <si>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</si>
  <si>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</si>
  <si>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</si>
  <si>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</si>
  <si>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</si>
  <si>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</si>
  <si>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</si>
  <si>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</si>
  <si>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</si>
  <si>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</si>
  <si>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</si>
  <si>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</si>
  <si>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</si>
  <si>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</si>
  <si>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</si>
  <si>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</si>
  <si>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</si>
  <si>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</si>
  <si>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</si>
  <si>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</si>
  <si>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</si>
  <si>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</si>
  <si>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</si>
  <si>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</si>
  <si>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</si>
  <si>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</si>
  <si>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</si>
  <si>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</si>
  <si>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</si>
  <si>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</si>
  <si>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</si>
  <si>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</si>
  <si>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</si>
  <si>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</si>
  <si>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</si>
  <si>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</si>
  <si>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</si>
  <si>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</si>
  <si>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</si>
  <si>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</si>
  <si>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</si>
  <si>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</si>
  <si>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</si>
  <si>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</si>
  <si>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</si>
  <si>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</si>
  <si>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</si>
  <si>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</si>
  <si>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</si>
  <si>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</si>
  <si>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</si>
  <si>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</si>
  <si>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</si>
  <si>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</si>
  <si>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</si>
  <si>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</si>
  <si>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</si>
  <si>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</si>
  <si>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</si>
  <si>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</si>
  <si>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</si>
  <si>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</si>
  <si>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</si>
  <si>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</si>
  <si>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</si>
  <si>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</si>
  <si>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</si>
  <si>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</si>
  <si>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</si>
  <si>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</si>
  <si>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</si>
  <si>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</si>
  <si>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</si>
  <si>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</si>
  <si>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</si>
  <si>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</si>
  <si>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</si>
  <si>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</si>
  <si>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</si>
  <si>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</si>
  <si>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</si>
  <si>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</si>
  <si>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</si>
  <si>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</si>
  <si>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</si>
  <si>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</si>
  <si>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</si>
  <si>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</si>
  <si>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</si>
  <si>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</si>
  <si>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</si>
  <si>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</si>
  <si>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</si>
  <si>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</si>
  <si>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</si>
  <si>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</si>
  <si>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</si>
  <si>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</si>
  <si>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</si>
  <si>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</si>
  <si>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</si>
  <si>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</si>
  <si>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</si>
  <si>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</si>
  <si>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</si>
  <si>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</si>
  <si>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</si>
  <si>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</si>
  <si>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</si>
  <si>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</si>
  <si>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</si>
  <si>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</si>
  <si>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</si>
  <si>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</si>
  <si>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</si>
  <si>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</si>
  <si>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</si>
  <si>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</si>
  <si>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</si>
  <si>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</si>
  <si>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</si>
  <si>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</si>
  <si>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Krupanj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</si>
</sst>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174</c:v>
                </c:pt>
                <c:pt idx="1">
                  <c:v>217</c:v>
                </c:pt>
                <c:pt idx="2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248</c:v>
                </c:pt>
                <c:pt idx="1">
                  <c:v>319</c:v>
                </c:pt>
                <c:pt idx="2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888"/>
        <c:axId val="192391424"/>
      </c:barChart>
      <c:catAx>
        <c:axId val="19238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424"/>
        <c:crosses val="autoZero"/>
        <c:auto val="1"/>
        <c:lblAlgn val="ctr"/>
        <c:lblOffset val="100"/>
        <c:noMultiLvlLbl val="0"/>
      </c:catAx>
      <c:valAx>
        <c:axId val="19239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345</c:v>
                </c:pt>
                <c:pt idx="1">
                  <c:v>276</c:v>
                </c:pt>
                <c:pt idx="2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824"/>
        <c:axId val="200735360"/>
      </c:barChart>
      <c:catAx>
        <c:axId val="20073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auto val="1"/>
        <c:lblAlgn val="ctr"/>
        <c:lblOffset val="100"/>
        <c:noMultiLvlLbl val="0"/>
      </c:catAx>
      <c:valAx>
        <c:axId val="200735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11</c:v>
                </c:pt>
                <c:pt idx="1">
                  <c:v>18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408"/>
        <c:axId val="201090944"/>
      </c:barChart>
      <c:catAx>
        <c:axId val="20108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944"/>
        <c:crosses val="autoZero"/>
        <c:auto val="1"/>
        <c:lblAlgn val="ctr"/>
        <c:lblOffset val="100"/>
        <c:noMultiLvlLbl val="0"/>
      </c:catAx>
      <c:valAx>
        <c:axId val="201090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9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792"/>
        <c:axId val="201603328"/>
      </c:barChart>
      <c:catAx>
        <c:axId val="201601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3328"/>
        <c:crosses val="autoZero"/>
        <c:auto val="1"/>
        <c:lblAlgn val="ctr"/>
        <c:lblOffset val="100"/>
        <c:noMultiLvlLbl val="0"/>
      </c:catAx>
      <c:valAx>
        <c:axId val="201603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4216</c:v>
                </c:pt>
                <c:pt idx="1">
                  <c:v>4046</c:v>
                </c:pt>
                <c:pt idx="2">
                  <c:v>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21888"/>
        <c:axId val="202024832"/>
      </c:barChart>
      <c:catAx>
        <c:axId val="20202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4832"/>
        <c:crosses val="autoZero"/>
        <c:auto val="1"/>
        <c:lblAlgn val="ctr"/>
        <c:lblOffset val="100"/>
        <c:noMultiLvlLbl val="0"/>
      </c:catAx>
      <c:valAx>
        <c:axId val="20202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888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15.287197231833909</c:v>
                </c:pt>
                <c:pt idx="1">
                  <c:v>61.065743944636672</c:v>
                </c:pt>
                <c:pt idx="2">
                  <c:v>23.647058823529413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17</c:v>
                </c:pt>
                <c:pt idx="1">
                  <c:v>17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5152"/>
        <c:axId val="202787072"/>
      </c:barChart>
      <c:catAx>
        <c:axId val="2027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7072"/>
        <c:crosses val="autoZero"/>
        <c:auto val="1"/>
        <c:lblAlgn val="ctr"/>
        <c:lblOffset val="100"/>
        <c:noMultiLvlLbl val="0"/>
      </c:catAx>
      <c:valAx>
        <c:axId val="202787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5152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196288"/>
        <c:axId val="274324864"/>
      </c:barChart>
      <c:catAx>
        <c:axId val="20319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324864"/>
        <c:crosses val="autoZero"/>
        <c:auto val="1"/>
        <c:lblAlgn val="ctr"/>
        <c:lblOffset val="100"/>
        <c:noMultiLvlLbl val="0"/>
      </c:catAx>
      <c:valAx>
        <c:axId val="2743248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19628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132.6</c:v>
                </c:pt>
                <c:pt idx="1">
                  <c:v>91.7</c:v>
                </c:pt>
                <c:pt idx="2">
                  <c:v>50.7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104.6</c:v>
                </c:pt>
                <c:pt idx="1">
                  <c:v>78.599999999999994</c:v>
                </c:pt>
                <c:pt idx="2">
                  <c:v>35.6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8831488"/>
        <c:axId val="279105920"/>
      </c:barChart>
      <c:catAx>
        <c:axId val="278831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105920"/>
        <c:crosses val="autoZero"/>
        <c:auto val="1"/>
        <c:lblAlgn val="ctr"/>
        <c:lblOffset val="100"/>
        <c:noMultiLvlLbl val="0"/>
      </c:catAx>
      <c:valAx>
        <c:axId val="279105920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83148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863</c:v>
                </c:pt>
                <c:pt idx="1">
                  <c:v>757</c:v>
                </c:pt>
                <c:pt idx="2">
                  <c:v>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9848064"/>
        <c:axId val="279849600"/>
      </c:barChart>
      <c:catAx>
        <c:axId val="27984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849600"/>
        <c:crosses val="autoZero"/>
        <c:auto val="1"/>
        <c:lblAlgn val="ctr"/>
        <c:lblOffset val="100"/>
        <c:noMultiLvlLbl val="0"/>
      </c:catAx>
      <c:valAx>
        <c:axId val="27984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848064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9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1449216"/>
        <c:axId val="281451136"/>
      </c:barChart>
      <c:catAx>
        <c:axId val="28144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451136"/>
        <c:crosses val="autoZero"/>
        <c:auto val="1"/>
        <c:lblAlgn val="ctr"/>
        <c:lblOffset val="100"/>
        <c:noMultiLvlLbl val="0"/>
      </c:catAx>
      <c:valAx>
        <c:axId val="281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44921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41</c:v>
                </c:pt>
                <c:pt idx="1">
                  <c:v>66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19</c:v>
                </c:pt>
                <c:pt idx="1">
                  <c:v>11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784"/>
        <c:axId val="192568320"/>
      </c:barChart>
      <c:catAx>
        <c:axId val="1925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8320"/>
        <c:crosses val="autoZero"/>
        <c:auto val="1"/>
        <c:lblAlgn val="ctr"/>
        <c:lblOffset val="100"/>
        <c:noMultiLvlLbl val="0"/>
      </c:catAx>
      <c:valAx>
        <c:axId val="1925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7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94</c:v>
                </c:pt>
                <c:pt idx="1">
                  <c:v>110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140</c:v>
                </c:pt>
                <c:pt idx="1">
                  <c:v>154</c:v>
                </c:pt>
                <c:pt idx="2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2029056"/>
        <c:axId val="282592000"/>
      </c:barChart>
      <c:catAx>
        <c:axId val="28202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592000"/>
        <c:crosses val="autoZero"/>
        <c:auto val="1"/>
        <c:lblAlgn val="ctr"/>
        <c:lblOffset val="100"/>
        <c:noMultiLvlLbl val="0"/>
      </c:catAx>
      <c:valAx>
        <c:axId val="28259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029056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1.9031141868512111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2.0069204152249132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2.1314878892733562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2.5051903114186853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2.3183391003460208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2.2698961937716264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2.2837370242214532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2.7543252595155709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2.7820069204152249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3.4878892733564015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3.6193771626297577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3.8062283737024223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4.5813148788927336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4.6712802768166091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3.3148788927335637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2.0346020761245676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1.4809688581314879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0.88581314878892736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6843264"/>
        <c:axId val="286845952"/>
      </c:barChart>
      <c:catAx>
        <c:axId val="28684326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86845952"/>
        <c:crosses val="autoZero"/>
        <c:auto val="1"/>
        <c:lblAlgn val="ctr"/>
        <c:lblOffset val="100"/>
        <c:noMultiLvlLbl val="0"/>
      </c:catAx>
      <c:valAx>
        <c:axId val="28684595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868432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2.0899653979238755</c:v>
                </c:pt>
                <c:pt idx="1">
                  <c:v>2.0692041522491351</c:v>
                </c:pt>
                <c:pt idx="2">
                  <c:v>2.2145328719723181</c:v>
                </c:pt>
                <c:pt idx="3">
                  <c:v>2.4359861591695502</c:v>
                </c:pt>
                <c:pt idx="4">
                  <c:v>2.5259515570934257</c:v>
                </c:pt>
                <c:pt idx="5">
                  <c:v>2.6851211072664363</c:v>
                </c:pt>
                <c:pt idx="6">
                  <c:v>2.8719723183391004</c:v>
                </c:pt>
                <c:pt idx="7">
                  <c:v>2.9896193771626298</c:v>
                </c:pt>
                <c:pt idx="8">
                  <c:v>3.1626297577854672</c:v>
                </c:pt>
                <c:pt idx="9">
                  <c:v>4.0761245674740483</c:v>
                </c:pt>
                <c:pt idx="10">
                  <c:v>3.8546712802768166</c:v>
                </c:pt>
                <c:pt idx="11">
                  <c:v>4.2837370242214536</c:v>
                </c:pt>
                <c:pt idx="12">
                  <c:v>4.6435986159169556</c:v>
                </c:pt>
                <c:pt idx="13">
                  <c:v>4.7958477508650521</c:v>
                </c:pt>
                <c:pt idx="14">
                  <c:v>3.2595155709342558</c:v>
                </c:pt>
                <c:pt idx="15">
                  <c:v>1.6816608996539792</c:v>
                </c:pt>
                <c:pt idx="16">
                  <c:v>1.0034602076124566</c:v>
                </c:pt>
                <c:pt idx="17">
                  <c:v>0.51903114186851207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7930240"/>
        <c:axId val="287949184"/>
      </c:barChart>
      <c:catAx>
        <c:axId val="2879302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87949184"/>
        <c:crosses val="autoZero"/>
        <c:auto val="1"/>
        <c:lblAlgn val="ctr"/>
        <c:lblOffset val="100"/>
        <c:noMultiLvlLbl val="0"/>
      </c:catAx>
      <c:valAx>
        <c:axId val="2879491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9302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8.1195193244559927E-2</c:v>
                </c:pt>
                <c:pt idx="1">
                  <c:v>7.7591558038485414E-2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3.0367002273465409</c:v>
                </c:pt>
                <c:pt idx="1">
                  <c:v>0.97765363128491622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18.512504059759664</c:v>
                </c:pt>
                <c:pt idx="1">
                  <c:v>9.4661700806952194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25.170509905813574</c:v>
                </c:pt>
                <c:pt idx="1">
                  <c:v>25.900062073246431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43.99155569990257</c:v>
                </c:pt>
                <c:pt idx="1">
                  <c:v>55.927995034140288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3.4751542708671646</c:v>
                </c:pt>
                <c:pt idx="1">
                  <c:v>2.6225946617008069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5.7323806430659303</c:v>
                </c:pt>
                <c:pt idx="1">
                  <c:v>5.027932960893855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2300288"/>
        <c:axId val="292319232"/>
      </c:barChart>
      <c:catAx>
        <c:axId val="29230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2319232"/>
        <c:crosses val="autoZero"/>
        <c:auto val="1"/>
        <c:lblAlgn val="ctr"/>
        <c:lblOffset val="100"/>
        <c:noMultiLvlLbl val="0"/>
      </c:catAx>
      <c:valAx>
        <c:axId val="2923192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23002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46.557323806430659</c:v>
                </c:pt>
                <c:pt idx="1">
                  <c:v>43.404717566728742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26.307242611237413</c:v>
                </c:pt>
                <c:pt idx="1">
                  <c:v>33.379888268156428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27.037999350438451</c:v>
                </c:pt>
                <c:pt idx="1">
                  <c:v>23.106765983860956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9.7434231893471904E-2</c:v>
                </c:pt>
                <c:pt idx="1">
                  <c:v>0.10862818125387957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3816960"/>
        <c:axId val="295666048"/>
      </c:barChart>
      <c:catAx>
        <c:axId val="293816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5666048"/>
        <c:crosses val="autoZero"/>
        <c:auto val="1"/>
        <c:lblAlgn val="ctr"/>
        <c:lblOffset val="100"/>
        <c:noMultiLvlLbl val="0"/>
      </c:catAx>
      <c:valAx>
        <c:axId val="2956660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38169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4</c:v>
                </c:pt>
                <c:pt idx="4">
                  <c:v>9</c:v>
                </c:pt>
                <c:pt idx="5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8</c:v>
                </c:pt>
                <c:pt idx="4">
                  <c:v>11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95969920"/>
        <c:axId val="295971840"/>
      </c:barChart>
      <c:catAx>
        <c:axId val="295969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971840"/>
        <c:crosses val="autoZero"/>
        <c:auto val="1"/>
        <c:lblAlgn val="ctr"/>
        <c:lblOffset val="100"/>
        <c:noMultiLvlLbl val="0"/>
      </c:catAx>
      <c:valAx>
        <c:axId val="2959718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969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1.92</c:v>
                </c:pt>
                <c:pt idx="1">
                  <c:v>0.56000000000000005</c:v>
                </c:pt>
                <c:pt idx="3">
                  <c:v>0.68</c:v>
                </c:pt>
                <c:pt idx="4">
                  <c:v>1.44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96502400"/>
        <c:axId val="296504320"/>
      </c:barChart>
      <c:catAx>
        <c:axId val="296502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6504320"/>
        <c:crosses val="autoZero"/>
        <c:auto val="1"/>
        <c:lblAlgn val="ctr"/>
        <c:lblOffset val="100"/>
        <c:noMultiLvlLbl val="0"/>
      </c:catAx>
      <c:valAx>
        <c:axId val="2965043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650240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67.857790676582624</c:v>
                </c:pt>
                <c:pt idx="2">
                  <c:v>13.205160637490513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32.142209323417376</c:v>
                </c:pt>
                <c:pt idx="2">
                  <c:v>86.794839362509492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6714240"/>
        <c:axId val="296716544"/>
      </c:barChart>
      <c:catAx>
        <c:axId val="296714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6716544"/>
        <c:crosses val="autoZero"/>
        <c:auto val="1"/>
        <c:lblAlgn val="ctr"/>
        <c:lblOffset val="100"/>
        <c:noMultiLvlLbl val="0"/>
      </c:catAx>
      <c:valAx>
        <c:axId val="2967165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67142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</c:v>
                </c:pt>
                <c:pt idx="1">
                  <c:v>36.700000000000003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7068416"/>
        <c:axId val="297336832"/>
      </c:barChart>
      <c:catAx>
        <c:axId val="29706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7336832"/>
        <c:crosses val="autoZero"/>
        <c:auto val="1"/>
        <c:lblAlgn val="ctr"/>
        <c:lblOffset val="100"/>
        <c:noMultiLvlLbl val="0"/>
      </c:catAx>
      <c:valAx>
        <c:axId val="297336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7068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50</c:v>
                </c:pt>
                <c:pt idx="1">
                  <c:v>47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72</c:v>
                </c:pt>
                <c:pt idx="1">
                  <c:v>56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7895808"/>
        <c:axId val="297897344"/>
      </c:barChart>
      <c:catAx>
        <c:axId val="29789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7897344"/>
        <c:crosses val="autoZero"/>
        <c:auto val="1"/>
        <c:lblAlgn val="ctr"/>
        <c:lblOffset val="100"/>
        <c:noMultiLvlLbl val="0"/>
      </c:catAx>
      <c:valAx>
        <c:axId val="297897344"/>
        <c:scaling>
          <c:orientation val="minMax"/>
          <c:max val="2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7895808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830</c:v>
                </c:pt>
                <c:pt idx="1">
                  <c:v>767</c:v>
                </c:pt>
                <c:pt idx="2">
                  <c:v>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759</c:v>
                </c:pt>
                <c:pt idx="1">
                  <c:v>652</c:v>
                </c:pt>
                <c:pt idx="2">
                  <c:v>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8800"/>
        <c:axId val="193151360"/>
      </c:barChart>
      <c:catAx>
        <c:axId val="19314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51360"/>
        <c:crosses val="autoZero"/>
        <c:auto val="1"/>
        <c:lblAlgn val="ctr"/>
        <c:lblOffset val="100"/>
        <c:noMultiLvlLbl val="0"/>
      </c:catAx>
      <c:valAx>
        <c:axId val="19315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800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142</c:v>
                </c:pt>
                <c:pt idx="1">
                  <c:v>187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180</c:v>
                </c:pt>
                <c:pt idx="1">
                  <c:v>180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8074112"/>
        <c:axId val="298091648"/>
      </c:barChart>
      <c:catAx>
        <c:axId val="29807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8091648"/>
        <c:crosses val="autoZero"/>
        <c:auto val="1"/>
        <c:lblAlgn val="ctr"/>
        <c:lblOffset val="100"/>
        <c:noMultiLvlLbl val="0"/>
      </c:catAx>
      <c:valAx>
        <c:axId val="298091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8074112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25.769669327251993</c:v>
                </c:pt>
                <c:pt idx="1">
                  <c:v>25.954692556634306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27.137970353477765</c:v>
                </c:pt>
                <c:pt idx="1">
                  <c:v>28.867313915857608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15.222348916761689</c:v>
                </c:pt>
                <c:pt idx="1">
                  <c:v>20.064724919093852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11.944127708095781</c:v>
                </c:pt>
                <c:pt idx="1">
                  <c:v>13.074433656957929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8.181299885974914</c:v>
                </c:pt>
                <c:pt idx="1">
                  <c:v>6.0194174757281553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11.744583808437856</c:v>
                </c:pt>
                <c:pt idx="1">
                  <c:v>6.0194174757281553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99199872"/>
        <c:axId val="299209856"/>
      </c:barChart>
      <c:catAx>
        <c:axId val="299199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209856"/>
        <c:crosses val="autoZero"/>
        <c:auto val="1"/>
        <c:lblAlgn val="ctr"/>
        <c:lblOffset val="100"/>
        <c:noMultiLvlLbl val="0"/>
      </c:catAx>
      <c:valAx>
        <c:axId val="2992098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1998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49.58</c:v>
                </c:pt>
                <c:pt idx="1">
                  <c:v>40.86</c:v>
                </c:pt>
                <c:pt idx="2">
                  <c:v>8.0299999999999994</c:v>
                </c:pt>
                <c:pt idx="3">
                  <c:v>1.17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53.67</c:v>
                </c:pt>
                <c:pt idx="1">
                  <c:v>36.409999999999997</c:v>
                </c:pt>
                <c:pt idx="2">
                  <c:v>8.1999999999999993</c:v>
                </c:pt>
                <c:pt idx="3">
                  <c:v>1.27</c:v>
                </c:pt>
                <c:pt idx="4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99234432"/>
        <c:axId val="299236352"/>
      </c:barChart>
      <c:catAx>
        <c:axId val="299234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236352"/>
        <c:crosses val="autoZero"/>
        <c:auto val="1"/>
        <c:lblAlgn val="ctr"/>
        <c:lblOffset val="100"/>
        <c:noMultiLvlLbl val="0"/>
      </c:catAx>
      <c:valAx>
        <c:axId val="299236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2344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48303</c:v>
                </c:pt>
                <c:pt idx="1">
                  <c:v>55015</c:v>
                </c:pt>
                <c:pt idx="2">
                  <c:v>63335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9313024"/>
        <c:axId val="299317888"/>
      </c:barChart>
      <c:catAx>
        <c:axId val="29931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317888"/>
        <c:crosses val="autoZero"/>
        <c:auto val="1"/>
        <c:lblAlgn val="ctr"/>
        <c:lblOffset val="100"/>
        <c:noMultiLvlLbl val="0"/>
      </c:catAx>
      <c:valAx>
        <c:axId val="29931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313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1386</c:v>
                </c:pt>
                <c:pt idx="1">
                  <c:v>1434</c:v>
                </c:pt>
                <c:pt idx="2">
                  <c:v>1477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2655</c:v>
                </c:pt>
                <c:pt idx="1">
                  <c:v>2675</c:v>
                </c:pt>
                <c:pt idx="2">
                  <c:v>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9334656"/>
        <c:axId val="299336832"/>
      </c:barChart>
      <c:catAx>
        <c:axId val="29933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336832"/>
        <c:crosses val="autoZero"/>
        <c:auto val="1"/>
        <c:lblAlgn val="ctr"/>
        <c:lblOffset val="100"/>
        <c:noMultiLvlLbl val="0"/>
      </c:catAx>
      <c:valAx>
        <c:axId val="299336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334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13.5</c:v>
                </c:pt>
                <c:pt idx="1">
                  <c:v>33.4</c:v>
                </c:pt>
                <c:pt idx="2">
                  <c:v>3.9</c:v>
                </c:pt>
                <c:pt idx="3">
                  <c:v>49.2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55.852156057494859</c:v>
                </c:pt>
                <c:pt idx="1">
                  <c:v>74.656188605108056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44.147843942505133</c:v>
                </c:pt>
                <c:pt idx="1">
                  <c:v>25.343811394891947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99523456"/>
        <c:axId val="299533056"/>
      </c:barChart>
      <c:catAx>
        <c:axId val="2995234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9533056"/>
        <c:crosses val="autoZero"/>
        <c:auto val="1"/>
        <c:lblAlgn val="ctr"/>
        <c:lblOffset val="100"/>
        <c:noMultiLvlLbl val="0"/>
      </c:catAx>
      <c:valAx>
        <c:axId val="2995330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952345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</c:v>
                </c:pt>
                <c:pt idx="1">
                  <c:v>5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9654144"/>
        <c:axId val="299688704"/>
      </c:barChart>
      <c:catAx>
        <c:axId val="29965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688704"/>
        <c:crosses val="autoZero"/>
        <c:auto val="1"/>
        <c:lblAlgn val="ctr"/>
        <c:lblOffset val="100"/>
        <c:noMultiLvlLbl val="0"/>
      </c:catAx>
      <c:valAx>
        <c:axId val="29968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65414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2.4</c:v>
                </c:pt>
                <c:pt idx="1">
                  <c:v>3.1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9825024"/>
        <c:axId val="299826560"/>
      </c:barChart>
      <c:catAx>
        <c:axId val="29982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826560"/>
        <c:crosses val="autoZero"/>
        <c:auto val="1"/>
        <c:lblAlgn val="ctr"/>
        <c:lblOffset val="100"/>
        <c:noMultiLvlLbl val="0"/>
      </c:catAx>
      <c:valAx>
        <c:axId val="299826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8250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19.899999999999999</c:v>
                </c:pt>
                <c:pt idx="1">
                  <c:v>0</c:v>
                </c:pt>
                <c:pt idx="2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0185472"/>
        <c:axId val="300188032"/>
      </c:barChart>
      <c:catAx>
        <c:axId val="30018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188032"/>
        <c:crosses val="autoZero"/>
        <c:auto val="1"/>
        <c:lblAlgn val="ctr"/>
        <c:lblOffset val="100"/>
        <c:noMultiLvlLbl val="0"/>
      </c:catAx>
      <c:valAx>
        <c:axId val="30018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185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16.5</c:v>
                </c:pt>
                <c:pt idx="1">
                  <c:v>52.3</c:v>
                </c:pt>
                <c:pt idx="2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02806528"/>
        <c:axId val="302808064"/>
      </c:barChart>
      <c:catAx>
        <c:axId val="30280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2808064"/>
        <c:crosses val="autoZero"/>
        <c:auto val="1"/>
        <c:lblAlgn val="ctr"/>
        <c:lblOffset val="100"/>
        <c:noMultiLvlLbl val="0"/>
      </c:catAx>
      <c:valAx>
        <c:axId val="30280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2806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13.3</c:v>
                </c:pt>
                <c:pt idx="1">
                  <c:v>13.6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3135360"/>
        <c:axId val="303142400"/>
      </c:barChart>
      <c:catAx>
        <c:axId val="30313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142400"/>
        <c:crosses val="autoZero"/>
        <c:auto val="1"/>
        <c:lblAlgn val="ctr"/>
        <c:lblOffset val="100"/>
        <c:noMultiLvlLbl val="0"/>
      </c:catAx>
      <c:valAx>
        <c:axId val="303142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135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50.9</c:v>
                </c:pt>
                <c:pt idx="1">
                  <c:v>40.200000000000003</c:v>
                </c:pt>
                <c:pt idx="2">
                  <c:v>36.200000000000003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11.3</c:v>
                </c:pt>
                <c:pt idx="1">
                  <c:v>1.4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37.700000000000003</c:v>
                </c:pt>
                <c:pt idx="1">
                  <c:v>58.4</c:v>
                </c:pt>
                <c:pt idx="2">
                  <c:v>61.9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78594688"/>
        <c:axId val="278596224"/>
      </c:barChart>
      <c:catAx>
        <c:axId val="27859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8596224"/>
        <c:crosses val="autoZero"/>
        <c:auto val="1"/>
        <c:lblAlgn val="ctr"/>
        <c:lblOffset val="100"/>
        <c:noMultiLvlLbl val="0"/>
      </c:catAx>
      <c:valAx>
        <c:axId val="278596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785946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2992</c:v>
                </c:pt>
                <c:pt idx="1">
                  <c:v>4827</c:v>
                </c:pt>
                <c:pt idx="2">
                  <c:v>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9229184"/>
        <c:axId val="279230720"/>
      </c:barChart>
      <c:catAx>
        <c:axId val="279229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230720"/>
        <c:crosses val="autoZero"/>
        <c:auto val="1"/>
        <c:lblAlgn val="ctr"/>
        <c:lblOffset val="100"/>
        <c:noMultiLvlLbl val="0"/>
      </c:catAx>
      <c:valAx>
        <c:axId val="2792307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9229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11255</c:v>
                </c:pt>
                <c:pt idx="1">
                  <c:v>24387</c:v>
                </c:pt>
                <c:pt idx="2">
                  <c:v>22014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9859584"/>
        <c:axId val="279861120"/>
      </c:barChart>
      <c:catAx>
        <c:axId val="279859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861120"/>
        <c:crosses val="autoZero"/>
        <c:auto val="1"/>
        <c:lblAlgn val="ctr"/>
        <c:lblOffset val="100"/>
        <c:noMultiLvlLbl val="0"/>
      </c:catAx>
      <c:valAx>
        <c:axId val="2798611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9859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3.8</c:v>
                </c:pt>
                <c:pt idx="1">
                  <c:v>5.0999999999999996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79883776"/>
        <c:axId val="279885312"/>
      </c:barChart>
      <c:catAx>
        <c:axId val="279883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885312"/>
        <c:crosses val="autoZero"/>
        <c:auto val="1"/>
        <c:lblAlgn val="ctr"/>
        <c:lblOffset val="100"/>
        <c:noMultiLvlLbl val="0"/>
      </c:catAx>
      <c:valAx>
        <c:axId val="2798853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9883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18.8</c:v>
                </c:pt>
                <c:pt idx="1">
                  <c:v>19.899999999999999</c:v>
                </c:pt>
                <c:pt idx="2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34.4</c:v>
                </c:pt>
                <c:pt idx="1">
                  <c:v>35.4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79907712"/>
        <c:axId val="279913600"/>
      </c:barChart>
      <c:catAx>
        <c:axId val="27990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9913600"/>
        <c:crosses val="autoZero"/>
        <c:auto val="1"/>
        <c:lblAlgn val="ctr"/>
        <c:lblOffset val="100"/>
        <c:noMultiLvlLbl val="0"/>
      </c:catAx>
      <c:valAx>
        <c:axId val="2799136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99077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202.542</c:v>
                </c:pt>
                <c:pt idx="1">
                  <c:v>325.142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9931904"/>
        <c:axId val="279933696"/>
      </c:barChart>
      <c:catAx>
        <c:axId val="279931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933696"/>
        <c:crosses val="autoZero"/>
        <c:auto val="1"/>
        <c:lblAlgn val="ctr"/>
        <c:lblOffset val="100"/>
        <c:noMultiLvlLbl val="0"/>
      </c:catAx>
      <c:valAx>
        <c:axId val="2799336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931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3510.26</c:v>
                </c:pt>
                <c:pt idx="1">
                  <c:v>9010.4599999999991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9955712"/>
        <c:axId val="279957504"/>
      </c:barChart>
      <c:catAx>
        <c:axId val="279955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957504"/>
        <c:crosses val="autoZero"/>
        <c:auto val="1"/>
        <c:lblAlgn val="ctr"/>
        <c:lblOffset val="100"/>
        <c:noMultiLvlLbl val="0"/>
      </c:catAx>
      <c:valAx>
        <c:axId val="27995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955712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120</c:v>
                </c:pt>
                <c:pt idx="1">
                  <c:v>117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100</c:v>
                </c:pt>
                <c:pt idx="1">
                  <c:v>102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0589824"/>
        <c:axId val="280591360"/>
      </c:barChart>
      <c:catAx>
        <c:axId val="28058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591360"/>
        <c:crosses val="autoZero"/>
        <c:auto val="1"/>
        <c:lblAlgn val="ctr"/>
        <c:lblOffset val="100"/>
        <c:noMultiLvlLbl val="0"/>
      </c:catAx>
      <c:valAx>
        <c:axId val="28059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5898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19.7</c:v>
                </c:pt>
                <c:pt idx="1">
                  <c:v>12.8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55.1</c:v>
                </c:pt>
                <c:pt idx="1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25.3</c:v>
                </c:pt>
                <c:pt idx="1">
                  <c:v>38.299999999999997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88928"/>
        <c:axId val="193856256"/>
      </c:barChart>
      <c:catAx>
        <c:axId val="19378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256"/>
        <c:crosses val="autoZero"/>
        <c:auto val="1"/>
        <c:lblAlgn val="ctr"/>
        <c:lblOffset val="100"/>
        <c:noMultiLvlLbl val="0"/>
      </c:catAx>
      <c:valAx>
        <c:axId val="193856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9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174</c:v>
                </c:pt>
                <c:pt idx="1">
                  <c:v>217</c:v>
                </c:pt>
                <c:pt idx="2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248</c:v>
                </c:pt>
                <c:pt idx="1">
                  <c:v>319</c:v>
                </c:pt>
                <c:pt idx="2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9952"/>
        <c:axId val="59599872"/>
      </c:barChart>
      <c:catAx>
        <c:axId val="5954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99872"/>
        <c:crosses val="autoZero"/>
        <c:auto val="1"/>
        <c:lblAlgn val="ctr"/>
        <c:lblOffset val="100"/>
        <c:noMultiLvlLbl val="0"/>
      </c:catAx>
      <c:valAx>
        <c:axId val="5959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41</c:v>
                </c:pt>
                <c:pt idx="1">
                  <c:v>66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19</c:v>
                </c:pt>
                <c:pt idx="1">
                  <c:v>11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176"/>
        <c:axId val="134155264"/>
      </c:barChart>
      <c:catAx>
        <c:axId val="597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55264"/>
        <c:crosses val="autoZero"/>
        <c:auto val="1"/>
        <c:lblAlgn val="ctr"/>
        <c:lblOffset val="100"/>
        <c:noMultiLvlLbl val="0"/>
      </c:catAx>
      <c:valAx>
        <c:axId val="13415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830</c:v>
                </c:pt>
                <c:pt idx="1">
                  <c:v>767</c:v>
                </c:pt>
                <c:pt idx="2">
                  <c:v>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759</c:v>
                </c:pt>
                <c:pt idx="1">
                  <c:v>652</c:v>
                </c:pt>
                <c:pt idx="2">
                  <c:v>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13696"/>
        <c:axId val="146815232"/>
      </c:barChart>
      <c:catAx>
        <c:axId val="14681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5232"/>
        <c:crosses val="autoZero"/>
        <c:auto val="1"/>
        <c:lblAlgn val="ctr"/>
        <c:lblOffset val="100"/>
        <c:noMultiLvlLbl val="0"/>
      </c:catAx>
      <c:valAx>
        <c:axId val="14681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3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16.5</c:v>
                </c:pt>
                <c:pt idx="1">
                  <c:v>52.3</c:v>
                </c:pt>
                <c:pt idx="2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19.7</c:v>
                </c:pt>
                <c:pt idx="1">
                  <c:v>12.8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55.1</c:v>
                </c:pt>
                <c:pt idx="1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25.3</c:v>
                </c:pt>
                <c:pt idx="1">
                  <c:v>38.299999999999997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32416"/>
        <c:axId val="147550592"/>
      </c:barChart>
      <c:catAx>
        <c:axId val="14753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50592"/>
        <c:crosses val="autoZero"/>
        <c:auto val="1"/>
        <c:lblAlgn val="ctr"/>
        <c:lblOffset val="100"/>
        <c:noMultiLvlLbl val="0"/>
      </c:catAx>
      <c:valAx>
        <c:axId val="147550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324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50.9</c:v>
                </c:pt>
                <c:pt idx="1">
                  <c:v>40.200000000000003</c:v>
                </c:pt>
                <c:pt idx="2">
                  <c:v>36.200000000000003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11.3</c:v>
                </c:pt>
                <c:pt idx="1">
                  <c:v>1.4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37.700000000000003</c:v>
                </c:pt>
                <c:pt idx="1">
                  <c:v>58.4</c:v>
                </c:pt>
                <c:pt idx="2">
                  <c:v>61.9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7552"/>
        <c:axId val="150169088"/>
      </c:barChart>
      <c:catAx>
        <c:axId val="15016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9088"/>
        <c:crosses val="autoZero"/>
        <c:auto val="1"/>
        <c:lblAlgn val="ctr"/>
        <c:lblOffset val="100"/>
        <c:noMultiLvlLbl val="0"/>
      </c:catAx>
      <c:valAx>
        <c:axId val="150169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75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4256"/>
        <c:axId val="150305792"/>
      </c:barChart>
      <c:catAx>
        <c:axId val="15030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792"/>
        <c:crosses val="autoZero"/>
        <c:auto val="1"/>
        <c:lblAlgn val="ctr"/>
        <c:lblOffset val="100"/>
        <c:noMultiLvlLbl val="0"/>
      </c:catAx>
      <c:valAx>
        <c:axId val="1503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47</c:v>
                </c:pt>
                <c:pt idx="1">
                  <c:v>88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25</c:v>
                </c:pt>
                <c:pt idx="1">
                  <c:v>88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4752"/>
        <c:axId val="150396288"/>
      </c:barChart>
      <c:catAx>
        <c:axId val="15039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6288"/>
        <c:crosses val="autoZero"/>
        <c:auto val="1"/>
        <c:lblAlgn val="ctr"/>
        <c:lblOffset val="100"/>
        <c:noMultiLvlLbl val="0"/>
      </c:catAx>
      <c:valAx>
        <c:axId val="1503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4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9</c:v>
                </c:pt>
                <c:pt idx="1">
                  <c:v>20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</c:v>
                </c:pt>
                <c:pt idx="1">
                  <c:v>22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2816"/>
        <c:axId val="151126016"/>
      </c:barChart>
      <c:catAx>
        <c:axId val="15072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016"/>
        <c:crosses val="autoZero"/>
        <c:auto val="1"/>
        <c:lblAlgn val="ctr"/>
        <c:lblOffset val="100"/>
        <c:noMultiLvlLbl val="0"/>
      </c:catAx>
      <c:valAx>
        <c:axId val="15112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22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1374</c:v>
                </c:pt>
                <c:pt idx="1">
                  <c:v>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65664"/>
        <c:axId val="151267200"/>
      </c:barChart>
      <c:catAx>
        <c:axId val="15126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7200"/>
        <c:crosses val="autoZero"/>
        <c:auto val="1"/>
        <c:lblAlgn val="ctr"/>
        <c:lblOffset val="100"/>
        <c:noMultiLvlLbl val="0"/>
      </c:catAx>
      <c:valAx>
        <c:axId val="15126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4464"/>
        <c:axId val="198497408"/>
      </c:barChart>
      <c:catAx>
        <c:axId val="19849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408"/>
        <c:crosses val="autoZero"/>
        <c:auto val="1"/>
        <c:lblAlgn val="ctr"/>
        <c:lblOffset val="100"/>
        <c:noMultiLvlLbl val="0"/>
      </c:catAx>
      <c:valAx>
        <c:axId val="19849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4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345</c:v>
                </c:pt>
                <c:pt idx="1">
                  <c:v>276</c:v>
                </c:pt>
                <c:pt idx="2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104"/>
        <c:axId val="151344640"/>
      </c:barChart>
      <c:catAx>
        <c:axId val="15134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11</c:v>
                </c:pt>
                <c:pt idx="1">
                  <c:v>18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79424"/>
        <c:axId val="151480960"/>
      </c:barChart>
      <c:catAx>
        <c:axId val="151479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960"/>
        <c:crosses val="autoZero"/>
        <c:auto val="1"/>
        <c:lblAlgn val="ctr"/>
        <c:lblOffset val="100"/>
        <c:noMultiLvlLbl val="0"/>
      </c:catAx>
      <c:valAx>
        <c:axId val="151480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</c:v>
                </c:pt>
                <c:pt idx="1">
                  <c:v>5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544"/>
        <c:axId val="152991232"/>
      </c:barChart>
      <c:catAx>
        <c:axId val="15282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232"/>
        <c:crosses val="autoZero"/>
        <c:auto val="1"/>
        <c:lblAlgn val="ctr"/>
        <c:lblOffset val="100"/>
        <c:noMultiLvlLbl val="0"/>
      </c:catAx>
      <c:valAx>
        <c:axId val="15299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9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376"/>
        <c:axId val="153320448"/>
      </c:barChart>
      <c:catAx>
        <c:axId val="153317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auto val="1"/>
        <c:lblAlgn val="ctr"/>
        <c:lblOffset val="100"/>
        <c:noMultiLvlLbl val="0"/>
      </c:catAx>
      <c:valAx>
        <c:axId val="153320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202.542</c:v>
                </c:pt>
                <c:pt idx="1">
                  <c:v>325.142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768"/>
        <c:axId val="153544960"/>
      </c:barChart>
      <c:catAx>
        <c:axId val="153504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44960"/>
        <c:crosses val="autoZero"/>
        <c:auto val="1"/>
        <c:lblAlgn val="ctr"/>
        <c:lblOffset val="100"/>
        <c:noMultiLvlLbl val="0"/>
      </c:catAx>
      <c:valAx>
        <c:axId val="153544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4216</c:v>
                </c:pt>
                <c:pt idx="1">
                  <c:v>4046</c:v>
                </c:pt>
                <c:pt idx="2">
                  <c:v>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4240"/>
        <c:axId val="153760128"/>
      </c:barChart>
      <c:catAx>
        <c:axId val="15375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60128"/>
        <c:crosses val="autoZero"/>
        <c:auto val="1"/>
        <c:lblAlgn val="ctr"/>
        <c:lblOffset val="100"/>
        <c:noMultiLvlLbl val="0"/>
      </c:catAx>
      <c:valAx>
        <c:axId val="15376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13.3</c:v>
                </c:pt>
                <c:pt idx="1">
                  <c:v>13.6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52928"/>
        <c:axId val="153891968"/>
      </c:barChart>
      <c:catAx>
        <c:axId val="1538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968"/>
        <c:crosses val="autoZero"/>
        <c:auto val="1"/>
        <c:lblAlgn val="ctr"/>
        <c:lblOffset val="100"/>
        <c:noMultiLvlLbl val="0"/>
      </c:catAx>
      <c:valAx>
        <c:axId val="15389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</c:v>
                </c:pt>
                <c:pt idx="1">
                  <c:v>36.700000000000003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9328"/>
        <c:axId val="153961600"/>
      </c:barChart>
      <c:catAx>
        <c:axId val="15393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1600"/>
        <c:crosses val="autoZero"/>
        <c:auto val="1"/>
        <c:lblAlgn val="ctr"/>
        <c:lblOffset val="100"/>
        <c:noMultiLvlLbl val="0"/>
      </c:catAx>
      <c:valAx>
        <c:axId val="15396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9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15.287197231833909</c:v>
                </c:pt>
                <c:pt idx="1">
                  <c:v>61.065743944636672</c:v>
                </c:pt>
                <c:pt idx="2">
                  <c:v>23.647058823529413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17</c:v>
                </c:pt>
                <c:pt idx="1">
                  <c:v>17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776"/>
        <c:axId val="154594304"/>
      </c:barChart>
      <c:catAx>
        <c:axId val="1543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304"/>
        <c:crosses val="autoZero"/>
        <c:auto val="1"/>
        <c:lblAlgn val="ctr"/>
        <c:lblOffset val="100"/>
        <c:noMultiLvlLbl val="0"/>
      </c:catAx>
      <c:valAx>
        <c:axId val="15459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47</c:v>
                </c:pt>
                <c:pt idx="1">
                  <c:v>88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25</c:v>
                </c:pt>
                <c:pt idx="1">
                  <c:v>88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008"/>
        <c:axId val="199533312"/>
      </c:barChart>
      <c:catAx>
        <c:axId val="19935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312"/>
        <c:crosses val="autoZero"/>
        <c:auto val="1"/>
        <c:lblAlgn val="ctr"/>
        <c:lblOffset val="100"/>
        <c:noMultiLvlLbl val="0"/>
      </c:catAx>
      <c:valAx>
        <c:axId val="19953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0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99488"/>
        <c:axId val="154838144"/>
      </c:barChart>
      <c:catAx>
        <c:axId val="1547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144"/>
        <c:crosses val="autoZero"/>
        <c:auto val="1"/>
        <c:lblAlgn val="ctr"/>
        <c:lblOffset val="100"/>
        <c:noMultiLvlLbl val="0"/>
      </c:catAx>
      <c:valAx>
        <c:axId val="15483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99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132.6</c:v>
                </c:pt>
                <c:pt idx="1">
                  <c:v>91.7</c:v>
                </c:pt>
                <c:pt idx="2">
                  <c:v>50.7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104.6</c:v>
                </c:pt>
                <c:pt idx="1">
                  <c:v>78.599999999999994</c:v>
                </c:pt>
                <c:pt idx="2">
                  <c:v>35.6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9344"/>
        <c:axId val="155160576"/>
      </c:barChart>
      <c:catAx>
        <c:axId val="155129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60576"/>
        <c:crosses val="autoZero"/>
        <c:auto val="1"/>
        <c:lblAlgn val="ctr"/>
        <c:lblOffset val="100"/>
        <c:noMultiLvlLbl val="0"/>
      </c:catAx>
      <c:valAx>
        <c:axId val="155160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3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863</c:v>
                </c:pt>
                <c:pt idx="1">
                  <c:v>757</c:v>
                </c:pt>
                <c:pt idx="2">
                  <c:v>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461120"/>
        <c:axId val="155462656"/>
      </c:barChart>
      <c:catAx>
        <c:axId val="1554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656"/>
        <c:crosses val="autoZero"/>
        <c:auto val="1"/>
        <c:lblAlgn val="ctr"/>
        <c:lblOffset val="100"/>
        <c:noMultiLvlLbl val="0"/>
      </c:catAx>
      <c:valAx>
        <c:axId val="155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9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536"/>
        <c:axId val="156131328"/>
      </c:barChart>
      <c:catAx>
        <c:axId val="15560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328"/>
        <c:crosses val="autoZero"/>
        <c:auto val="1"/>
        <c:lblAlgn val="ctr"/>
        <c:lblOffset val="100"/>
        <c:noMultiLvlLbl val="0"/>
      </c:catAx>
      <c:valAx>
        <c:axId val="15613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94</c:v>
                </c:pt>
                <c:pt idx="1">
                  <c:v>110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140</c:v>
                </c:pt>
                <c:pt idx="1">
                  <c:v>154</c:v>
                </c:pt>
                <c:pt idx="2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81248"/>
        <c:axId val="156766208"/>
      </c:barChart>
      <c:catAx>
        <c:axId val="15658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66208"/>
        <c:crosses val="autoZero"/>
        <c:auto val="1"/>
        <c:lblAlgn val="ctr"/>
        <c:lblOffset val="100"/>
        <c:noMultiLvlLbl val="0"/>
      </c:catAx>
      <c:valAx>
        <c:axId val="15676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1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1.9031141868512111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2.0069204152249132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2.1314878892733562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2.5051903114186853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2.3183391003460208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2.2698961937716264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2.2837370242214532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2.7543252595155709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2.7820069204152249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3.4878892733564015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3.6193771626297577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3.8062283737024223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4.5813148788927336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4.6712802768166091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3.3148788927335637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2.0346020761245676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1.4809688581314879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0.88581314878892736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4624"/>
        <c:axId val="157877376"/>
      </c:barChart>
      <c:catAx>
        <c:axId val="1578346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77376"/>
        <c:crosses val="autoZero"/>
        <c:auto val="1"/>
        <c:lblAlgn val="ctr"/>
        <c:lblOffset val="100"/>
        <c:noMultiLvlLbl val="0"/>
      </c:catAx>
      <c:valAx>
        <c:axId val="15787737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346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2.0899653979238755</c:v>
                </c:pt>
                <c:pt idx="1">
                  <c:v>2.0692041522491351</c:v>
                </c:pt>
                <c:pt idx="2">
                  <c:v>2.2145328719723181</c:v>
                </c:pt>
                <c:pt idx="3">
                  <c:v>2.4359861591695502</c:v>
                </c:pt>
                <c:pt idx="4">
                  <c:v>2.5259515570934257</c:v>
                </c:pt>
                <c:pt idx="5">
                  <c:v>2.6851211072664363</c:v>
                </c:pt>
                <c:pt idx="6">
                  <c:v>2.8719723183391004</c:v>
                </c:pt>
                <c:pt idx="7">
                  <c:v>2.9896193771626298</c:v>
                </c:pt>
                <c:pt idx="8">
                  <c:v>3.1626297577854672</c:v>
                </c:pt>
                <c:pt idx="9">
                  <c:v>4.0761245674740483</c:v>
                </c:pt>
                <c:pt idx="10">
                  <c:v>3.8546712802768166</c:v>
                </c:pt>
                <c:pt idx="11">
                  <c:v>4.2837370242214536</c:v>
                </c:pt>
                <c:pt idx="12">
                  <c:v>4.6435986159169556</c:v>
                </c:pt>
                <c:pt idx="13">
                  <c:v>4.7958477508650521</c:v>
                </c:pt>
                <c:pt idx="14">
                  <c:v>3.2595155709342558</c:v>
                </c:pt>
                <c:pt idx="15">
                  <c:v>1.6816608996539792</c:v>
                </c:pt>
                <c:pt idx="16">
                  <c:v>1.0034602076124566</c:v>
                </c:pt>
                <c:pt idx="17">
                  <c:v>0.51903114186851207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11072"/>
        <c:axId val="158237824"/>
      </c:barChart>
      <c:catAx>
        <c:axId val="1582110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37824"/>
        <c:crosses val="autoZero"/>
        <c:auto val="1"/>
        <c:lblAlgn val="ctr"/>
        <c:lblOffset val="100"/>
        <c:noMultiLvlLbl val="0"/>
      </c:catAx>
      <c:valAx>
        <c:axId val="1582378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110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8.1195193244559927E-2</c:v>
                </c:pt>
                <c:pt idx="1">
                  <c:v>7.7591558038485414E-2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3.0367002273465409</c:v>
                </c:pt>
                <c:pt idx="1">
                  <c:v>0.97765363128491622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18.512504059759664</c:v>
                </c:pt>
                <c:pt idx="1">
                  <c:v>9.4661700806952194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25.170509905813574</c:v>
                </c:pt>
                <c:pt idx="1">
                  <c:v>25.900062073246431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43.99155569990257</c:v>
                </c:pt>
                <c:pt idx="1">
                  <c:v>55.927995034140288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3.4751542708671646</c:v>
                </c:pt>
                <c:pt idx="1">
                  <c:v>2.6225946617008069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5.7323806430659303</c:v>
                </c:pt>
                <c:pt idx="1">
                  <c:v>5.027932960893855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130752"/>
        <c:axId val="159132288"/>
      </c:barChart>
      <c:catAx>
        <c:axId val="159130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2288"/>
        <c:crosses val="autoZero"/>
        <c:auto val="1"/>
        <c:lblAlgn val="ctr"/>
        <c:lblOffset val="100"/>
        <c:noMultiLvlLbl val="0"/>
      </c:catAx>
      <c:valAx>
        <c:axId val="159132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07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46.557323806430659</c:v>
                </c:pt>
                <c:pt idx="1">
                  <c:v>43.404717566728742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26.307242611237413</c:v>
                </c:pt>
                <c:pt idx="1">
                  <c:v>33.379888268156428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27.037999350438451</c:v>
                </c:pt>
                <c:pt idx="1">
                  <c:v>23.106765983860956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9.7434231893471904E-2</c:v>
                </c:pt>
                <c:pt idx="1">
                  <c:v>0.10862818125387957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709440"/>
        <c:axId val="159837568"/>
      </c:barChart>
      <c:catAx>
        <c:axId val="159709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837568"/>
        <c:crosses val="autoZero"/>
        <c:auto val="1"/>
        <c:lblAlgn val="ctr"/>
        <c:lblOffset val="100"/>
        <c:noMultiLvlLbl val="0"/>
      </c:catAx>
      <c:valAx>
        <c:axId val="159837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094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4</c:v>
                </c:pt>
                <c:pt idx="4">
                  <c:v>9</c:v>
                </c:pt>
                <c:pt idx="5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8</c:v>
                </c:pt>
                <c:pt idx="4">
                  <c:v>11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7776"/>
        <c:axId val="160182272"/>
      </c:barChart>
      <c:catAx>
        <c:axId val="160027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182272"/>
        <c:crosses val="autoZero"/>
        <c:auto val="1"/>
        <c:lblAlgn val="ctr"/>
        <c:lblOffset val="100"/>
        <c:noMultiLvlLbl val="0"/>
      </c:catAx>
      <c:valAx>
        <c:axId val="160182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9</c:v>
                </c:pt>
                <c:pt idx="1">
                  <c:v>20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</c:v>
                </c:pt>
                <c:pt idx="1">
                  <c:v>22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967872"/>
        <c:axId val="199969408"/>
      </c:barChart>
      <c:catAx>
        <c:axId val="19996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408"/>
        <c:crosses val="autoZero"/>
        <c:auto val="1"/>
        <c:lblAlgn val="ctr"/>
        <c:lblOffset val="100"/>
        <c:noMultiLvlLbl val="0"/>
      </c:catAx>
      <c:valAx>
        <c:axId val="19996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967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1.92</c:v>
                </c:pt>
                <c:pt idx="1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608640"/>
        <c:axId val="160611712"/>
      </c:barChart>
      <c:catAx>
        <c:axId val="16060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712"/>
        <c:crosses val="autoZero"/>
        <c:auto val="1"/>
        <c:lblAlgn val="ctr"/>
        <c:lblOffset val="100"/>
        <c:noMultiLvlLbl val="0"/>
      </c:catAx>
      <c:valAx>
        <c:axId val="16061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67.857790676582624</c:v>
                </c:pt>
                <c:pt idx="2">
                  <c:v>13.205160637490513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32.142209323417376</c:v>
                </c:pt>
                <c:pt idx="2">
                  <c:v>86.794839362509492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883456"/>
        <c:axId val="160884992"/>
      </c:barChart>
      <c:catAx>
        <c:axId val="160883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4992"/>
        <c:crosses val="autoZero"/>
        <c:auto val="1"/>
        <c:lblAlgn val="ctr"/>
        <c:lblOffset val="100"/>
        <c:noMultiLvlLbl val="0"/>
      </c:catAx>
      <c:valAx>
        <c:axId val="1608849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34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50</c:v>
                </c:pt>
                <c:pt idx="1">
                  <c:v>47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72</c:v>
                </c:pt>
                <c:pt idx="1">
                  <c:v>56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38336"/>
        <c:axId val="161081984"/>
      </c:barChart>
      <c:catAx>
        <c:axId val="1610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1984"/>
        <c:crosses val="autoZero"/>
        <c:auto val="1"/>
        <c:lblAlgn val="ctr"/>
        <c:lblOffset val="100"/>
        <c:noMultiLvlLbl val="0"/>
      </c:catAx>
      <c:valAx>
        <c:axId val="16108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38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142</c:v>
                </c:pt>
                <c:pt idx="1">
                  <c:v>187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180</c:v>
                </c:pt>
                <c:pt idx="1">
                  <c:v>180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594368"/>
        <c:axId val="161661696"/>
      </c:barChart>
      <c:catAx>
        <c:axId val="16159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661696"/>
        <c:crosses val="autoZero"/>
        <c:auto val="1"/>
        <c:lblAlgn val="ctr"/>
        <c:lblOffset val="100"/>
        <c:noMultiLvlLbl val="0"/>
      </c:catAx>
      <c:valAx>
        <c:axId val="16166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594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25.769669327251993</c:v>
                </c:pt>
                <c:pt idx="1">
                  <c:v>25.954692556634306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27.137970353477765</c:v>
                </c:pt>
                <c:pt idx="1">
                  <c:v>28.867313915857608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15.222348916761689</c:v>
                </c:pt>
                <c:pt idx="1">
                  <c:v>20.064724919093852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11.944127708095781</c:v>
                </c:pt>
                <c:pt idx="1">
                  <c:v>13.074433656957929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8.181299885974914</c:v>
                </c:pt>
                <c:pt idx="1">
                  <c:v>6.0194174757281553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11.744583808437856</c:v>
                </c:pt>
                <c:pt idx="1">
                  <c:v>6.0194174757281553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9472"/>
        <c:axId val="162136448"/>
      </c:barChart>
      <c:catAx>
        <c:axId val="161929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136448"/>
        <c:crosses val="autoZero"/>
        <c:auto val="1"/>
        <c:lblAlgn val="ctr"/>
        <c:lblOffset val="100"/>
        <c:noMultiLvlLbl val="0"/>
      </c:catAx>
      <c:valAx>
        <c:axId val="1621364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94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49.58</c:v>
                </c:pt>
                <c:pt idx="1">
                  <c:v>40.86</c:v>
                </c:pt>
                <c:pt idx="2">
                  <c:v>8.0299999999999994</c:v>
                </c:pt>
                <c:pt idx="3">
                  <c:v>1.17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53.67</c:v>
                </c:pt>
                <c:pt idx="1">
                  <c:v>36.409999999999997</c:v>
                </c:pt>
                <c:pt idx="2">
                  <c:v>8.1999999999999993</c:v>
                </c:pt>
                <c:pt idx="3">
                  <c:v>1.27</c:v>
                </c:pt>
                <c:pt idx="4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8960"/>
        <c:axId val="162251136"/>
      </c:barChart>
      <c:catAx>
        <c:axId val="16224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1136"/>
        <c:crosses val="autoZero"/>
        <c:auto val="1"/>
        <c:lblAlgn val="ctr"/>
        <c:lblOffset val="100"/>
        <c:noMultiLvlLbl val="0"/>
      </c:catAx>
      <c:valAx>
        <c:axId val="162251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9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48303</c:v>
                </c:pt>
                <c:pt idx="1">
                  <c:v>55015</c:v>
                </c:pt>
                <c:pt idx="2">
                  <c:v>63335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9952"/>
        <c:axId val="162528256"/>
      </c:barChart>
      <c:catAx>
        <c:axId val="16242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256"/>
        <c:crosses val="autoZero"/>
        <c:auto val="1"/>
        <c:lblAlgn val="ctr"/>
        <c:lblOffset val="100"/>
        <c:noMultiLvlLbl val="0"/>
      </c:catAx>
      <c:valAx>
        <c:axId val="16252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1386</c:v>
                </c:pt>
                <c:pt idx="1">
                  <c:v>1434</c:v>
                </c:pt>
                <c:pt idx="2">
                  <c:v>1477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2655</c:v>
                </c:pt>
                <c:pt idx="1">
                  <c:v>2675</c:v>
                </c:pt>
                <c:pt idx="2">
                  <c:v>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7360"/>
        <c:axId val="164385920"/>
      </c:barChart>
      <c:catAx>
        <c:axId val="16436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85920"/>
        <c:crosses val="autoZero"/>
        <c:auto val="1"/>
        <c:lblAlgn val="ctr"/>
        <c:lblOffset val="100"/>
        <c:noMultiLvlLbl val="0"/>
      </c:catAx>
      <c:valAx>
        <c:axId val="16438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7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13.5</c:v>
                </c:pt>
                <c:pt idx="1">
                  <c:v>33.4</c:v>
                </c:pt>
                <c:pt idx="2">
                  <c:v>3.9</c:v>
                </c:pt>
                <c:pt idx="3">
                  <c:v>49.2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55.852156057494859</c:v>
                </c:pt>
                <c:pt idx="1">
                  <c:v>74.656188605108056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44.147843942505133</c:v>
                </c:pt>
                <c:pt idx="1">
                  <c:v>25.343811394891947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7584128"/>
        <c:axId val="167585664"/>
      </c:barChart>
      <c:catAx>
        <c:axId val="167584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5664"/>
        <c:crosses val="autoZero"/>
        <c:auto val="1"/>
        <c:lblAlgn val="ctr"/>
        <c:lblOffset val="100"/>
        <c:noMultiLvlLbl val="0"/>
      </c:catAx>
      <c:valAx>
        <c:axId val="1675856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412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1374</c:v>
                </c:pt>
                <c:pt idx="1">
                  <c:v>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3344"/>
        <c:axId val="200714880"/>
      </c:barChart>
      <c:catAx>
        <c:axId val="200713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4880"/>
        <c:crosses val="autoZero"/>
        <c:auto val="1"/>
        <c:lblAlgn val="ctr"/>
        <c:lblOffset val="100"/>
        <c:noMultiLvlLbl val="0"/>
      </c:catAx>
      <c:valAx>
        <c:axId val="20071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2.4</c:v>
                </c:pt>
                <c:pt idx="1">
                  <c:v>3.1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308736"/>
        <c:axId val="168310272"/>
      </c:barChart>
      <c:catAx>
        <c:axId val="16830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10272"/>
        <c:crosses val="autoZero"/>
        <c:auto val="1"/>
        <c:lblAlgn val="ctr"/>
        <c:lblOffset val="100"/>
        <c:noMultiLvlLbl val="0"/>
      </c:catAx>
      <c:valAx>
        <c:axId val="16831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08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19.899999999999999</c:v>
                </c:pt>
                <c:pt idx="1">
                  <c:v>0</c:v>
                </c:pt>
                <c:pt idx="2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51840"/>
        <c:axId val="186480128"/>
      </c:barChart>
      <c:catAx>
        <c:axId val="18645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128"/>
        <c:crosses val="autoZero"/>
        <c:auto val="1"/>
        <c:lblAlgn val="ctr"/>
        <c:lblOffset val="100"/>
        <c:noMultiLvlLbl val="0"/>
      </c:catAx>
      <c:valAx>
        <c:axId val="18648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84448"/>
        <c:axId val="186739712"/>
      </c:barChart>
      <c:catAx>
        <c:axId val="18658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39712"/>
        <c:crosses val="autoZero"/>
        <c:auto val="1"/>
        <c:lblAlgn val="ctr"/>
        <c:lblOffset val="100"/>
        <c:noMultiLvlLbl val="0"/>
      </c:catAx>
      <c:valAx>
        <c:axId val="18673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84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2992</c:v>
                </c:pt>
                <c:pt idx="1">
                  <c:v>4827</c:v>
                </c:pt>
                <c:pt idx="2">
                  <c:v>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496"/>
        <c:axId val="186894592"/>
      </c:barChart>
      <c:catAx>
        <c:axId val="18685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592"/>
        <c:crosses val="autoZero"/>
        <c:auto val="1"/>
        <c:lblAlgn val="ctr"/>
        <c:lblOffset val="100"/>
        <c:noMultiLvlLbl val="0"/>
      </c:catAx>
      <c:valAx>
        <c:axId val="186894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11255</c:v>
                </c:pt>
                <c:pt idx="1">
                  <c:v>24387</c:v>
                </c:pt>
                <c:pt idx="2">
                  <c:v>22014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4768"/>
        <c:axId val="189351808"/>
      </c:barChart>
      <c:catAx>
        <c:axId val="18934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1808"/>
        <c:crosses val="autoZero"/>
        <c:auto val="1"/>
        <c:lblAlgn val="ctr"/>
        <c:lblOffset val="100"/>
        <c:noMultiLvlLbl val="0"/>
      </c:catAx>
      <c:valAx>
        <c:axId val="189351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3.8</c:v>
                </c:pt>
                <c:pt idx="1">
                  <c:v>5.0999999999999996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632"/>
        <c:axId val="189463168"/>
      </c:barChart>
      <c:catAx>
        <c:axId val="18946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3168"/>
        <c:crosses val="autoZero"/>
        <c:auto val="1"/>
        <c:lblAlgn val="ctr"/>
        <c:lblOffset val="100"/>
        <c:noMultiLvlLbl val="0"/>
      </c:catAx>
      <c:valAx>
        <c:axId val="1894631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61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18.8</c:v>
                </c:pt>
                <c:pt idx="1">
                  <c:v>19.899999999999999</c:v>
                </c:pt>
                <c:pt idx="2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34.4</c:v>
                </c:pt>
                <c:pt idx="1">
                  <c:v>35.4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707008"/>
        <c:axId val="189709312"/>
      </c:barChart>
      <c:catAx>
        <c:axId val="18970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9312"/>
        <c:crosses val="autoZero"/>
        <c:auto val="1"/>
        <c:lblAlgn val="ctr"/>
        <c:lblOffset val="100"/>
        <c:noMultiLvlLbl val="0"/>
      </c:catAx>
      <c:valAx>
        <c:axId val="18970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70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3510.26</c:v>
                </c:pt>
                <c:pt idx="1">
                  <c:v>9010.4599999999991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56864"/>
        <c:axId val="189958400"/>
      </c:barChart>
      <c:catAx>
        <c:axId val="189956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8400"/>
        <c:crosses val="autoZero"/>
        <c:auto val="1"/>
        <c:lblAlgn val="ctr"/>
        <c:lblOffset val="100"/>
        <c:noMultiLvlLbl val="0"/>
      </c:catAx>
      <c:valAx>
        <c:axId val="1899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120</c:v>
                </c:pt>
                <c:pt idx="1">
                  <c:v>117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100</c:v>
                </c:pt>
                <c:pt idx="1">
                  <c:v>102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30816"/>
        <c:axId val="190149760"/>
      </c:barChart>
      <c:catAx>
        <c:axId val="19013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49760"/>
        <c:crosses val="autoZero"/>
        <c:auto val="1"/>
        <c:lblAlgn val="ctr"/>
        <c:lblOffset val="100"/>
        <c:noMultiLvlLbl val="0"/>
      </c:catAx>
      <c:valAx>
        <c:axId val="19014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8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7057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7393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14440</v>
      </c>
      <c r="C4" s="35">
        <v>7054</v>
      </c>
      <c r="D4" s="63">
        <v>7386</v>
      </c>
      <c r="E4" s="211"/>
    </row>
    <row r="5" spans="1:5" ht="30" x14ac:dyDescent="0.25">
      <c r="A5" s="201" t="s">
        <v>716</v>
      </c>
      <c r="B5" s="72">
        <v>13991</v>
      </c>
      <c r="C5" s="61">
        <v>6769</v>
      </c>
      <c r="D5" s="111">
        <v>7222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1806</v>
      </c>
      <c r="C4" s="71">
        <v>3847</v>
      </c>
    </row>
    <row r="5" spans="1:6" x14ac:dyDescent="0.25">
      <c r="A5" s="286" t="s">
        <v>719</v>
      </c>
      <c r="B5" s="214">
        <v>580</v>
      </c>
      <c r="C5" s="214">
        <v>761</v>
      </c>
    </row>
    <row r="6" spans="1:6" x14ac:dyDescent="0.25">
      <c r="A6" s="286" t="s">
        <v>720</v>
      </c>
      <c r="B6" s="214">
        <v>1157</v>
      </c>
      <c r="C6" s="214">
        <v>1192</v>
      </c>
    </row>
    <row r="7" spans="1:6" x14ac:dyDescent="0.25">
      <c r="A7" s="286" t="s">
        <v>721</v>
      </c>
      <c r="B7" s="214">
        <v>1997</v>
      </c>
      <c r="C7" s="214">
        <v>1578</v>
      </c>
    </row>
    <row r="8" spans="1:6" x14ac:dyDescent="0.25">
      <c r="A8" s="286" t="s">
        <v>722</v>
      </c>
      <c r="B8" s="214">
        <v>37</v>
      </c>
      <c r="C8" s="214">
        <v>223</v>
      </c>
    </row>
    <row r="9" spans="1:6" x14ac:dyDescent="0.25">
      <c r="A9" s="286" t="s">
        <v>723</v>
      </c>
      <c r="B9" s="214">
        <v>610</v>
      </c>
      <c r="C9" s="214">
        <v>500</v>
      </c>
    </row>
    <row r="10" spans="1:6" ht="30" x14ac:dyDescent="0.25">
      <c r="A10" s="293" t="s">
        <v>724</v>
      </c>
      <c r="B10" s="214">
        <v>2054</v>
      </c>
      <c r="C10" s="214">
        <v>132</v>
      </c>
    </row>
    <row r="11" spans="1:6" x14ac:dyDescent="0.25">
      <c r="A11" s="286" t="s">
        <v>887</v>
      </c>
      <c r="B11" s="214">
        <v>306</v>
      </c>
      <c r="C11" s="214">
        <v>515</v>
      </c>
    </row>
    <row r="12" spans="1:6" x14ac:dyDescent="0.25">
      <c r="A12" s="294" t="s">
        <v>16</v>
      </c>
      <c r="B12" s="1">
        <f>SUM(B4:B11)</f>
        <v>8547</v>
      </c>
      <c r="C12" s="1">
        <f>SUM(C4:C11)</f>
        <v>8748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1287</v>
      </c>
      <c r="C19" s="71">
        <v>1980</v>
      </c>
    </row>
    <row r="20" spans="1:3" x14ac:dyDescent="0.25">
      <c r="A20" s="286" t="s">
        <v>719</v>
      </c>
      <c r="B20" s="214">
        <v>343</v>
      </c>
      <c r="C20" s="214">
        <v>452</v>
      </c>
    </row>
    <row r="21" spans="1:3" x14ac:dyDescent="0.25">
      <c r="A21" s="286" t="s">
        <v>720</v>
      </c>
      <c r="B21" s="214">
        <v>873</v>
      </c>
      <c r="C21" s="214">
        <v>924</v>
      </c>
    </row>
    <row r="22" spans="1:3" x14ac:dyDescent="0.25">
      <c r="A22" s="286" t="s">
        <v>721</v>
      </c>
      <c r="B22" s="214">
        <v>1937</v>
      </c>
      <c r="C22" s="214">
        <v>1810</v>
      </c>
    </row>
    <row r="23" spans="1:3" x14ac:dyDescent="0.25">
      <c r="A23" s="286" t="s">
        <v>722</v>
      </c>
      <c r="B23" s="214">
        <v>41</v>
      </c>
      <c r="C23" s="214">
        <v>343</v>
      </c>
    </row>
    <row r="24" spans="1:3" x14ac:dyDescent="0.25">
      <c r="A24" s="286" t="s">
        <v>723</v>
      </c>
      <c r="B24" s="214">
        <v>407</v>
      </c>
      <c r="C24" s="214">
        <v>308</v>
      </c>
    </row>
    <row r="25" spans="1:3" ht="30" x14ac:dyDescent="0.25">
      <c r="A25" s="293" t="s">
        <v>724</v>
      </c>
      <c r="B25" s="214">
        <v>1879</v>
      </c>
      <c r="C25" s="214">
        <v>430</v>
      </c>
    </row>
    <row r="26" spans="1:3" x14ac:dyDescent="0.25">
      <c r="A26" s="286" t="s">
        <v>887</v>
      </c>
      <c r="B26" s="214">
        <v>264</v>
      </c>
      <c r="C26" s="214">
        <v>1121</v>
      </c>
    </row>
    <row r="27" spans="1:3" x14ac:dyDescent="0.25">
      <c r="A27" s="294" t="s">
        <v>16</v>
      </c>
      <c r="B27" s="1">
        <f>SUM(B19:B26)</f>
        <v>7031</v>
      </c>
      <c r="C27" s="1">
        <f>SUM(C19:C26)</f>
        <v>7368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74.16</v>
      </c>
      <c r="C4" s="1018">
        <v>72.14</v>
      </c>
      <c r="D4" s="1018">
        <v>76.599999999999994</v>
      </c>
      <c r="E4" s="1019">
        <v>44</v>
      </c>
      <c r="F4" s="1019">
        <v>178.4</v>
      </c>
      <c r="G4" s="1020">
        <v>45.4</v>
      </c>
      <c r="H4" s="1021">
        <v>44.5</v>
      </c>
      <c r="I4" s="1022">
        <v>46.3</v>
      </c>
      <c r="J4" s="1019">
        <v>19.899999999999999</v>
      </c>
    </row>
    <row r="5" spans="1:12" x14ac:dyDescent="0.25">
      <c r="A5" s="498">
        <v>2021</v>
      </c>
      <c r="B5" s="757">
        <v>72.52</v>
      </c>
      <c r="C5" s="758">
        <v>70.45</v>
      </c>
      <c r="D5" s="758">
        <v>75.02</v>
      </c>
      <c r="E5" s="1023">
        <v>43</v>
      </c>
      <c r="F5" s="1023">
        <v>179.3</v>
      </c>
      <c r="G5" s="1024">
        <v>45.5</v>
      </c>
      <c r="H5" s="1025">
        <v>44.6</v>
      </c>
      <c r="I5" s="1026">
        <v>46.4</v>
      </c>
      <c r="J5" s="1023">
        <v>0</v>
      </c>
    </row>
    <row r="6" spans="1:12" x14ac:dyDescent="0.25">
      <c r="A6" s="499">
        <v>2022</v>
      </c>
      <c r="B6" s="1011">
        <v>73.55</v>
      </c>
      <c r="C6" s="1012">
        <v>71.37</v>
      </c>
      <c r="D6" s="1012">
        <v>76.16</v>
      </c>
      <c r="E6" s="1013">
        <v>42</v>
      </c>
      <c r="F6" s="1013">
        <v>189.4</v>
      </c>
      <c r="G6" s="1014">
        <v>45.9</v>
      </c>
      <c r="H6" s="1015">
        <v>45.2</v>
      </c>
      <c r="I6" s="1016">
        <v>46.6</v>
      </c>
      <c r="J6" s="1013">
        <v>6.9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19.899999999999999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0</v>
      </c>
    </row>
    <row r="13" spans="1:12" x14ac:dyDescent="0.25">
      <c r="A13" s="633">
        <f t="shared" si="0"/>
        <v>2022</v>
      </c>
      <c r="B13" s="627">
        <f t="shared" si="1"/>
        <v>6.9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3192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4134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28.6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63335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1285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99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3107</v>
      </c>
      <c r="C5" s="70">
        <v>4041</v>
      </c>
      <c r="D5" s="55">
        <v>2655</v>
      </c>
      <c r="E5" s="110">
        <v>1386</v>
      </c>
      <c r="F5" s="55">
        <v>26.8</v>
      </c>
      <c r="G5" s="55">
        <v>34.4</v>
      </c>
      <c r="H5" s="110">
        <v>18.8</v>
      </c>
      <c r="I5" s="55"/>
      <c r="J5" s="70"/>
      <c r="K5" s="55"/>
      <c r="L5" s="55"/>
      <c r="M5" s="71">
        <v>110</v>
      </c>
      <c r="N5" s="71">
        <v>100</v>
      </c>
      <c r="O5" s="71">
        <v>120</v>
      </c>
    </row>
    <row r="6" spans="1:16" x14ac:dyDescent="0.25">
      <c r="A6" s="215">
        <v>2021</v>
      </c>
      <c r="B6" s="212">
        <v>3121</v>
      </c>
      <c r="C6" s="212">
        <v>4109</v>
      </c>
      <c r="D6" s="58">
        <v>2675</v>
      </c>
      <c r="E6" s="160">
        <v>1434</v>
      </c>
      <c r="F6" s="58">
        <v>27.8</v>
      </c>
      <c r="G6" s="58">
        <v>35.4</v>
      </c>
      <c r="H6" s="160">
        <v>19.899999999999999</v>
      </c>
      <c r="I6" s="58">
        <v>48303</v>
      </c>
      <c r="J6" s="212">
        <v>1589</v>
      </c>
      <c r="K6" s="58">
        <v>759</v>
      </c>
      <c r="L6" s="58">
        <v>830</v>
      </c>
      <c r="M6" s="214">
        <v>109</v>
      </c>
      <c r="N6" s="214">
        <v>102</v>
      </c>
      <c r="O6" s="214">
        <v>117</v>
      </c>
    </row>
    <row r="7" spans="1:16" x14ac:dyDescent="0.25">
      <c r="A7" s="229">
        <v>2022</v>
      </c>
      <c r="B7" s="167">
        <v>3192</v>
      </c>
      <c r="C7" s="167">
        <v>4134</v>
      </c>
      <c r="D7" s="94">
        <v>2657</v>
      </c>
      <c r="E7" s="169">
        <v>1477</v>
      </c>
      <c r="F7" s="94">
        <v>28.6</v>
      </c>
      <c r="G7" s="58">
        <v>35.9</v>
      </c>
      <c r="H7" s="160">
        <v>20.9</v>
      </c>
      <c r="I7" s="94">
        <v>55015</v>
      </c>
      <c r="J7" s="167">
        <v>1419</v>
      </c>
      <c r="K7" s="94">
        <v>652</v>
      </c>
      <c r="L7" s="94">
        <v>767</v>
      </c>
      <c r="M7" s="214">
        <v>99</v>
      </c>
      <c r="N7" s="214">
        <v>89</v>
      </c>
      <c r="O7" s="214">
        <v>109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63335</v>
      </c>
      <c r="J8" s="1072">
        <v>1285</v>
      </c>
      <c r="K8" s="1073">
        <v>588</v>
      </c>
      <c r="L8" s="1073">
        <v>697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48303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55015</v>
      </c>
      <c r="F14" s="514">
        <f>A5</f>
        <v>2020</v>
      </c>
      <c r="G14" s="310">
        <f>IF(ISBLANK(E5),"",E5)</f>
        <v>1386</v>
      </c>
      <c r="H14" s="310">
        <f>IF(ISBLANK(D5),"",D5)</f>
        <v>2655</v>
      </c>
      <c r="K14" s="514">
        <f>A6</f>
        <v>2021</v>
      </c>
      <c r="L14" s="310">
        <f>IF(ISBLANK(L6),"",L6)</f>
        <v>830</v>
      </c>
      <c r="M14" s="310">
        <f>IF(ISBLANK(K6),"",K6)</f>
        <v>759</v>
      </c>
    </row>
    <row r="15" spans="1:16" x14ac:dyDescent="0.25">
      <c r="A15" s="481">
        <f>A8</f>
        <v>2023</v>
      </c>
      <c r="B15" s="311">
        <f t="shared" si="0"/>
        <v>63335</v>
      </c>
      <c r="F15" s="486">
        <f t="shared" ref="F15:F16" si="1">A6</f>
        <v>2021</v>
      </c>
      <c r="G15" s="479">
        <f t="shared" ref="G15:G16" si="2">IF(ISBLANK(E6),"",E6)</f>
        <v>1434</v>
      </c>
      <c r="H15" s="479">
        <f t="shared" ref="H15:H16" si="3">IF(ISBLANK(D6),"",D6)</f>
        <v>2675</v>
      </c>
      <c r="K15" s="486">
        <f>A7</f>
        <v>2022</v>
      </c>
      <c r="L15" s="479">
        <f t="shared" ref="L15:L16" si="4">IF(ISBLANK(L7),"",L7)</f>
        <v>767</v>
      </c>
      <c r="M15" s="479">
        <f t="shared" ref="M15:M16" si="5">IF(ISBLANK(K7),"",K7)</f>
        <v>652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1477</v>
      </c>
      <c r="H16" s="311">
        <f t="shared" si="3"/>
        <v>2657</v>
      </c>
      <c r="K16" s="481">
        <f>A8</f>
        <v>2023</v>
      </c>
      <c r="L16" s="311">
        <f t="shared" si="4"/>
        <v>697</v>
      </c>
      <c r="M16" s="311">
        <f t="shared" si="5"/>
        <v>588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3107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3121</v>
      </c>
      <c r="C21" s="373"/>
      <c r="D21" s="197"/>
      <c r="F21" s="514">
        <f>A5</f>
        <v>2020</v>
      </c>
      <c r="G21" s="310">
        <f>IF(ISBLANK(E5),"",E5)</f>
        <v>1386</v>
      </c>
      <c r="H21" s="310">
        <f>IF(ISBLANK(D5),"",D5)</f>
        <v>2655</v>
      </c>
      <c r="K21" s="514">
        <f>A6</f>
        <v>2021</v>
      </c>
      <c r="L21" s="310">
        <f>IF(ISBLANK(L6),"",L6)</f>
        <v>830</v>
      </c>
      <c r="M21" s="310">
        <f>IF(ISBLANK(K6),"",K6)</f>
        <v>759</v>
      </c>
    </row>
    <row r="22" spans="1:15" x14ac:dyDescent="0.25">
      <c r="A22" s="481">
        <f t="shared" si="6"/>
        <v>2022</v>
      </c>
      <c r="B22" s="311">
        <f t="shared" si="7"/>
        <v>3192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1434</v>
      </c>
      <c r="H22" s="479">
        <f t="shared" ref="H22:H23" si="10">IF(ISBLANK(D6),"",D6)</f>
        <v>2675</v>
      </c>
      <c r="K22" s="486">
        <f>A7</f>
        <v>2022</v>
      </c>
      <c r="L22" s="479">
        <f>IF(ISBLANK(L7),"",L7)</f>
        <v>767</v>
      </c>
      <c r="M22" s="479">
        <f>IF(ISBLANK(K7),"",K7)</f>
        <v>652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1477</v>
      </c>
      <c r="H23" s="311">
        <f t="shared" si="10"/>
        <v>2657</v>
      </c>
      <c r="K23" s="481">
        <f>A8</f>
        <v>2023</v>
      </c>
      <c r="L23" s="311">
        <f>IF(ISBLANK(L8),"",L8)</f>
        <v>697</v>
      </c>
      <c r="M23" s="311">
        <f>IF(ISBLANK(K8),"",K8)</f>
        <v>588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3107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3121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3192</v>
      </c>
      <c r="C28" s="373"/>
      <c r="D28" s="197"/>
      <c r="F28" s="514">
        <f>A5</f>
        <v>2020</v>
      </c>
      <c r="G28" s="310">
        <f>IF(ISBLANK(H5),"",H5)</f>
        <v>18.8</v>
      </c>
      <c r="H28" s="310">
        <f>IF(ISBLANK(G5),"",G5)</f>
        <v>34.4</v>
      </c>
      <c r="K28" s="514">
        <f>A5</f>
        <v>2020</v>
      </c>
      <c r="L28" s="310">
        <f>IF(ISBLANK(O5),"",O5)</f>
        <v>120</v>
      </c>
      <c r="M28" s="310">
        <f>IF(ISBLANK(N5),"",N5)</f>
        <v>100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19.899999999999999</v>
      </c>
      <c r="H29" s="479">
        <f t="shared" ref="H29:H30" si="15">IF(ISBLANK(G6),"",G6)</f>
        <v>35.4</v>
      </c>
      <c r="K29" s="486">
        <f t="shared" ref="K29:K30" si="16">A6</f>
        <v>2021</v>
      </c>
      <c r="L29" s="479">
        <f t="shared" ref="L29:L30" si="17">IF(ISBLANK(O6),"",O6)</f>
        <v>117</v>
      </c>
      <c r="M29" s="479">
        <f t="shared" ref="M29:M30" si="18">IF(ISBLANK(N6),"",N6)</f>
        <v>102</v>
      </c>
    </row>
    <row r="30" spans="1:15" x14ac:dyDescent="0.25">
      <c r="F30" s="481">
        <f t="shared" si="13"/>
        <v>2022</v>
      </c>
      <c r="G30" s="311">
        <f t="shared" si="14"/>
        <v>20.9</v>
      </c>
      <c r="H30" s="311">
        <f t="shared" si="15"/>
        <v>35.9</v>
      </c>
      <c r="K30" s="481">
        <f t="shared" si="16"/>
        <v>2022</v>
      </c>
      <c r="L30" s="311">
        <f t="shared" si="17"/>
        <v>109</v>
      </c>
      <c r="M30" s="311">
        <f t="shared" si="18"/>
        <v>89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18.8</v>
      </c>
      <c r="H35" s="310">
        <f>IF(ISBLANK(G5),"",G5)</f>
        <v>34.4</v>
      </c>
      <c r="K35" s="514">
        <f>A5</f>
        <v>2020</v>
      </c>
      <c r="L35" s="310">
        <f>IF(ISBLANK(O5),"",O5)</f>
        <v>120</v>
      </c>
      <c r="M35" s="310">
        <f>IF(ISBLANK(N5),"",N5)</f>
        <v>100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19.899999999999999</v>
      </c>
      <c r="H36" s="479">
        <f t="shared" ref="H36:H37" si="21">IF(ISBLANK(G6),"",G6)</f>
        <v>35.4</v>
      </c>
      <c r="K36" s="486">
        <f t="shared" ref="K36:K37" si="22">A6</f>
        <v>2021</v>
      </c>
      <c r="L36" s="479">
        <f t="shared" ref="L36:L37" si="23">IF(ISBLANK(O6),"",O6)</f>
        <v>117</v>
      </c>
      <c r="M36" s="479">
        <f t="shared" ref="M36:M37" si="24">IF(ISBLANK(N6),"",N6)</f>
        <v>102</v>
      </c>
    </row>
    <row r="37" spans="6:15" x14ac:dyDescent="0.25">
      <c r="F37" s="481">
        <f t="shared" si="19"/>
        <v>2022</v>
      </c>
      <c r="G37" s="311">
        <f t="shared" si="20"/>
        <v>20.9</v>
      </c>
      <c r="H37" s="311">
        <f t="shared" si="21"/>
        <v>35.9</v>
      </c>
      <c r="K37" s="481">
        <f t="shared" si="22"/>
        <v>2022</v>
      </c>
      <c r="L37" s="311">
        <f t="shared" si="23"/>
        <v>109</v>
      </c>
      <c r="M37" s="311">
        <f t="shared" si="24"/>
        <v>89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18.3</v>
      </c>
      <c r="C6" s="35">
        <v>17.3</v>
      </c>
      <c r="D6" s="63">
        <v>19.3</v>
      </c>
      <c r="E6" s="35">
        <v>52.7</v>
      </c>
      <c r="F6" s="35">
        <v>45.8</v>
      </c>
      <c r="G6" s="35">
        <v>59</v>
      </c>
      <c r="H6" s="292">
        <v>28.9</v>
      </c>
      <c r="I6" s="35">
        <v>36.9</v>
      </c>
      <c r="J6" s="63">
        <v>21.7</v>
      </c>
      <c r="M6" s="127" t="s">
        <v>16</v>
      </c>
      <c r="N6" s="935">
        <f>IF(ISBLANK(B8),"",B8)</f>
        <v>16.5</v>
      </c>
      <c r="O6" s="935">
        <f>IF(ISBLANK(E8),"",E8)</f>
        <v>52.3</v>
      </c>
      <c r="P6" s="128">
        <f>IF(ISBLANK(H8),"",H8)</f>
        <v>31.2</v>
      </c>
    </row>
    <row r="7" spans="1:19" x14ac:dyDescent="0.25">
      <c r="A7" s="286">
        <v>2022</v>
      </c>
      <c r="B7" s="167">
        <v>15.4</v>
      </c>
      <c r="C7" s="94">
        <v>13.3</v>
      </c>
      <c r="D7" s="169">
        <v>17.2</v>
      </c>
      <c r="E7" s="94">
        <v>54.1</v>
      </c>
      <c r="F7" s="94">
        <v>49.5</v>
      </c>
      <c r="G7" s="94">
        <v>58</v>
      </c>
      <c r="H7" s="167">
        <v>30.4</v>
      </c>
      <c r="I7" s="94">
        <v>37.1</v>
      </c>
      <c r="J7" s="169">
        <v>24.8</v>
      </c>
    </row>
    <row r="8" spans="1:19" x14ac:dyDescent="0.25">
      <c r="A8" s="218">
        <v>2023</v>
      </c>
      <c r="B8" s="167">
        <v>16.5</v>
      </c>
      <c r="C8" s="94">
        <v>12.8</v>
      </c>
      <c r="D8" s="169">
        <v>19.7</v>
      </c>
      <c r="E8" s="94">
        <v>52.3</v>
      </c>
      <c r="F8" s="94">
        <v>49</v>
      </c>
      <c r="G8" s="94">
        <v>55.1</v>
      </c>
      <c r="H8" s="167">
        <v>31.2</v>
      </c>
      <c r="I8" s="94">
        <v>38.299999999999997</v>
      </c>
      <c r="J8" s="169">
        <v>25.3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19.7</v>
      </c>
      <c r="O12" s="936">
        <f>IF(ISBLANK(G8),"",G8)</f>
        <v>55.1</v>
      </c>
      <c r="P12" s="938">
        <f>IF(ISBLANK(J8),"",J8)</f>
        <v>25.3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12.8</v>
      </c>
      <c r="O13" s="937">
        <f>IF(ISBLANK(F8),"",F8)</f>
        <v>49</v>
      </c>
      <c r="P13" s="939">
        <f>IF(ISBLANK(I8),"",I8)</f>
        <v>38.299999999999997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16.5</v>
      </c>
      <c r="O20" s="935">
        <f>IF(ISBLANK(E8),"",E8)</f>
        <v>52.3</v>
      </c>
      <c r="P20" s="940">
        <f>IF(ISBLANK(H8),"",H8)</f>
        <v>31.2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19.7</v>
      </c>
      <c r="O24" s="936">
        <f>IF(ISBLANK(G8),"",G8)</f>
        <v>55.1</v>
      </c>
      <c r="P24" s="938">
        <f>IF(ISBLANK(J8),"",J8)</f>
        <v>25.3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12.8</v>
      </c>
      <c r="O25" s="937">
        <f>IF(ISBLANK(F8),"",F8)</f>
        <v>49</v>
      </c>
      <c r="P25" s="939">
        <f>IF(ISBLANK(I8),"",I8)</f>
        <v>38.299999999999997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674669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46690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695779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48151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1236471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85569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110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3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871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67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158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365976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14.6</v>
      </c>
      <c r="E20" s="600">
        <v>15.5</v>
      </c>
      <c r="F20" s="600">
        <v>13.5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36</v>
      </c>
      <c r="E21" s="751">
        <v>35.4</v>
      </c>
      <c r="F21" s="751">
        <v>33.4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4.5999999999999996</v>
      </c>
      <c r="E22" s="752">
        <v>5.4</v>
      </c>
      <c r="F22" s="752">
        <v>3.9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13.5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33.4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3.9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49.2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13.5</v>
      </c>
      <c r="C30" s="204" t="s">
        <v>493</v>
      </c>
    </row>
    <row r="31" spans="1:11" x14ac:dyDescent="0.25">
      <c r="A31" s="698" t="s">
        <v>1430</v>
      </c>
      <c r="B31" s="734">
        <f>F21</f>
        <v>33.4</v>
      </c>
    </row>
    <row r="32" spans="1:11" x14ac:dyDescent="0.25">
      <c r="A32" s="698" t="s">
        <v>1431</v>
      </c>
      <c r="B32" s="734">
        <f>F22</f>
        <v>3.9</v>
      </c>
    </row>
    <row r="33" spans="1:2" x14ac:dyDescent="0.25">
      <c r="A33" s="699" t="s">
        <v>1432</v>
      </c>
      <c r="B33" s="732">
        <f>100-(B30+B31+B32)</f>
        <v>49.2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112</v>
      </c>
      <c r="C4" s="71">
        <v>5</v>
      </c>
      <c r="D4" s="71">
        <v>9</v>
      </c>
      <c r="G4" s="217">
        <f>A4</f>
        <v>2021</v>
      </c>
      <c r="H4" s="289">
        <f>IF(ISBLANK(C4),"",C4)</f>
        <v>5</v>
      </c>
      <c r="I4" s="289">
        <f>IF(ISBLANK(D4),"",D4)</f>
        <v>9</v>
      </c>
    </row>
    <row r="5" spans="1:9" x14ac:dyDescent="0.25">
      <c r="A5" s="286">
        <v>2022</v>
      </c>
      <c r="B5" s="214">
        <v>111</v>
      </c>
      <c r="C5" s="214">
        <v>6</v>
      </c>
      <c r="D5" s="214">
        <v>4</v>
      </c>
      <c r="G5" s="286">
        <f t="shared" ref="G5:G6" si="0">A5</f>
        <v>2022</v>
      </c>
      <c r="H5" s="290">
        <f t="shared" ref="H5:H6" si="1">IF(ISBLANK(C5),"",C5)</f>
        <v>6</v>
      </c>
      <c r="I5" s="290">
        <f t="shared" ref="I5:I6" si="2">IF(ISBLANK(D5),"",D5)</f>
        <v>4</v>
      </c>
    </row>
    <row r="6" spans="1:9" x14ac:dyDescent="0.25">
      <c r="A6" s="218">
        <v>2023</v>
      </c>
      <c r="B6" s="168">
        <v>110</v>
      </c>
      <c r="C6" s="168">
        <v>4</v>
      </c>
      <c r="D6" s="168">
        <v>3</v>
      </c>
      <c r="G6" s="219">
        <f t="shared" si="0"/>
        <v>2023</v>
      </c>
      <c r="H6" s="291">
        <f t="shared" si="1"/>
        <v>4</v>
      </c>
      <c r="I6" s="291">
        <f t="shared" si="2"/>
        <v>3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5</v>
      </c>
      <c r="I12" s="289">
        <f>IF(ISBLANK(D4),"",D4)</f>
        <v>9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6</v>
      </c>
      <c r="I13" s="290">
        <f t="shared" si="4"/>
        <v>4</v>
      </c>
    </row>
    <row r="14" spans="1:9" x14ac:dyDescent="0.25">
      <c r="G14" s="219">
        <f t="shared" si="3"/>
        <v>2023</v>
      </c>
      <c r="H14" s="291">
        <f t="shared" ref="H14:I14" si="5">IF(ISBLANK(C6),"",C6)</f>
        <v>4</v>
      </c>
      <c r="I14" s="291">
        <f t="shared" si="5"/>
        <v>3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739</v>
      </c>
      <c r="C23" s="71">
        <v>94</v>
      </c>
      <c r="D23" s="71">
        <v>140</v>
      </c>
      <c r="G23" s="217">
        <f>A23</f>
        <v>2021</v>
      </c>
      <c r="H23" s="289">
        <f>IF(ISBLANK(C23),"",C23)</f>
        <v>94</v>
      </c>
      <c r="I23" s="289">
        <f>IF(ISBLANK(D23),"",D23)</f>
        <v>140</v>
      </c>
    </row>
    <row r="24" spans="1:13" x14ac:dyDescent="0.25">
      <c r="A24" s="286">
        <v>2022</v>
      </c>
      <c r="B24" s="214">
        <v>781</v>
      </c>
      <c r="C24" s="214">
        <v>110</v>
      </c>
      <c r="D24" s="214">
        <v>154</v>
      </c>
      <c r="G24" s="286">
        <f t="shared" ref="G24:G25" si="6">A24</f>
        <v>2022</v>
      </c>
      <c r="H24" s="290">
        <f t="shared" ref="H24:H25" si="7">IF(ISBLANK(C24),"",C24)</f>
        <v>110</v>
      </c>
      <c r="I24" s="290">
        <f t="shared" ref="I24:I25" si="8">IF(ISBLANK(D24),"",D24)</f>
        <v>154</v>
      </c>
    </row>
    <row r="25" spans="1:13" x14ac:dyDescent="0.25">
      <c r="A25" s="218">
        <v>2023</v>
      </c>
      <c r="B25" s="168">
        <v>871</v>
      </c>
      <c r="C25" s="168">
        <v>67</v>
      </c>
      <c r="D25" s="168">
        <v>158</v>
      </c>
      <c r="G25" s="219">
        <f t="shared" si="6"/>
        <v>2023</v>
      </c>
      <c r="H25" s="291">
        <f t="shared" si="7"/>
        <v>67</v>
      </c>
      <c r="I25" s="291">
        <f t="shared" si="8"/>
        <v>158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94</v>
      </c>
      <c r="I31" s="289">
        <f>IF(ISBLANK(D23),"",D23)</f>
        <v>140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110</v>
      </c>
      <c r="I32" s="290">
        <f t="shared" si="10"/>
        <v>154</v>
      </c>
    </row>
    <row r="33" spans="7:9" x14ac:dyDescent="0.25">
      <c r="G33" s="219">
        <f t="shared" si="9"/>
        <v>2023</v>
      </c>
      <c r="H33" s="291">
        <f t="shared" ref="H33:I33" si="11">IF(ISBLANK(C25),"",C25)</f>
        <v>67</v>
      </c>
      <c r="I33" s="291">
        <f t="shared" si="11"/>
        <v>158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134756</v>
      </c>
      <c r="C4" s="1077">
        <v>8937</v>
      </c>
      <c r="D4" s="110">
        <v>332496</v>
      </c>
      <c r="E4" s="70">
        <v>22050</v>
      </c>
      <c r="F4" s="1076">
        <v>42603</v>
      </c>
      <c r="G4" s="70">
        <v>2825</v>
      </c>
      <c r="H4" s="1078">
        <v>923222</v>
      </c>
      <c r="I4" s="1077">
        <v>61226</v>
      </c>
    </row>
    <row r="5" spans="1:9" x14ac:dyDescent="0.25">
      <c r="A5" s="587">
        <v>2021</v>
      </c>
      <c r="B5" s="1079">
        <v>157318</v>
      </c>
      <c r="C5" s="1080">
        <v>10659</v>
      </c>
      <c r="D5" s="160">
        <v>360424</v>
      </c>
      <c r="E5" s="212">
        <v>24421</v>
      </c>
      <c r="F5" s="1079">
        <v>55003</v>
      </c>
      <c r="G5" s="212">
        <v>3727</v>
      </c>
      <c r="H5" s="1081">
        <v>1017802</v>
      </c>
      <c r="I5" s="1080">
        <v>68961</v>
      </c>
    </row>
    <row r="6" spans="1:9" x14ac:dyDescent="0.25">
      <c r="A6" s="588">
        <v>2022</v>
      </c>
      <c r="B6" s="1082">
        <v>166415</v>
      </c>
      <c r="C6" s="1083">
        <v>11517</v>
      </c>
      <c r="D6" s="169">
        <v>412763</v>
      </c>
      <c r="E6" s="167">
        <v>28565</v>
      </c>
      <c r="F6" s="1082">
        <v>48496</v>
      </c>
      <c r="G6" s="167">
        <v>3356</v>
      </c>
      <c r="H6" s="1084">
        <v>1236471</v>
      </c>
      <c r="I6" s="1083">
        <v>85569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260798</v>
      </c>
      <c r="C4" s="1076">
        <v>485589</v>
      </c>
      <c r="D4" s="1077">
        <v>32203</v>
      </c>
      <c r="E4" s="1076">
        <v>513179</v>
      </c>
      <c r="F4" s="1077">
        <v>34033</v>
      </c>
    </row>
    <row r="5" spans="1:6" x14ac:dyDescent="0.25">
      <c r="A5" s="480">
        <v>2021</v>
      </c>
      <c r="B5" s="1081">
        <v>103186</v>
      </c>
      <c r="C5" s="1079">
        <v>608523</v>
      </c>
      <c r="D5" s="1080">
        <v>41231</v>
      </c>
      <c r="E5" s="1079">
        <v>551757</v>
      </c>
      <c r="F5" s="1080">
        <v>37384</v>
      </c>
    </row>
    <row r="6" spans="1:6" ht="15.75" thickBot="1" x14ac:dyDescent="0.3">
      <c r="A6" s="960">
        <v>2022</v>
      </c>
      <c r="B6" s="1085">
        <v>365976</v>
      </c>
      <c r="C6" s="1086">
        <v>674669</v>
      </c>
      <c r="D6" s="1087">
        <v>46690</v>
      </c>
      <c r="E6" s="1086">
        <v>695779</v>
      </c>
      <c r="F6" s="1087">
        <v>48151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Krupanj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342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14450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42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6.4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-10.4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73.55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189.4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2.84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14440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13991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383</v>
      </c>
      <c r="C63" s="548">
        <f>IF(ISBLANK('DEM2'!C7),"-",'DEM2'!C7)</f>
        <v>438</v>
      </c>
      <c r="D63" s="548"/>
      <c r="E63" s="548">
        <f>IF(ISBLANK('DEM2'!D8),"-",'DEM2'!D8)</f>
        <v>384</v>
      </c>
      <c r="F63" s="548">
        <f>IF(ISBLANK('DEM2'!C8),"-",'DEM2'!C8)</f>
        <v>417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516</v>
      </c>
      <c r="C64" s="317">
        <f>IF(ISBLANK('DEM2'!F7),"-",'DEM2'!F7)</f>
        <v>510</v>
      </c>
      <c r="D64" s="789"/>
      <c r="E64" s="317">
        <f>IF(ISBLANK('DEM2'!G8),"-",'DEM2'!G8)</f>
        <v>489</v>
      </c>
      <c r="F64" s="317">
        <f>IF(ISBLANK('DEM2'!F8),"-",'DEM2'!F8)</f>
        <v>504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305</v>
      </c>
      <c r="C65" s="345">
        <f>IF(ISBLANK('DEM2'!I7),"-",'DEM2'!I7)</f>
        <v>312</v>
      </c>
      <c r="D65" s="393"/>
      <c r="E65" s="345">
        <f>IF(ISBLANK('DEM2'!J8),"-",'DEM2'!J8)</f>
        <v>299</v>
      </c>
      <c r="F65" s="345">
        <f>IF(ISBLANK('DEM2'!I8),"-",'DEM2'!I8)</f>
        <v>276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1134</v>
      </c>
      <c r="C66" s="348">
        <f>IF(ISBLANK('DEM2'!L7),"-",'DEM2'!L7)</f>
        <v>1178</v>
      </c>
      <c r="D66" s="394"/>
      <c r="E66" s="348">
        <f>IF(ISBLANK('DEM2'!M8),"-",'DEM2'!M8)</f>
        <v>1096</v>
      </c>
      <c r="F66" s="348">
        <f>IF(ISBLANK('DEM2'!L8),"-",'DEM2'!L8)</f>
        <v>1113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1095</v>
      </c>
      <c r="C67" s="345">
        <f>IF(ISBLANK('DEM2'!O7),"-",'DEM2'!O7)</f>
        <v>1259</v>
      </c>
      <c r="D67" s="393"/>
      <c r="E67" s="345">
        <f>IF(ISBLANK('DEM2'!P8),"-",'DEM2'!P8)</f>
        <v>1025</v>
      </c>
      <c r="F67" s="345">
        <f>IF(ISBLANK('DEM2'!O8),"-",'DEM2'!O8)</f>
        <v>1105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4506</v>
      </c>
      <c r="C68" s="317">
        <f>IF(ISBLANK('DEM2'!R7),"-",'DEM2'!R7)</f>
        <v>5007</v>
      </c>
      <c r="D68" s="395"/>
      <c r="E68" s="317">
        <f>IF(ISBLANK('DEM2'!S8),"-",'DEM2'!S8)</f>
        <v>4394</v>
      </c>
      <c r="F68" s="317">
        <f>IF(ISBLANK('DEM2'!R8),"-",'DEM2'!R8)</f>
        <v>4845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7205</v>
      </c>
      <c r="C69" s="463">
        <f>IF(ISBLANK('DEM2'!U7),"-",'DEM2'!U7)</f>
        <v>7554</v>
      </c>
      <c r="D69" s="799"/>
      <c r="E69" s="463">
        <f>IF(ISBLANK('DEM2'!V8),"-",'DEM2'!V8)</f>
        <v>7057</v>
      </c>
      <c r="F69" s="463">
        <f>IF(ISBLANK('DEM2'!U8),"-",'DEM2'!U8)</f>
        <v>7393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3192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4134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28.6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63335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1285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99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49.4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152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18.600000000000001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1236471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85569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412763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277447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28565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166415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11517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48496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3356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674669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46690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695779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48151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110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871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365976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4090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4833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1467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11074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3953</v>
      </c>
      <c r="C300" s="808">
        <f>IF(ISBLANK(POLJ3!C4),"-",POLJ3!C4)</f>
        <v>522</v>
      </c>
      <c r="D300" s="1160">
        <f>IF(ISBLANK(POLJ3!D4),"-",POLJ3!D4)</f>
        <v>3431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5513</v>
      </c>
      <c r="C301" s="789">
        <f>IF(ISBLANK(POLJ3!C5),"-",POLJ3!C5)</f>
        <v>3741</v>
      </c>
      <c r="D301" s="1161">
        <f>IF(ISBLANK(POLJ3!D5),"-",POLJ3!D5)</f>
        <v>1772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</v>
      </c>
      <c r="C302" s="790">
        <f>IF(ISBLANK(POLJ3!C6),"-",POLJ3!C6)</f>
        <v>0</v>
      </c>
      <c r="D302" s="1162">
        <f>IF(ISBLANK(POLJ3!D6),"-",POLJ3!D6)</f>
        <v>2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55</v>
      </c>
      <c r="C303" s="791">
        <f>IF(ISBLANK(POLJ3!C7),"-",POLJ3!C7)</f>
        <v>23</v>
      </c>
      <c r="D303" s="1163">
        <f>IF(ISBLANK(POLJ3!D7),"-",POLJ3!D7)</f>
        <v>32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4090</v>
      </c>
      <c r="C304" s="807">
        <f>IF(ISBLANK(POLJ3!C8),"-",POLJ3!C8)</f>
        <v>548</v>
      </c>
      <c r="D304" s="1164">
        <f>IF(ISBLANK(POLJ3!D8),"-",POLJ3!D8)</f>
        <v>3542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201.9</v>
      </c>
      <c r="C310" s="1165"/>
      <c r="D310" s="3"/>
      <c r="E310" s="5"/>
      <c r="F310" s="5"/>
      <c r="G310" s="815" t="s">
        <v>854</v>
      </c>
      <c r="H310" s="816">
        <f>IF(ISBLANK(POLJ2!H3),"-",POLJ2!H3)</f>
        <v>4668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5876.84</v>
      </c>
      <c r="C311" s="1154"/>
      <c r="D311" s="3"/>
      <c r="E311" s="5"/>
      <c r="F311" s="5"/>
      <c r="G311" s="810" t="s">
        <v>855</v>
      </c>
      <c r="H311" s="248">
        <f>IF(ISBLANK(POLJ2!H4),"-",POLJ2!H4)</f>
        <v>19362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2367.5100000000002</v>
      </c>
      <c r="C312" s="1154"/>
      <c r="D312" s="3"/>
      <c r="E312" s="5"/>
      <c r="F312" s="5"/>
      <c r="G312" s="810" t="s">
        <v>856</v>
      </c>
      <c r="H312" s="248">
        <f>IF(ISBLANK(POLJ2!H5),"-",POLJ2!H5)</f>
        <v>14762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5.0999999999999996</v>
      </c>
      <c r="C313" s="1154"/>
      <c r="D313" s="3"/>
      <c r="E313" s="5"/>
      <c r="F313" s="5"/>
      <c r="G313" s="812" t="s">
        <v>857</v>
      </c>
      <c r="H313" s="249">
        <f>IF(ISBLANK(POLJ2!H6),"-",POLJ2!H6)</f>
        <v>67591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10.17</v>
      </c>
      <c r="C314" s="1154"/>
      <c r="D314" s="3"/>
      <c r="E314" s="5"/>
      <c r="F314" s="5"/>
      <c r="G314" s="814" t="s">
        <v>847</v>
      </c>
      <c r="H314" s="817">
        <f>IF(ISBLANK(POLJ2!H7),"-",POLJ2!H7)</f>
        <v>106383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3791.66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12253.18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9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47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16.600000000000001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303</v>
      </c>
      <c r="I364" s="808">
        <f>IF(ISBLANK(OBRAZ2!I6),"-",OBRAZ2!I6)</f>
        <v>240</v>
      </c>
      <c r="J364" s="808">
        <f>IF(ISBLANK(OBRAZ2!J6),"-",OBRAZ2!J6)</f>
        <v>63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192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63.9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55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5.6105610561056105</v>
      </c>
      <c r="J375" s="850">
        <f>IF(ISBLANK(OBRAZ2!D12),"-",OBRAZ2!D21)</f>
        <v>5.1020408163265305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3.4920634920634921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56.825396825396822</v>
      </c>
      <c r="I377" s="851">
        <f>IF(ISBLANK(OBRAZ2!C14),"-",OBRAZ2!C23)</f>
        <v>61.71617161716172</v>
      </c>
      <c r="J377" s="851">
        <f>IF(ISBLANK(OBRAZ2!D14),"-",OBRAZ2!D23)</f>
        <v>76.19047619047619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26.984126984126984</v>
      </c>
      <c r="I379" s="851">
        <f>IF(ISBLANK(OBRAZ2!C16),"-",OBRAZ2!C25)</f>
        <v>18.481848184818482</v>
      </c>
      <c r="J379" s="851">
        <f>IF(ISBLANK(OBRAZ2!D16),"-",OBRAZ2!D25)</f>
        <v>18.707482993197281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12.698412698412698</v>
      </c>
      <c r="I380" s="852">
        <f>IF(ISBLANK(OBRAZ2!C17),"-",OBRAZ2!C26)</f>
        <v>14.19141914191419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15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272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380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215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129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98.8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128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98.5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309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72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13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0.9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2.1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14.3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0.23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93.8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92.3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2589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17.899999999999999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863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4781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12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7.9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7.9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15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271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1.9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707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35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134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44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84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3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47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8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5.3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66.400000000000006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34.299999999999997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40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325.142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90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2071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25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1600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12520.72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14.09182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146</v>
      </c>
      <c r="D696" s="3"/>
      <c r="E696" s="5"/>
      <c r="F696" s="5"/>
      <c r="G696" s="837">
        <v>2012</v>
      </c>
      <c r="H696" s="835">
        <f>IF(ISBLANK(INDEKSI2!B5),"-",INDEKSI2!B5)</f>
        <v>17.350000000000001</v>
      </c>
      <c r="I696" s="835">
        <f>IF(ISBLANK(INDEKSI2!C5),"-",INDEKSI2!C5)</f>
        <v>152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31.49</v>
      </c>
      <c r="D697" s="3"/>
      <c r="E697" s="5"/>
      <c r="F697" s="5"/>
      <c r="G697" s="838">
        <v>2013</v>
      </c>
      <c r="H697" s="559">
        <f>IF(ISBLANK(INDEKSI2!B6),"-",INDEKSI2!B6)</f>
        <v>17.46</v>
      </c>
      <c r="I697" s="559">
        <f>IF(ISBLANK(INDEKSI2!C6),"-",INDEKSI2!C6)</f>
        <v>152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18.850000000000001</v>
      </c>
      <c r="I698" s="836">
        <f>IF(ISBLANK(INDEKSI2!C7),"-",INDEKSI2!C7)</f>
        <v>148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6091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468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22014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1557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18.600000000000001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49.4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152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18.850000000000001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148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14.09182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146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31.49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13.64</v>
      </c>
      <c r="C4" s="721">
        <v>155</v>
      </c>
      <c r="D4" s="710"/>
      <c r="E4" s="711"/>
      <c r="F4" s="712"/>
    </row>
    <row r="5" spans="1:6" x14ac:dyDescent="0.25">
      <c r="A5" s="286">
        <v>2012</v>
      </c>
      <c r="B5" s="614">
        <v>17.350000000000001</v>
      </c>
      <c r="C5" s="722">
        <v>152</v>
      </c>
      <c r="D5" s="713"/>
      <c r="E5" s="641"/>
      <c r="F5" s="714"/>
    </row>
    <row r="6" spans="1:6" x14ac:dyDescent="0.25">
      <c r="A6" s="286">
        <v>2013</v>
      </c>
      <c r="B6" s="614">
        <v>17.46</v>
      </c>
      <c r="C6" s="722">
        <v>152</v>
      </c>
      <c r="D6" s="715">
        <v>14.09182</v>
      </c>
      <c r="E6" s="609">
        <v>146</v>
      </c>
      <c r="F6" s="716">
        <v>31.49</v>
      </c>
    </row>
    <row r="7" spans="1:6" x14ac:dyDescent="0.25">
      <c r="A7" s="219">
        <v>2014</v>
      </c>
      <c r="B7" s="615">
        <v>18.850000000000001</v>
      </c>
      <c r="C7" s="723">
        <v>148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4090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1467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4833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201.9</v>
      </c>
      <c r="G3" s="217" t="s">
        <v>765</v>
      </c>
      <c r="H3" s="71">
        <v>4668</v>
      </c>
    </row>
    <row r="4" spans="1:9" x14ac:dyDescent="0.25">
      <c r="A4" s="286" t="s">
        <v>760</v>
      </c>
      <c r="B4" s="214">
        <v>5876.84</v>
      </c>
      <c r="G4" s="286" t="s">
        <v>766</v>
      </c>
      <c r="H4" s="214">
        <v>19362</v>
      </c>
    </row>
    <row r="5" spans="1:9" x14ac:dyDescent="0.25">
      <c r="A5" s="286" t="s">
        <v>761</v>
      </c>
      <c r="B5" s="214">
        <v>2367.5100000000002</v>
      </c>
      <c r="G5" s="286" t="s">
        <v>767</v>
      </c>
      <c r="H5" s="214">
        <v>14762</v>
      </c>
    </row>
    <row r="6" spans="1:9" x14ac:dyDescent="0.25">
      <c r="A6" s="286" t="s">
        <v>762</v>
      </c>
      <c r="B6" s="214">
        <v>5.0999999999999996</v>
      </c>
      <c r="G6" s="286" t="s">
        <v>768</v>
      </c>
      <c r="H6" s="214">
        <v>67591</v>
      </c>
    </row>
    <row r="7" spans="1:9" x14ac:dyDescent="0.25">
      <c r="A7" s="286" t="s">
        <v>763</v>
      </c>
      <c r="B7" s="214">
        <v>10.17</v>
      </c>
      <c r="G7" s="1" t="s">
        <v>24</v>
      </c>
      <c r="H7" s="288">
        <v>106383</v>
      </c>
    </row>
    <row r="8" spans="1:9" x14ac:dyDescent="0.25">
      <c r="A8" s="287" t="s">
        <v>764</v>
      </c>
      <c r="B8" s="73">
        <v>3791.66</v>
      </c>
    </row>
    <row r="9" spans="1:9" x14ac:dyDescent="0.25">
      <c r="A9" s="1" t="s">
        <v>24</v>
      </c>
      <c r="B9" s="288">
        <v>12253.18</v>
      </c>
      <c r="I9" s="41" t="s">
        <v>876</v>
      </c>
    </row>
    <row r="10" spans="1:9" x14ac:dyDescent="0.25">
      <c r="G10" s="29" t="s">
        <v>775</v>
      </c>
      <c r="H10" s="58">
        <v>11074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3953</v>
      </c>
      <c r="C4" s="55">
        <v>522</v>
      </c>
      <c r="D4" s="110">
        <v>3431</v>
      </c>
    </row>
    <row r="5" spans="1:4" ht="30" customHeight="1" x14ac:dyDescent="0.25">
      <c r="A5" s="274" t="s">
        <v>884</v>
      </c>
      <c r="B5" s="212">
        <v>5513</v>
      </c>
      <c r="C5" s="58">
        <v>3741</v>
      </c>
      <c r="D5" s="160">
        <v>1772</v>
      </c>
    </row>
    <row r="6" spans="1:4" x14ac:dyDescent="0.25">
      <c r="A6" s="274" t="s">
        <v>772</v>
      </c>
      <c r="B6" s="212">
        <v>2</v>
      </c>
      <c r="C6" s="58">
        <v>0</v>
      </c>
      <c r="D6" s="160">
        <v>2</v>
      </c>
    </row>
    <row r="7" spans="1:4" ht="30" x14ac:dyDescent="0.25">
      <c r="A7" s="274" t="s">
        <v>773</v>
      </c>
      <c r="B7" s="212">
        <v>55</v>
      </c>
      <c r="C7" s="58">
        <v>23</v>
      </c>
      <c r="D7" s="160">
        <v>32</v>
      </c>
    </row>
    <row r="8" spans="1:4" x14ac:dyDescent="0.25">
      <c r="A8" s="201" t="s">
        <v>774</v>
      </c>
      <c r="B8" s="72">
        <v>4090</v>
      </c>
      <c r="C8" s="61">
        <v>548</v>
      </c>
      <c r="D8" s="111">
        <v>3542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67.857790676582624</v>
      </c>
      <c r="C15" s="278">
        <f>D5/B5*100</f>
        <v>32.142209323417376</v>
      </c>
    </row>
    <row r="16" spans="1:4" ht="30" x14ac:dyDescent="0.25">
      <c r="A16" s="279" t="s">
        <v>821</v>
      </c>
      <c r="B16" s="283">
        <f>C4/B4*100</f>
        <v>13.205160637490513</v>
      </c>
      <c r="C16" s="280">
        <f>D4/B4*100</f>
        <v>86.794839362509492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67.857790676582624</v>
      </c>
      <c r="C22" s="278">
        <f t="shared" si="0"/>
        <v>32.142209323417376</v>
      </c>
    </row>
    <row r="23" spans="1:3" ht="30" x14ac:dyDescent="0.25">
      <c r="A23" s="279" t="s">
        <v>858</v>
      </c>
      <c r="B23" s="285">
        <f t="shared" si="0"/>
        <v>13.205160637490513</v>
      </c>
      <c r="C23" s="284">
        <f t="shared" si="0"/>
        <v>86.794839362509492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9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47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16.600000000000001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192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63.9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55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440</v>
      </c>
      <c r="C6" s="973">
        <v>353</v>
      </c>
      <c r="D6" s="945">
        <v>87</v>
      </c>
      <c r="E6" s="973">
        <v>315</v>
      </c>
      <c r="F6" s="973">
        <v>229</v>
      </c>
      <c r="G6" s="945">
        <v>86</v>
      </c>
      <c r="H6" s="599">
        <v>303</v>
      </c>
      <c r="I6" s="616">
        <v>240</v>
      </c>
      <c r="J6" s="945">
        <v>63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90</v>
      </c>
      <c r="C7" s="975">
        <v>90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17</v>
      </c>
      <c r="D12" s="600">
        <v>15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11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179</v>
      </c>
      <c r="C14" s="751">
        <v>187</v>
      </c>
      <c r="D14" s="751">
        <v>224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85</v>
      </c>
      <c r="C16" s="1029">
        <v>56</v>
      </c>
      <c r="D16" s="751">
        <v>55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40</v>
      </c>
      <c r="C17" s="752">
        <v>43</v>
      </c>
      <c r="D17" s="752">
        <v>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5.6105610561056105</v>
      </c>
      <c r="D21" s="289">
        <f>D12/SUM(D12:D17)*100</f>
        <v>5.1020408163265305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3.4920634920634921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56.825396825396822</v>
      </c>
      <c r="C23" s="290">
        <f>C14/SUM(C12:C17)*100</f>
        <v>61.71617161716172</v>
      </c>
      <c r="D23" s="290">
        <f>D14/SUM(D12:D17)*100</f>
        <v>76.19047619047619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26.984126984126984</v>
      </c>
      <c r="C25" s="290">
        <f>C16/SUM(C12:C17)*100</f>
        <v>18.481848184818482</v>
      </c>
      <c r="D25" s="290">
        <f>D16/SUM(D12:D17)*100</f>
        <v>18.707482993197281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12.698412698412698</v>
      </c>
      <c r="C26" s="291">
        <f>C17/SUM(C12:C17)*100</f>
        <v>14.19141914191419</v>
      </c>
      <c r="D26" s="291">
        <f>D17/SUM(D12:D17)*100</f>
        <v>0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50.9</v>
      </c>
      <c r="C7" s="600">
        <v>40.200000000000003</v>
      </c>
      <c r="D7" s="600">
        <v>36.200000000000003</v>
      </c>
    </row>
    <row r="8" spans="1:6" x14ac:dyDescent="0.25">
      <c r="A8" s="695" t="s">
        <v>944</v>
      </c>
      <c r="B8" s="751">
        <v>11.3</v>
      </c>
      <c r="C8" s="751">
        <v>1.4</v>
      </c>
      <c r="D8" s="751">
        <v>1.9</v>
      </c>
    </row>
    <row r="9" spans="1:6" x14ac:dyDescent="0.25">
      <c r="A9" s="696" t="s">
        <v>224</v>
      </c>
      <c r="B9" s="752">
        <v>37.700000000000003</v>
      </c>
      <c r="C9" s="752">
        <v>58.4</v>
      </c>
      <c r="D9" s="752">
        <v>61.9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50.9</v>
      </c>
      <c r="C13" s="697">
        <f t="shared" ref="C13:D13" si="1">IF(ISBLANK(C7),"",C7)</f>
        <v>40.200000000000003</v>
      </c>
      <c r="D13" s="697">
        <f t="shared" si="1"/>
        <v>36.200000000000003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11.3</v>
      </c>
      <c r="C14" s="698">
        <f t="shared" si="2"/>
        <v>1.4</v>
      </c>
      <c r="D14" s="698">
        <f t="shared" si="2"/>
        <v>1.9</v>
      </c>
    </row>
    <row r="15" spans="1:6" x14ac:dyDescent="0.25">
      <c r="A15" s="702" t="s">
        <v>1630</v>
      </c>
      <c r="B15" s="699">
        <f t="shared" si="2"/>
        <v>37.700000000000003</v>
      </c>
      <c r="C15" s="699">
        <f t="shared" si="2"/>
        <v>58.4</v>
      </c>
      <c r="D15" s="699">
        <f t="shared" si="2"/>
        <v>61.9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50.9</v>
      </c>
      <c r="C18" s="697">
        <f t="shared" ref="C18:D18" si="4">IF(ISBLANK(C7),"",C7)</f>
        <v>40.200000000000003</v>
      </c>
      <c r="D18" s="697">
        <f t="shared" si="4"/>
        <v>36.200000000000003</v>
      </c>
    </row>
    <row r="19" spans="1:5" x14ac:dyDescent="0.25">
      <c r="A19" s="701" t="s">
        <v>1632</v>
      </c>
      <c r="B19" s="698">
        <f t="shared" ref="B19:D20" si="5">IF(ISBLANK(B8),"",B8)</f>
        <v>11.3</v>
      </c>
      <c r="C19" s="698">
        <f t="shared" si="5"/>
        <v>1.4</v>
      </c>
      <c r="D19" s="698">
        <f t="shared" si="5"/>
        <v>1.9</v>
      </c>
    </row>
    <row r="20" spans="1:5" x14ac:dyDescent="0.25">
      <c r="A20" s="702" t="s">
        <v>1633</v>
      </c>
      <c r="B20" s="699">
        <f t="shared" si="5"/>
        <v>37.700000000000003</v>
      </c>
      <c r="C20" s="699">
        <f t="shared" si="5"/>
        <v>58.4</v>
      </c>
      <c r="D20" s="699">
        <f t="shared" si="5"/>
        <v>61.9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132.6</v>
      </c>
      <c r="C5" s="611">
        <v>104.6</v>
      </c>
      <c r="D5" s="1030">
        <v>115.7</v>
      </c>
      <c r="F5" s="28"/>
      <c r="G5" s="693">
        <f>A5</f>
        <v>2020</v>
      </c>
      <c r="H5" s="669">
        <f>IF(ISBLANK(B5),"",B5)</f>
        <v>132.6</v>
      </c>
      <c r="I5" s="618">
        <f t="shared" ref="H5:I7" si="0">IF(ISBLANK(C5),"",C5)</f>
        <v>104.6</v>
      </c>
    </row>
    <row r="6" spans="1:10" x14ac:dyDescent="0.25">
      <c r="A6" s="749">
        <v>2021</v>
      </c>
      <c r="B6" s="601">
        <v>91.7</v>
      </c>
      <c r="C6" s="612">
        <v>78.599999999999994</v>
      </c>
      <c r="D6" s="946">
        <v>83.9</v>
      </c>
      <c r="F6" s="44"/>
      <c r="G6" s="693">
        <f t="shared" ref="G6:G7" si="1">A6</f>
        <v>2021</v>
      </c>
      <c r="H6" s="670">
        <f t="shared" si="0"/>
        <v>91.7</v>
      </c>
      <c r="I6" s="619">
        <f t="shared" si="0"/>
        <v>78.599999999999994</v>
      </c>
    </row>
    <row r="7" spans="1:10" x14ac:dyDescent="0.25">
      <c r="A7" s="750">
        <v>2022</v>
      </c>
      <c r="B7" s="601">
        <v>50.7</v>
      </c>
      <c r="C7" s="612">
        <v>35.6</v>
      </c>
      <c r="D7" s="946">
        <v>43.7</v>
      </c>
      <c r="F7" s="44"/>
      <c r="G7" s="693">
        <f t="shared" si="1"/>
        <v>2022</v>
      </c>
      <c r="H7" s="671">
        <f t="shared" si="0"/>
        <v>50.7</v>
      </c>
      <c r="I7" s="620">
        <f t="shared" si="0"/>
        <v>35.6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132.6</v>
      </c>
      <c r="I13" s="618">
        <f>IF(ISBLANK(C5),"",C5)</f>
        <v>104.6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91.7</v>
      </c>
      <c r="I14" s="619">
        <f t="shared" si="3"/>
        <v>78.599999999999994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50.7</v>
      </c>
      <c r="I15" s="620">
        <f t="shared" si="4"/>
        <v>35.6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Krupanj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342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14450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42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6.4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-10.4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73.55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189.4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2.84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14440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13991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383</v>
      </c>
      <c r="C63" s="548">
        <f>IF(ISBLANK('DEM2'!C7),"-",'DEM2'!C7)</f>
        <v>438</v>
      </c>
      <c r="D63" s="548"/>
      <c r="E63" s="548">
        <f>IF(ISBLANK('DEM2'!D8),"-",'DEM2'!D8)</f>
        <v>384</v>
      </c>
      <c r="F63" s="548">
        <f>IF(ISBLANK('DEM2'!C8),"-",'DEM2'!C8)</f>
        <v>417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516</v>
      </c>
      <c r="C64" s="317">
        <f>IF(ISBLANK('DEM2'!F7),"-",'DEM2'!F7)</f>
        <v>510</v>
      </c>
      <c r="D64" s="789"/>
      <c r="E64" s="317">
        <f>IF(ISBLANK('DEM2'!G8),"-",'DEM2'!G8)</f>
        <v>489</v>
      </c>
      <c r="F64" s="317">
        <f>IF(ISBLANK('DEM2'!F8),"-",'DEM2'!F8)</f>
        <v>504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305</v>
      </c>
      <c r="C65" s="345">
        <f>IF(ISBLANK('DEM2'!I7),"-",'DEM2'!I7)</f>
        <v>312</v>
      </c>
      <c r="D65" s="393"/>
      <c r="E65" s="345">
        <f>IF(ISBLANK('DEM2'!J8),"-",'DEM2'!J8)</f>
        <v>299</v>
      </c>
      <c r="F65" s="345">
        <f>IF(ISBLANK('DEM2'!I8),"-",'DEM2'!I8)</f>
        <v>276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1134</v>
      </c>
      <c r="C66" s="317">
        <f>IF(ISBLANK('DEM2'!L7),"-",'DEM2'!L7)</f>
        <v>1178</v>
      </c>
      <c r="D66" s="395"/>
      <c r="E66" s="317">
        <f>IF(ISBLANK('DEM2'!M8),"-",'DEM2'!M8)</f>
        <v>1096</v>
      </c>
      <c r="F66" s="317">
        <f>IF(ISBLANK('DEM2'!L8),"-",'DEM2'!L8)</f>
        <v>1113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1095</v>
      </c>
      <c r="C67" s="317">
        <f>IF(ISBLANK('DEM2'!O7),"-",'DEM2'!O7)</f>
        <v>1259</v>
      </c>
      <c r="D67" s="395"/>
      <c r="E67" s="317">
        <f>IF(ISBLANK('DEM2'!P8),"-",'DEM2'!P8)</f>
        <v>1025</v>
      </c>
      <c r="F67" s="317">
        <f>IF(ISBLANK('DEM2'!O8),"-",'DEM2'!O8)</f>
        <v>1105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4506</v>
      </c>
      <c r="C68" s="414">
        <f>IF(ISBLANK('DEM2'!R7),"-",'DEM2'!R7)</f>
        <v>5007</v>
      </c>
      <c r="D68" s="420"/>
      <c r="E68" s="414">
        <f>IF(ISBLANK('DEM2'!S8),"-",'DEM2'!S8)</f>
        <v>4394</v>
      </c>
      <c r="F68" s="414">
        <f>IF(ISBLANK('DEM2'!R8),"-",'DEM2'!R8)</f>
        <v>4845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7205</v>
      </c>
      <c r="C69" s="463">
        <f>IF(ISBLANK('DEM2'!U7),"-",'DEM2'!U7)</f>
        <v>7554</v>
      </c>
      <c r="D69" s="799"/>
      <c r="E69" s="463">
        <f>IF(ISBLANK('DEM2'!V8),"-",'DEM2'!V8)</f>
        <v>7057</v>
      </c>
      <c r="F69" s="463">
        <f>IF(ISBLANK('DEM2'!U8),"-",'DEM2'!U8)</f>
        <v>7393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3192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4134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28.6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63335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1285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99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49.4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152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18.600000000000001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1236471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85569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412763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277447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28565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166415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11517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48496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3356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674669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46690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695779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48151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110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871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365976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4090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4833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1467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11074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3953</v>
      </c>
      <c r="C300" s="808">
        <f>IF(ISBLANK(POLJ3!C4),"-",POLJ3!C4)</f>
        <v>522</v>
      </c>
      <c r="D300" s="1160">
        <f>IF(ISBLANK(POLJ3!D4),"-",POLJ3!D4)</f>
        <v>3431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5513</v>
      </c>
      <c r="C301" s="789">
        <f>IF(ISBLANK(POLJ3!C5),"-",POLJ3!C5)</f>
        <v>3741</v>
      </c>
      <c r="D301" s="1161">
        <f>IF(ISBLANK(POLJ3!D5),"-",POLJ3!D5)</f>
        <v>1772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</v>
      </c>
      <c r="C302" s="790">
        <f>IF(ISBLANK(POLJ3!C6),"-",POLJ3!C6)</f>
        <v>0</v>
      </c>
      <c r="D302" s="1162">
        <f>IF(ISBLANK(POLJ3!D6),"-",POLJ3!D6)</f>
        <v>2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55</v>
      </c>
      <c r="C303" s="791">
        <f>IF(ISBLANK(POLJ3!C7),"-",POLJ3!C7)</f>
        <v>23</v>
      </c>
      <c r="D303" s="1163">
        <f>IF(ISBLANK(POLJ3!D7),"-",POLJ3!D7)</f>
        <v>32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4090</v>
      </c>
      <c r="C304" s="807">
        <f>IF(ISBLANK(POLJ3!C8),"-",POLJ3!C8)</f>
        <v>548</v>
      </c>
      <c r="D304" s="1164">
        <f>IF(ISBLANK(POLJ3!D8),"-",POLJ3!D8)</f>
        <v>3542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201.9</v>
      </c>
      <c r="C310" s="1165"/>
      <c r="D310" s="3"/>
      <c r="E310" s="5"/>
      <c r="F310" s="5"/>
      <c r="G310" s="815" t="s">
        <v>765</v>
      </c>
      <c r="H310" s="816">
        <f>IF(ISBLANK(POLJ2!H3),"-",POLJ2!H3)</f>
        <v>4668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5876.84</v>
      </c>
      <c r="C311" s="1154"/>
      <c r="D311" s="3"/>
      <c r="E311" s="5"/>
      <c r="F311" s="5"/>
      <c r="G311" s="810" t="s">
        <v>766</v>
      </c>
      <c r="H311" s="248">
        <f>IF(ISBLANK(POLJ2!H4),"-",POLJ2!H4)</f>
        <v>19362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2367.5100000000002</v>
      </c>
      <c r="C312" s="1154"/>
      <c r="D312" s="3"/>
      <c r="E312" s="5"/>
      <c r="F312" s="5"/>
      <c r="G312" s="810" t="s">
        <v>767</v>
      </c>
      <c r="H312" s="248">
        <f>IF(ISBLANK(POLJ2!H5),"-",POLJ2!H5)</f>
        <v>14762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5.0999999999999996</v>
      </c>
      <c r="C313" s="1154"/>
      <c r="D313" s="3"/>
      <c r="E313" s="5"/>
      <c r="F313" s="5"/>
      <c r="G313" s="812" t="s">
        <v>768</v>
      </c>
      <c r="H313" s="249">
        <f>IF(ISBLANK(POLJ2!H6),"-",POLJ2!H6)</f>
        <v>67591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10.17</v>
      </c>
      <c r="C314" s="1154"/>
      <c r="D314" s="3"/>
      <c r="E314" s="5"/>
      <c r="F314" s="5"/>
      <c r="G314" s="814" t="s">
        <v>16</v>
      </c>
      <c r="H314" s="817">
        <f>IF(ISBLANK(POLJ2!H7),"-",POLJ2!H7)</f>
        <v>106383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3791.66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12253.18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9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47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16.600000000000001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303</v>
      </c>
      <c r="I364" s="808">
        <f>IF(ISBLANK(OBRAZ2!I6),"-",OBRAZ2!I6)</f>
        <v>240</v>
      </c>
      <c r="J364" s="808">
        <f>IF(ISBLANK(OBRAZ2!J6),"-",OBRAZ2!J6)</f>
        <v>63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192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63.9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55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5.6105610561056105</v>
      </c>
      <c r="J375" s="850">
        <f>IF(ISBLANK(OBRAZ2!D12),"-",OBRAZ2!D21)</f>
        <v>5.1020408163265305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3.4920634920634921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56.825396825396822</v>
      </c>
      <c r="I377" s="851">
        <f>IF(ISBLANK(OBRAZ2!C14),"-",OBRAZ2!C23)</f>
        <v>61.71617161716172</v>
      </c>
      <c r="J377" s="851">
        <f>IF(ISBLANK(OBRAZ2!D14),"-",OBRAZ2!D23)</f>
        <v>76.19047619047619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26.984126984126984</v>
      </c>
      <c r="I379" s="851">
        <f>IF(ISBLANK(OBRAZ2!C16),"-",OBRAZ2!C25)</f>
        <v>18.481848184818482</v>
      </c>
      <c r="J379" s="851">
        <f>IF(ISBLANK(OBRAZ2!D16),"-",OBRAZ2!D25)</f>
        <v>18.707482993197281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12.698412698412698</v>
      </c>
      <c r="I380" s="852">
        <f>IF(ISBLANK(OBRAZ2!C17),"-",OBRAZ2!C26)</f>
        <v>14.19141914191419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15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272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380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215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129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98.8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128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98.5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309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72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13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0.9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2.1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14.3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0.23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93.8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92.3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2589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17.899999999999999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863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4781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12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7.9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7.9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15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271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1.9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707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35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134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44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84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3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47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8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5.3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66.400000000000006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34.299999999999997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40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325.142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90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2071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25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1600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12520.72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14.09182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146</v>
      </c>
      <c r="D696" s="315"/>
      <c r="E696" s="314"/>
      <c r="F696" s="5"/>
      <c r="G696" s="837">
        <v>2012</v>
      </c>
      <c r="H696" s="835">
        <f>IF(ISBLANK(INDEKSI2!B5),"-",INDEKSI2!B5)</f>
        <v>17.350000000000001</v>
      </c>
      <c r="I696" s="835">
        <f>IF(ISBLANK(INDEKSI2!C5),"-",INDEKSI2!C5)</f>
        <v>152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31.49</v>
      </c>
      <c r="D697" s="315"/>
      <c r="E697" s="314"/>
      <c r="F697" s="5"/>
      <c r="G697" s="838">
        <v>2013</v>
      </c>
      <c r="H697" s="559">
        <f>IF(ISBLANK(INDEKSI2!B6),"-",INDEKSI2!B6)</f>
        <v>17.46</v>
      </c>
      <c r="I697" s="559">
        <f>IF(ISBLANK(INDEKSI2!C6),"-",INDEKSI2!C6)</f>
        <v>152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18.850000000000001</v>
      </c>
      <c r="I698" s="836">
        <f>IF(ISBLANK(INDEKSI2!C7),"-",INDEKSI2!C7)</f>
        <v>148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6091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468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22014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1557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11</v>
      </c>
      <c r="D6" s="612">
        <v>1</v>
      </c>
      <c r="E6" s="612">
        <v>10</v>
      </c>
      <c r="F6" s="1033">
        <v>39</v>
      </c>
      <c r="G6" s="612">
        <v>31</v>
      </c>
      <c r="H6" s="980">
        <v>8</v>
      </c>
      <c r="I6" s="1034">
        <v>12.7</v>
      </c>
      <c r="J6" s="612">
        <v>18.899999999999999</v>
      </c>
      <c r="K6" s="1035">
        <v>5.6</v>
      </c>
      <c r="L6" s="1033">
        <v>151</v>
      </c>
      <c r="M6" s="612">
        <v>86</v>
      </c>
      <c r="N6" s="1028">
        <v>65</v>
      </c>
      <c r="O6" s="1034">
        <v>52.8</v>
      </c>
      <c r="P6" s="612">
        <v>57.3</v>
      </c>
      <c r="Q6" s="1028">
        <v>47.8</v>
      </c>
      <c r="R6" s="1033">
        <v>125</v>
      </c>
      <c r="S6" s="612">
        <v>68</v>
      </c>
      <c r="T6" s="1035">
        <v>57</v>
      </c>
    </row>
    <row r="7" spans="1:20" x14ac:dyDescent="0.25">
      <c r="A7" s="286">
        <v>2021</v>
      </c>
      <c r="B7" s="602">
        <v>1</v>
      </c>
      <c r="C7" s="601">
        <v>6</v>
      </c>
      <c r="D7" s="612">
        <v>1</v>
      </c>
      <c r="E7" s="612">
        <v>5</v>
      </c>
      <c r="F7" s="1033">
        <v>36</v>
      </c>
      <c r="G7" s="612">
        <v>18</v>
      </c>
      <c r="H7" s="980">
        <v>18</v>
      </c>
      <c r="I7" s="1034">
        <v>12.2</v>
      </c>
      <c r="J7" s="612">
        <v>11.4</v>
      </c>
      <c r="K7" s="1035">
        <v>13.1</v>
      </c>
      <c r="L7" s="1033">
        <v>168</v>
      </c>
      <c r="M7" s="612">
        <v>91</v>
      </c>
      <c r="N7" s="1028">
        <v>77</v>
      </c>
      <c r="O7" s="1034">
        <v>56.5</v>
      </c>
      <c r="P7" s="612">
        <v>58.7</v>
      </c>
      <c r="Q7" s="1028">
        <v>54</v>
      </c>
      <c r="R7" s="1033">
        <v>99</v>
      </c>
      <c r="S7" s="612">
        <v>55</v>
      </c>
      <c r="T7" s="1035">
        <v>44</v>
      </c>
    </row>
    <row r="8" spans="1:20" x14ac:dyDescent="0.25">
      <c r="A8" s="219">
        <v>2022</v>
      </c>
      <c r="B8" s="617">
        <v>1</v>
      </c>
      <c r="C8" s="947">
        <v>9</v>
      </c>
      <c r="D8" s="981">
        <v>1</v>
      </c>
      <c r="E8" s="981">
        <v>8</v>
      </c>
      <c r="F8" s="1036">
        <v>47</v>
      </c>
      <c r="G8" s="981">
        <v>29</v>
      </c>
      <c r="H8" s="979">
        <v>18</v>
      </c>
      <c r="I8" s="754">
        <v>16.600000000000001</v>
      </c>
      <c r="J8" s="981">
        <v>19.3</v>
      </c>
      <c r="K8" s="1037">
        <v>13.5</v>
      </c>
      <c r="L8" s="1036">
        <v>192</v>
      </c>
      <c r="M8" s="981">
        <v>104</v>
      </c>
      <c r="N8" s="691">
        <v>88</v>
      </c>
      <c r="O8" s="754">
        <v>63.9</v>
      </c>
      <c r="P8" s="981">
        <v>68</v>
      </c>
      <c r="Q8" s="691">
        <v>59.7</v>
      </c>
      <c r="R8" s="1036">
        <v>55</v>
      </c>
      <c r="S8" s="981">
        <v>21</v>
      </c>
      <c r="T8" s="1037">
        <v>34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15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272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380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215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129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98.8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128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98.5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55.852156057494859</v>
      </c>
      <c r="C21" s="739">
        <f>B10/(B7+B10)*100</f>
        <v>44.147843942505133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74.656188605108056</v>
      </c>
      <c r="C22" s="739">
        <f>B11/(B8+B11)*100</f>
        <v>25.343811394891947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55.852156057494859</v>
      </c>
      <c r="C26" s="739">
        <f>C21</f>
        <v>44.147843942505133</v>
      </c>
    </row>
    <row r="27" spans="1:10" ht="24.75" x14ac:dyDescent="0.25">
      <c r="A27" s="742" t="s">
        <v>1407</v>
      </c>
      <c r="B27" s="739">
        <f>B22</f>
        <v>74.656188605108056</v>
      </c>
      <c r="C27" s="739">
        <f>C22</f>
        <v>25.343811394891947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1</v>
      </c>
      <c r="D5" s="914" t="s">
        <v>5</v>
      </c>
      <c r="E5" s="211"/>
      <c r="F5" s="125">
        <v>2021</v>
      </c>
      <c r="G5" s="70">
        <v>2</v>
      </c>
      <c r="H5" s="55">
        <v>1</v>
      </c>
      <c r="I5" s="110">
        <v>1</v>
      </c>
      <c r="J5" s="70">
        <v>15</v>
      </c>
      <c r="K5" s="55">
        <v>0</v>
      </c>
      <c r="L5" s="110">
        <v>15</v>
      </c>
      <c r="M5" s="70">
        <v>289</v>
      </c>
      <c r="N5" s="55">
        <v>369</v>
      </c>
      <c r="O5" s="70">
        <v>214</v>
      </c>
      <c r="P5" s="110">
        <v>145</v>
      </c>
    </row>
    <row r="6" spans="1:16" x14ac:dyDescent="0.25">
      <c r="A6" s="923" t="s">
        <v>259</v>
      </c>
      <c r="B6" s="1096">
        <v>0</v>
      </c>
      <c r="C6" s="1097">
        <v>15</v>
      </c>
      <c r="D6" s="915" t="s">
        <v>5</v>
      </c>
      <c r="E6" s="254"/>
      <c r="F6" s="125">
        <v>2022</v>
      </c>
      <c r="G6" s="212">
        <v>2</v>
      </c>
      <c r="H6" s="58">
        <v>1</v>
      </c>
      <c r="I6" s="160">
        <v>1</v>
      </c>
      <c r="J6" s="212">
        <v>15</v>
      </c>
      <c r="K6" s="58">
        <v>0</v>
      </c>
      <c r="L6" s="160">
        <v>15</v>
      </c>
      <c r="M6" s="212">
        <v>272</v>
      </c>
      <c r="N6" s="58">
        <v>380</v>
      </c>
      <c r="O6" s="212">
        <v>215</v>
      </c>
      <c r="P6" s="160">
        <v>129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</v>
      </c>
      <c r="H7" s="94">
        <v>1</v>
      </c>
      <c r="I7" s="169">
        <v>1</v>
      </c>
      <c r="J7" s="167"/>
      <c r="K7" s="94"/>
      <c r="L7" s="169"/>
      <c r="M7" s="167">
        <v>472</v>
      </c>
      <c r="N7" s="94">
        <v>510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15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97.2</v>
      </c>
      <c r="C5" s="611">
        <v>96.3</v>
      </c>
      <c r="D5" s="945">
        <v>98</v>
      </c>
      <c r="E5" s="610"/>
      <c r="F5" s="611"/>
      <c r="G5" s="945"/>
      <c r="H5" s="610"/>
      <c r="I5" s="611"/>
      <c r="J5" s="945"/>
      <c r="K5" s="610">
        <v>130</v>
      </c>
      <c r="L5" s="611">
        <v>57</v>
      </c>
      <c r="M5" s="945">
        <v>73</v>
      </c>
      <c r="N5" s="610">
        <v>94.9</v>
      </c>
      <c r="O5" s="611">
        <v>91.9</v>
      </c>
      <c r="P5" s="945">
        <v>97.3</v>
      </c>
      <c r="Q5" s="610">
        <v>0</v>
      </c>
      <c r="R5" s="611">
        <v>0</v>
      </c>
      <c r="S5" s="945">
        <v>0</v>
      </c>
    </row>
    <row r="6" spans="1:19" x14ac:dyDescent="0.25">
      <c r="A6" s="286">
        <v>2021</v>
      </c>
      <c r="B6" s="457">
        <v>97.8</v>
      </c>
      <c r="C6" s="458">
        <v>98.6</v>
      </c>
      <c r="D6" s="976">
        <v>96.9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145</v>
      </c>
      <c r="L6" s="458">
        <v>68</v>
      </c>
      <c r="M6" s="976">
        <v>77</v>
      </c>
      <c r="N6" s="457">
        <v>105.1</v>
      </c>
      <c r="O6" s="458">
        <v>104.6</v>
      </c>
      <c r="P6" s="976">
        <v>105.5</v>
      </c>
      <c r="Q6" s="457">
        <v>0.1</v>
      </c>
      <c r="R6" s="458">
        <v>0.2</v>
      </c>
      <c r="S6" s="976">
        <v>0</v>
      </c>
    </row>
    <row r="7" spans="1:19" x14ac:dyDescent="0.25">
      <c r="A7" s="286">
        <v>2022</v>
      </c>
      <c r="B7" s="601">
        <v>98.8</v>
      </c>
      <c r="C7" s="612">
        <v>99.6</v>
      </c>
      <c r="D7" s="980">
        <v>98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128</v>
      </c>
      <c r="L7" s="612">
        <v>68</v>
      </c>
      <c r="M7" s="980">
        <v>60</v>
      </c>
      <c r="N7" s="601">
        <v>98.5</v>
      </c>
      <c r="O7" s="612">
        <v>104.6</v>
      </c>
      <c r="P7" s="980">
        <v>92.3</v>
      </c>
      <c r="Q7" s="601">
        <v>0</v>
      </c>
      <c r="R7" s="612">
        <v>0.2</v>
      </c>
      <c r="S7" s="980">
        <v>-0.2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412763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28565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55</v>
      </c>
      <c r="C5" s="616">
        <v>55</v>
      </c>
      <c r="D5" s="616">
        <v>0</v>
      </c>
      <c r="E5" s="599">
        <v>203</v>
      </c>
      <c r="F5" s="616">
        <v>96</v>
      </c>
      <c r="G5" s="945">
        <v>107</v>
      </c>
      <c r="H5" s="616">
        <v>73</v>
      </c>
      <c r="I5" s="616">
        <v>22</v>
      </c>
      <c r="J5" s="616">
        <v>51</v>
      </c>
      <c r="K5" s="217">
        <f>SUM(B5,E5,H5)</f>
        <v>331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58</v>
      </c>
      <c r="C6" s="612">
        <v>58</v>
      </c>
      <c r="D6" s="946">
        <v>0</v>
      </c>
      <c r="E6" s="601">
        <v>179</v>
      </c>
      <c r="F6" s="612">
        <v>86</v>
      </c>
      <c r="G6" s="946">
        <v>93</v>
      </c>
      <c r="H6" s="601">
        <v>86</v>
      </c>
      <c r="I6" s="612">
        <v>29</v>
      </c>
      <c r="J6" s="612">
        <v>57</v>
      </c>
      <c r="K6" s="218">
        <f>SUM(B6,E6,H6)</f>
        <v>323</v>
      </c>
      <c r="M6" s="105" t="s">
        <v>284</v>
      </c>
      <c r="N6" s="171">
        <f>IF(ISBLANK(J7),"",J7)</f>
        <v>47</v>
      </c>
      <c r="O6" s="80">
        <f>IF(ISBLANK(I7),"",I7)</f>
        <v>25</v>
      </c>
      <c r="P6" s="211"/>
    </row>
    <row r="7" spans="1:17" ht="24.75" x14ac:dyDescent="0.25">
      <c r="A7" s="218">
        <v>2023</v>
      </c>
      <c r="B7" s="601">
        <v>61</v>
      </c>
      <c r="C7" s="612">
        <v>61</v>
      </c>
      <c r="D7" s="946">
        <v>0</v>
      </c>
      <c r="E7" s="601">
        <v>176</v>
      </c>
      <c r="F7" s="612">
        <v>88</v>
      </c>
      <c r="G7" s="946">
        <v>88</v>
      </c>
      <c r="H7" s="601">
        <v>72</v>
      </c>
      <c r="I7" s="612">
        <v>25</v>
      </c>
      <c r="J7" s="612">
        <v>47</v>
      </c>
      <c r="K7" s="218">
        <f>SUM(B7,E7,H7)</f>
        <v>309</v>
      </c>
      <c r="M7" s="106" t="s">
        <v>285</v>
      </c>
      <c r="N7" s="220">
        <f>IF(ISBLANK(G7),"",G7)</f>
        <v>88</v>
      </c>
      <c r="O7" s="107">
        <f>IF(ISBLANK(F7),"",F7)</f>
        <v>88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61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47</v>
      </c>
      <c r="O13" s="80">
        <f>IF(ISBLANK(I7),"",I7)</f>
        <v>25</v>
      </c>
      <c r="P13" s="211"/>
    </row>
    <row r="14" spans="1:17" ht="27.75" customHeight="1" x14ac:dyDescent="0.25">
      <c r="M14" s="106" t="s">
        <v>515</v>
      </c>
      <c r="N14" s="220">
        <f>IF(ISBLANK(G7),"",G7)</f>
        <v>88</v>
      </c>
      <c r="O14" s="107">
        <f>IF(ISBLANK(F7),"",F7)</f>
        <v>88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61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19</v>
      </c>
      <c r="C21" s="616">
        <v>19</v>
      </c>
      <c r="D21" s="616">
        <v>0</v>
      </c>
      <c r="E21" s="599">
        <v>56</v>
      </c>
      <c r="F21" s="616">
        <v>35</v>
      </c>
      <c r="G21" s="945">
        <v>21</v>
      </c>
      <c r="H21" s="616">
        <v>27</v>
      </c>
      <c r="I21" s="616">
        <v>12</v>
      </c>
      <c r="J21" s="616">
        <v>15</v>
      </c>
      <c r="K21" s="217">
        <f>SUM(B21,E21,H21)</f>
        <v>102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17</v>
      </c>
      <c r="C22" s="1028">
        <v>17</v>
      </c>
      <c r="D22" s="980">
        <v>0</v>
      </c>
      <c r="E22" s="1034">
        <v>50</v>
      </c>
      <c r="F22" s="1028">
        <v>28</v>
      </c>
      <c r="G22" s="980">
        <v>22</v>
      </c>
      <c r="H22" s="1034">
        <v>28</v>
      </c>
      <c r="I22" s="1028">
        <v>17</v>
      </c>
      <c r="J22" s="1028">
        <v>11</v>
      </c>
      <c r="K22" s="218">
        <f>SUM(B22,E22,H22)</f>
        <v>95</v>
      </c>
      <c r="M22" s="105" t="s">
        <v>284</v>
      </c>
      <c r="N22" s="171">
        <f>IF(ISBLANK(J23),"",J23)</f>
        <v>9</v>
      </c>
      <c r="O22" s="80">
        <f>IF(ISBLANK(I23),"",I23)</f>
        <v>1</v>
      </c>
      <c r="P22" s="211"/>
    </row>
    <row r="23" spans="1:17" ht="24.75" x14ac:dyDescent="0.25">
      <c r="A23" s="218">
        <v>2022</v>
      </c>
      <c r="B23" s="1034">
        <v>20</v>
      </c>
      <c r="C23" s="1028">
        <v>20</v>
      </c>
      <c r="D23" s="980">
        <v>0</v>
      </c>
      <c r="E23" s="1034">
        <v>42</v>
      </c>
      <c r="F23" s="1028">
        <v>22</v>
      </c>
      <c r="G23" s="980">
        <v>20</v>
      </c>
      <c r="H23" s="1034">
        <v>10</v>
      </c>
      <c r="I23" s="1028">
        <v>1</v>
      </c>
      <c r="J23" s="1028">
        <v>9</v>
      </c>
      <c r="K23" s="218">
        <f>SUM(B23,E23,H23)</f>
        <v>72</v>
      </c>
      <c r="M23" s="106" t="s">
        <v>285</v>
      </c>
      <c r="N23" s="220">
        <f>IF(ISBLANK(G23),"",G23)</f>
        <v>20</v>
      </c>
      <c r="O23" s="107">
        <f>IF(ISBLANK(F23),"",F23)</f>
        <v>22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20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9</v>
      </c>
      <c r="O29" s="80">
        <f>IF(ISBLANK(I23),"",I23)</f>
        <v>1</v>
      </c>
      <c r="P29" s="211"/>
    </row>
    <row r="30" spans="1:17" ht="27.75" customHeight="1" x14ac:dyDescent="0.25">
      <c r="M30" s="106" t="s">
        <v>515</v>
      </c>
      <c r="N30" s="220">
        <f>IF(ISBLANK(G23),"",G23)</f>
        <v>20</v>
      </c>
      <c r="O30" s="107">
        <f>IF(ISBLANK(F23),"",F23)</f>
        <v>22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20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277447</v>
      </c>
      <c r="D5" s="253"/>
    </row>
    <row r="6" spans="1:4" ht="30" x14ac:dyDescent="0.25">
      <c r="A6" s="686" t="s">
        <v>474</v>
      </c>
      <c r="B6" s="617">
        <v>135316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25</v>
      </c>
      <c r="C5" s="207">
        <v>20</v>
      </c>
      <c r="G5" s="113"/>
      <c r="H5" s="174" t="s">
        <v>586</v>
      </c>
      <c r="I5" s="207">
        <v>5</v>
      </c>
      <c r="J5" s="207">
        <v>5</v>
      </c>
    </row>
    <row r="6" spans="1:13" ht="15" customHeight="1" x14ac:dyDescent="0.25">
      <c r="A6" s="175" t="s">
        <v>587</v>
      </c>
      <c r="B6" s="208">
        <v>811</v>
      </c>
      <c r="C6" s="208">
        <v>129</v>
      </c>
      <c r="G6" s="113"/>
      <c r="H6" s="175" t="s">
        <v>587</v>
      </c>
      <c r="I6" s="208">
        <v>187</v>
      </c>
      <c r="J6" s="208">
        <v>63</v>
      </c>
    </row>
    <row r="7" spans="1:13" ht="15" customHeight="1" x14ac:dyDescent="0.25">
      <c r="A7" s="175" t="s">
        <v>588</v>
      </c>
      <c r="B7" s="208">
        <v>1799</v>
      </c>
      <c r="C7" s="208">
        <v>1295</v>
      </c>
      <c r="G7" s="113"/>
      <c r="H7" s="175" t="s">
        <v>588</v>
      </c>
      <c r="I7" s="208">
        <v>1140</v>
      </c>
      <c r="J7" s="208">
        <v>610</v>
      </c>
    </row>
    <row r="8" spans="1:13" ht="15" customHeight="1" x14ac:dyDescent="0.25">
      <c r="A8" s="175" t="s">
        <v>589</v>
      </c>
      <c r="B8" s="208">
        <v>1836</v>
      </c>
      <c r="C8" s="208">
        <v>2349</v>
      </c>
      <c r="G8" s="113"/>
      <c r="H8" s="175" t="s">
        <v>589</v>
      </c>
      <c r="I8" s="208">
        <v>1550</v>
      </c>
      <c r="J8" s="208">
        <v>1669</v>
      </c>
    </row>
    <row r="9" spans="1:13" ht="15" customHeight="1" x14ac:dyDescent="0.25">
      <c r="A9" s="175" t="s">
        <v>590</v>
      </c>
      <c r="B9" s="208">
        <v>2501</v>
      </c>
      <c r="C9" s="208">
        <v>3326</v>
      </c>
      <c r="G9" s="113"/>
      <c r="H9" s="175" t="s">
        <v>590</v>
      </c>
      <c r="I9" s="208">
        <v>2709</v>
      </c>
      <c r="J9" s="208">
        <v>3604</v>
      </c>
    </row>
    <row r="10" spans="1:13" ht="15" customHeight="1" x14ac:dyDescent="0.25">
      <c r="A10" s="175" t="s">
        <v>591</v>
      </c>
      <c r="B10" s="208">
        <v>201</v>
      </c>
      <c r="C10" s="208">
        <v>213</v>
      </c>
      <c r="G10" s="113"/>
      <c r="H10" s="175" t="s">
        <v>591</v>
      </c>
      <c r="I10" s="208">
        <v>214</v>
      </c>
      <c r="J10" s="208">
        <v>169</v>
      </c>
    </row>
    <row r="11" spans="1:13" ht="15" customHeight="1" x14ac:dyDescent="0.25">
      <c r="A11" s="176" t="s">
        <v>592</v>
      </c>
      <c r="B11" s="209">
        <v>217</v>
      </c>
      <c r="C11" s="209">
        <v>224</v>
      </c>
      <c r="G11" s="113"/>
      <c r="H11" s="176" t="s">
        <v>592</v>
      </c>
      <c r="I11" s="209">
        <v>353</v>
      </c>
      <c r="J11" s="209">
        <v>324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25</v>
      </c>
      <c r="C17" s="178">
        <f>IF(ISBLANK(C5),"0",C5)</f>
        <v>20</v>
      </c>
      <c r="G17" s="113"/>
      <c r="H17" s="174" t="s">
        <v>586</v>
      </c>
      <c r="I17" s="177">
        <f>IF(ISBLANK(I5),"0",I5)</f>
        <v>5</v>
      </c>
      <c r="J17" s="178">
        <f>IF(ISBLANK(J5),"0",J5)</f>
        <v>5</v>
      </c>
    </row>
    <row r="18" spans="1:13" ht="15" customHeight="1" x14ac:dyDescent="0.25">
      <c r="A18" s="175" t="s">
        <v>587</v>
      </c>
      <c r="B18" s="179">
        <f t="shared" ref="B18:C18" si="0">IF(ISBLANK(B6),"0",B6)</f>
        <v>811</v>
      </c>
      <c r="C18" s="180">
        <f t="shared" si="0"/>
        <v>129</v>
      </c>
      <c r="G18" s="113"/>
      <c r="H18" s="175" t="s">
        <v>587</v>
      </c>
      <c r="I18" s="179">
        <f t="shared" ref="I18:J18" si="1">IF(ISBLANK(I6),"0",I6)</f>
        <v>187</v>
      </c>
      <c r="J18" s="180">
        <f t="shared" si="1"/>
        <v>63</v>
      </c>
    </row>
    <row r="19" spans="1:13" ht="15" customHeight="1" x14ac:dyDescent="0.25">
      <c r="A19" s="175" t="s">
        <v>588</v>
      </c>
      <c r="B19" s="179">
        <f t="shared" ref="B19:C19" si="2">IF(ISBLANK(B7),"0",B7)</f>
        <v>1799</v>
      </c>
      <c r="C19" s="180">
        <f t="shared" si="2"/>
        <v>1295</v>
      </c>
      <c r="G19" s="113"/>
      <c r="H19" s="175" t="s">
        <v>588</v>
      </c>
      <c r="I19" s="179">
        <f t="shared" ref="I19:J19" si="3">IF(ISBLANK(I7),"0",I7)</f>
        <v>1140</v>
      </c>
      <c r="J19" s="180">
        <f t="shared" si="3"/>
        <v>610</v>
      </c>
    </row>
    <row r="20" spans="1:13" ht="15" customHeight="1" x14ac:dyDescent="0.25">
      <c r="A20" s="175" t="s">
        <v>589</v>
      </c>
      <c r="B20" s="179">
        <f t="shared" ref="B20:C20" si="4">IF(ISBLANK(B8),"0",B8)</f>
        <v>1836</v>
      </c>
      <c r="C20" s="180">
        <f t="shared" si="4"/>
        <v>2349</v>
      </c>
      <c r="G20" s="113"/>
      <c r="H20" s="175" t="s">
        <v>589</v>
      </c>
      <c r="I20" s="179">
        <f t="shared" ref="I20:J20" si="5">IF(ISBLANK(I8),"0",I8)</f>
        <v>1550</v>
      </c>
      <c r="J20" s="180">
        <f t="shared" si="5"/>
        <v>1669</v>
      </c>
    </row>
    <row r="21" spans="1:13" ht="15" customHeight="1" x14ac:dyDescent="0.25">
      <c r="A21" s="175" t="s">
        <v>590</v>
      </c>
      <c r="B21" s="179">
        <f t="shared" ref="B21:C21" si="6">IF(ISBLANK(B9),"0",B9)</f>
        <v>2501</v>
      </c>
      <c r="C21" s="180">
        <f t="shared" si="6"/>
        <v>3326</v>
      </c>
      <c r="G21" s="113"/>
      <c r="H21" s="175" t="s">
        <v>590</v>
      </c>
      <c r="I21" s="179">
        <f t="shared" ref="I21:J21" si="7">IF(ISBLANK(I9),"0",I9)</f>
        <v>2709</v>
      </c>
      <c r="J21" s="180">
        <f t="shared" si="7"/>
        <v>3604</v>
      </c>
    </row>
    <row r="22" spans="1:13" ht="15" customHeight="1" x14ac:dyDescent="0.25">
      <c r="A22" s="175" t="s">
        <v>591</v>
      </c>
      <c r="B22" s="179">
        <f t="shared" ref="B22:C22" si="8">IF(ISBLANK(B10),"0",B10)</f>
        <v>201</v>
      </c>
      <c r="C22" s="180">
        <f t="shared" si="8"/>
        <v>213</v>
      </c>
      <c r="G22" s="113"/>
      <c r="H22" s="175" t="s">
        <v>591</v>
      </c>
      <c r="I22" s="179">
        <f t="shared" ref="I22:J22" si="9">IF(ISBLANK(I10),"0",I10)</f>
        <v>214</v>
      </c>
      <c r="J22" s="180">
        <f t="shared" si="9"/>
        <v>169</v>
      </c>
    </row>
    <row r="23" spans="1:13" ht="15" customHeight="1" x14ac:dyDescent="0.25">
      <c r="A23" s="176" t="s">
        <v>592</v>
      </c>
      <c r="B23" s="181">
        <f t="shared" ref="B23:C23" si="10">IF(ISBLANK(B11),"0",B11)</f>
        <v>217</v>
      </c>
      <c r="C23" s="182">
        <f t="shared" si="10"/>
        <v>224</v>
      </c>
      <c r="G23" s="113"/>
      <c r="H23" s="176" t="s">
        <v>592</v>
      </c>
      <c r="I23" s="181">
        <f t="shared" ref="I23:J23" si="11">IF(ISBLANK(I11),"0",I11)</f>
        <v>353</v>
      </c>
      <c r="J23" s="182">
        <f t="shared" si="11"/>
        <v>324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0.33829499323410012</v>
      </c>
      <c r="C29" s="184">
        <f>C17/SUM(C17:C23)*100</f>
        <v>0.26469031233456858</v>
      </c>
      <c r="D29" s="253"/>
      <c r="E29" s="253"/>
      <c r="G29" s="113"/>
      <c r="H29" s="174" t="s">
        <v>593</v>
      </c>
      <c r="I29" s="184">
        <f>I17/SUM(I17:I23)*100</f>
        <v>8.1195193244559927E-2</v>
      </c>
      <c r="J29" s="184">
        <f>J17/SUM(J17:J23)*100</f>
        <v>7.7591558038485414E-2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10.974289580514208</v>
      </c>
      <c r="C30" s="185">
        <f>C18/SUM(C17:C23)*100</f>
        <v>1.7072525145579671</v>
      </c>
      <c r="D30" s="253"/>
      <c r="E30" s="253"/>
      <c r="G30" s="113"/>
      <c r="H30" s="175" t="s">
        <v>594</v>
      </c>
      <c r="I30" s="185">
        <f>I18/SUM(I17:I23)*100</f>
        <v>3.0367002273465409</v>
      </c>
      <c r="J30" s="185">
        <f>J18/SUM(J17:J23)*100</f>
        <v>0.97765363128491622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24.343707713125845</v>
      </c>
      <c r="C31" s="185">
        <f>C19/SUM(C17:C23)*100</f>
        <v>17.138697723663313</v>
      </c>
      <c r="D31" s="253"/>
      <c r="E31" s="253"/>
      <c r="G31" s="113"/>
      <c r="H31" s="175" t="s">
        <v>595</v>
      </c>
      <c r="I31" s="185">
        <f>I19/SUM(I17:I23)*100</f>
        <v>18.512504059759664</v>
      </c>
      <c r="J31" s="185">
        <f>J19/SUM(J17:J23)*100</f>
        <v>9.4661700806952194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24.844384303112314</v>
      </c>
      <c r="C32" s="185">
        <f>C20/SUM(C17:C23)*100</f>
        <v>31.087877183695078</v>
      </c>
      <c r="D32" s="253"/>
      <c r="E32" s="253"/>
      <c r="G32" s="113"/>
      <c r="H32" s="175" t="s">
        <v>596</v>
      </c>
      <c r="I32" s="185">
        <f>I20/SUM(I17:I23)*100</f>
        <v>25.170509905813574</v>
      </c>
      <c r="J32" s="185">
        <f>J20/SUM(J17:J23)*100</f>
        <v>25.900062073246431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33.843031123139376</v>
      </c>
      <c r="C33" s="185">
        <f>C21/SUM(C17:C23)*100</f>
        <v>44.017998941238751</v>
      </c>
      <c r="D33" s="253"/>
      <c r="E33" s="253"/>
      <c r="G33" s="113"/>
      <c r="H33" s="175" t="s">
        <v>597</v>
      </c>
      <c r="I33" s="185">
        <f>I21/SUM(I17:I23)*100</f>
        <v>43.99155569990257</v>
      </c>
      <c r="J33" s="185">
        <f>J21/SUM(J17:J23)*100</f>
        <v>55.927995034140288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2.719891745602165</v>
      </c>
      <c r="C34" s="185">
        <f>C22/SUM(C17:C23)*100</f>
        <v>2.818951826363155</v>
      </c>
      <c r="D34" s="253"/>
      <c r="E34" s="253"/>
      <c r="G34" s="113"/>
      <c r="H34" s="175" t="s">
        <v>598</v>
      </c>
      <c r="I34" s="185">
        <f>I22/SUM(I17:I23)*100</f>
        <v>3.4751542708671646</v>
      </c>
      <c r="J34" s="185">
        <f>J22/SUM(J17:J23)*100</f>
        <v>2.6225946617008069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2.9364005412719894</v>
      </c>
      <c r="C35" s="186">
        <f>C23/SUM(C17:C23)*100</f>
        <v>2.9645314981471675</v>
      </c>
      <c r="D35" s="253"/>
      <c r="E35" s="253"/>
      <c r="G35" s="113"/>
      <c r="H35" s="176" t="s">
        <v>599</v>
      </c>
      <c r="I35" s="186">
        <f>I23/SUM(I17:I23)*100</f>
        <v>5.7323806430659303</v>
      </c>
      <c r="J35" s="186">
        <f>J23/SUM(J17:J23)*100</f>
        <v>5.027932960893855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0.33829499323410012</v>
      </c>
      <c r="C41" s="184">
        <f t="shared" si="12"/>
        <v>0.26469031233456858</v>
      </c>
      <c r="G41" s="113"/>
      <c r="H41" s="174" t="s">
        <v>601</v>
      </c>
      <c r="I41" s="184">
        <f t="shared" ref="I41:J41" si="13">I29</f>
        <v>8.1195193244559927E-2</v>
      </c>
      <c r="J41" s="184">
        <f t="shared" si="13"/>
        <v>7.7591558038485414E-2</v>
      </c>
    </row>
    <row r="42" spans="1:12" x14ac:dyDescent="0.25">
      <c r="A42" s="175" t="s">
        <v>602</v>
      </c>
      <c r="B42" s="185">
        <f t="shared" si="12"/>
        <v>10.974289580514208</v>
      </c>
      <c r="C42" s="185">
        <f t="shared" si="12"/>
        <v>1.7072525145579671</v>
      </c>
      <c r="G42" s="113"/>
      <c r="H42" s="175" t="s">
        <v>602</v>
      </c>
      <c r="I42" s="185">
        <f t="shared" ref="I42:J42" si="14">I30</f>
        <v>3.0367002273465409</v>
      </c>
      <c r="J42" s="185">
        <f t="shared" si="14"/>
        <v>0.97765363128491622</v>
      </c>
    </row>
    <row r="43" spans="1:12" x14ac:dyDescent="0.25">
      <c r="A43" s="175" t="s">
        <v>603</v>
      </c>
      <c r="B43" s="185">
        <f t="shared" si="12"/>
        <v>24.343707713125845</v>
      </c>
      <c r="C43" s="185">
        <f t="shared" si="12"/>
        <v>17.138697723663313</v>
      </c>
      <c r="G43" s="113"/>
      <c r="H43" s="175" t="s">
        <v>603</v>
      </c>
      <c r="I43" s="185">
        <f t="shared" ref="I43:J43" si="15">I31</f>
        <v>18.512504059759664</v>
      </c>
      <c r="J43" s="185">
        <f t="shared" si="15"/>
        <v>9.4661700806952194</v>
      </c>
    </row>
    <row r="44" spans="1:12" x14ac:dyDescent="0.25">
      <c r="A44" s="175" t="s">
        <v>604</v>
      </c>
      <c r="B44" s="185">
        <f t="shared" si="12"/>
        <v>24.844384303112314</v>
      </c>
      <c r="C44" s="185">
        <f t="shared" si="12"/>
        <v>31.087877183695078</v>
      </c>
      <c r="G44" s="113"/>
      <c r="H44" s="175" t="s">
        <v>604</v>
      </c>
      <c r="I44" s="185">
        <f t="shared" ref="I44:J44" si="16">I32</f>
        <v>25.170509905813574</v>
      </c>
      <c r="J44" s="185">
        <f t="shared" si="16"/>
        <v>25.900062073246431</v>
      </c>
    </row>
    <row r="45" spans="1:12" x14ac:dyDescent="0.25">
      <c r="A45" s="175" t="s">
        <v>605</v>
      </c>
      <c r="B45" s="185">
        <f t="shared" si="12"/>
        <v>33.843031123139376</v>
      </c>
      <c r="C45" s="185">
        <f t="shared" si="12"/>
        <v>44.017998941238751</v>
      </c>
      <c r="G45" s="113"/>
      <c r="H45" s="175" t="s">
        <v>605</v>
      </c>
      <c r="I45" s="185">
        <f t="shared" ref="I45:J45" si="17">I33</f>
        <v>43.99155569990257</v>
      </c>
      <c r="J45" s="185">
        <f t="shared" si="17"/>
        <v>55.927995034140288</v>
      </c>
    </row>
    <row r="46" spans="1:12" x14ac:dyDescent="0.25">
      <c r="A46" s="175" t="s">
        <v>606</v>
      </c>
      <c r="B46" s="185">
        <f t="shared" si="12"/>
        <v>2.719891745602165</v>
      </c>
      <c r="C46" s="185">
        <f t="shared" si="12"/>
        <v>2.818951826363155</v>
      </c>
      <c r="G46" s="113"/>
      <c r="H46" s="175" t="s">
        <v>606</v>
      </c>
      <c r="I46" s="185">
        <f t="shared" ref="I46:J46" si="18">I34</f>
        <v>3.4751542708671646</v>
      </c>
      <c r="J46" s="185">
        <f t="shared" si="18"/>
        <v>2.6225946617008069</v>
      </c>
    </row>
    <row r="47" spans="1:12" x14ac:dyDescent="0.25">
      <c r="A47" s="176" t="s">
        <v>607</v>
      </c>
      <c r="B47" s="186">
        <f t="shared" si="12"/>
        <v>2.9364005412719894</v>
      </c>
      <c r="C47" s="186">
        <f t="shared" si="12"/>
        <v>2.9645314981471675</v>
      </c>
      <c r="G47" s="113"/>
      <c r="H47" s="176" t="s">
        <v>607</v>
      </c>
      <c r="I47" s="186">
        <f t="shared" ref="I47:J47" si="19">I35</f>
        <v>5.7323806430659303</v>
      </c>
      <c r="J47" s="186">
        <f t="shared" si="19"/>
        <v>5.027932960893855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5456</v>
      </c>
      <c r="C5" s="207">
        <v>5388</v>
      </c>
      <c r="D5" s="253"/>
      <c r="E5" s="253"/>
      <c r="F5" s="1003"/>
      <c r="H5" s="174" t="s">
        <v>624</v>
      </c>
      <c r="I5" s="207">
        <v>2867</v>
      </c>
      <c r="J5" s="207">
        <v>2797</v>
      </c>
    </row>
    <row r="6" spans="1:10" ht="15" customHeight="1" x14ac:dyDescent="0.25">
      <c r="A6" s="175" t="s">
        <v>625</v>
      </c>
      <c r="B6" s="208">
        <v>866</v>
      </c>
      <c r="C6" s="208">
        <v>983</v>
      </c>
      <c r="D6" s="253"/>
      <c r="E6" s="253"/>
      <c r="F6" s="1003"/>
      <c r="H6" s="175" t="s">
        <v>625</v>
      </c>
      <c r="I6" s="208">
        <v>1620</v>
      </c>
      <c r="J6" s="208">
        <v>2151</v>
      </c>
    </row>
    <row r="7" spans="1:10" ht="15" customHeight="1" x14ac:dyDescent="0.25">
      <c r="A7" s="176" t="s">
        <v>626</v>
      </c>
      <c r="B7" s="209">
        <v>1068</v>
      </c>
      <c r="C7" s="209">
        <v>1185</v>
      </c>
      <c r="D7" s="253"/>
      <c r="E7" s="253"/>
      <c r="F7" s="1003"/>
      <c r="H7" s="175" t="s">
        <v>626</v>
      </c>
      <c r="I7" s="208">
        <v>1665</v>
      </c>
      <c r="J7" s="208">
        <v>1489</v>
      </c>
    </row>
    <row r="8" spans="1:10" x14ac:dyDescent="0.25">
      <c r="D8" s="253"/>
      <c r="E8" s="253"/>
      <c r="F8" s="1003"/>
      <c r="H8" s="176" t="s">
        <v>2351</v>
      </c>
      <c r="I8" s="209">
        <v>6</v>
      </c>
      <c r="J8" s="209">
        <v>7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5456</v>
      </c>
      <c r="C13" s="178">
        <f>IF(ISBLANK(C5),"0",C5)</f>
        <v>5388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866</v>
      </c>
      <c r="C14" s="180">
        <f t="shared" si="0"/>
        <v>983</v>
      </c>
      <c r="D14" s="253"/>
      <c r="E14" s="253"/>
      <c r="F14" s="1003"/>
      <c r="H14" s="174" t="s">
        <v>624</v>
      </c>
      <c r="I14" s="177">
        <f>IF(ISBLANK(I5),"0",I5)</f>
        <v>2867</v>
      </c>
      <c r="J14" s="178">
        <f>IF(ISBLANK(J5),"0",J5)</f>
        <v>2797</v>
      </c>
    </row>
    <row r="15" spans="1:10" ht="15" customHeight="1" x14ac:dyDescent="0.25">
      <c r="A15" s="176" t="s">
        <v>626</v>
      </c>
      <c r="B15" s="181">
        <f t="shared" si="0"/>
        <v>1068</v>
      </c>
      <c r="C15" s="182">
        <f t="shared" si="0"/>
        <v>1185</v>
      </c>
      <c r="D15" s="253"/>
      <c r="E15" s="253"/>
      <c r="F15" s="1003"/>
      <c r="H15" s="175" t="s">
        <v>625</v>
      </c>
      <c r="I15" s="179">
        <f t="shared" ref="I15:J15" si="1">IF(ISBLANK(I6),"0",I6)</f>
        <v>1620</v>
      </c>
      <c r="J15" s="180">
        <f t="shared" si="1"/>
        <v>2151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1665</v>
      </c>
      <c r="J16" s="180">
        <f t="shared" si="2"/>
        <v>1489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6</v>
      </c>
      <c r="J17" s="182">
        <f t="shared" si="3"/>
        <v>7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73.829499323410005</v>
      </c>
      <c r="C21" s="184">
        <f>C13/SUM(C13:C15)*100</f>
        <v>71.307570142932761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11.718538565629229</v>
      </c>
      <c r="C22" s="185">
        <f>C14/SUM(C13:C15)*100</f>
        <v>13.009528851244045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14.451962110960759</v>
      </c>
      <c r="C23" s="186">
        <f>C15/SUM(C13:C15)*100</f>
        <v>15.682901005823188</v>
      </c>
      <c r="D23" s="253"/>
      <c r="E23" s="253"/>
      <c r="F23" s="1003"/>
      <c r="H23" s="174" t="s">
        <v>629</v>
      </c>
      <c r="I23" s="184">
        <f>I14/SUM(I14:I17)*100</f>
        <v>46.557323806430659</v>
      </c>
      <c r="J23" s="184">
        <f>J14/SUM(J14:J17)*100</f>
        <v>43.404717566728742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26.307242611237413</v>
      </c>
      <c r="J24" s="185">
        <f>J15/SUM(J14:J17)*100</f>
        <v>33.379888268156428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27.037999350438451</v>
      </c>
      <c r="J25" s="185">
        <f>J16/SUM(J14:J17)*100</f>
        <v>23.106765983860956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9.7434231893471904E-2</v>
      </c>
      <c r="J26" s="186">
        <f>J17/SUM(J14:J17)*100</f>
        <v>0.10862818125387957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73.829499323410005</v>
      </c>
      <c r="C29" s="189">
        <f t="shared" si="4"/>
        <v>71.307570142932761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11.718538565629229</v>
      </c>
      <c r="C30" s="192">
        <f t="shared" si="4"/>
        <v>13.009528851244045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14.451962110960759</v>
      </c>
      <c r="C31" s="195">
        <f t="shared" si="4"/>
        <v>15.682901005823188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46.557323806430659</v>
      </c>
      <c r="J32" s="189">
        <f>J23</f>
        <v>43.404717566728742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26.307242611237413</v>
      </c>
      <c r="J33" s="192">
        <f t="shared" si="5"/>
        <v>33.379888268156428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27.037999350438451</v>
      </c>
      <c r="J34" s="192">
        <f t="shared" si="6"/>
        <v>23.106765983860956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9.7434231893471904E-2</v>
      </c>
      <c r="J35" s="195">
        <f t="shared" si="7"/>
        <v>0.10862818125387957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342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14450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42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6.4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-10.4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73.55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189.4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3</v>
      </c>
      <c r="C5" s="655">
        <v>1</v>
      </c>
      <c r="E5" s="28"/>
      <c r="J5" s="654" t="s">
        <v>542</v>
      </c>
      <c r="K5" s="669">
        <f>IF(ISBLANK(B5),"",B5)</f>
        <v>3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0</v>
      </c>
      <c r="C6" s="657">
        <v>1</v>
      </c>
      <c r="E6" s="44"/>
      <c r="J6" s="656" t="s">
        <v>543</v>
      </c>
      <c r="K6" s="670">
        <f t="shared" ref="K6:K10" si="0">IF(ISBLANK(B6),"",B6)</f>
        <v>0</v>
      </c>
      <c r="L6" s="619">
        <f t="shared" ref="L6:L10" si="1">IF(ISBLANK(C6),"",C6)</f>
        <v>1</v>
      </c>
      <c r="N6" s="44"/>
    </row>
    <row r="7" spans="1:15" x14ac:dyDescent="0.25">
      <c r="A7" s="656" t="s">
        <v>641</v>
      </c>
      <c r="B7" s="657">
        <v>5</v>
      </c>
      <c r="C7" s="657">
        <v>9</v>
      </c>
      <c r="E7" s="44"/>
      <c r="J7" s="656" t="s">
        <v>641</v>
      </c>
      <c r="K7" s="670">
        <f t="shared" si="0"/>
        <v>5</v>
      </c>
      <c r="L7" s="619">
        <f t="shared" si="1"/>
        <v>9</v>
      </c>
      <c r="N7" s="44"/>
    </row>
    <row r="8" spans="1:15" x14ac:dyDescent="0.25">
      <c r="A8" s="650" t="s">
        <v>642</v>
      </c>
      <c r="B8" s="651">
        <v>8</v>
      </c>
      <c r="C8" s="651">
        <v>16</v>
      </c>
      <c r="E8" s="21"/>
      <c r="J8" s="650" t="s">
        <v>642</v>
      </c>
      <c r="K8" s="670">
        <f t="shared" si="0"/>
        <v>8</v>
      </c>
      <c r="L8" s="619">
        <f t="shared" si="1"/>
        <v>16</v>
      </c>
      <c r="N8" s="21"/>
    </row>
    <row r="9" spans="1:15" x14ac:dyDescent="0.25">
      <c r="A9" s="650" t="s">
        <v>643</v>
      </c>
      <c r="B9" s="651">
        <v>59</v>
      </c>
      <c r="C9" s="651">
        <v>23</v>
      </c>
      <c r="E9" s="21"/>
      <c r="J9" s="650" t="s">
        <v>643</v>
      </c>
      <c r="K9" s="670">
        <f t="shared" si="0"/>
        <v>59</v>
      </c>
      <c r="L9" s="619">
        <f t="shared" si="1"/>
        <v>23</v>
      </c>
      <c r="N9" s="21"/>
    </row>
    <row r="10" spans="1:15" x14ac:dyDescent="0.25">
      <c r="A10" s="652" t="s">
        <v>365</v>
      </c>
      <c r="B10" s="653">
        <v>565</v>
      </c>
      <c r="C10" s="653">
        <v>38</v>
      </c>
      <c r="J10" s="652" t="s">
        <v>365</v>
      </c>
      <c r="K10" s="671">
        <f t="shared" si="0"/>
        <v>565</v>
      </c>
      <c r="L10" s="620">
        <f t="shared" si="1"/>
        <v>38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8.19</v>
      </c>
      <c r="C15" s="197"/>
      <c r="D15" s="253"/>
      <c r="E15" s="211"/>
      <c r="F15" s="253"/>
      <c r="G15" s="253"/>
      <c r="J15" s="673" t="s">
        <v>488</v>
      </c>
      <c r="K15" s="674">
        <f>B15</f>
        <v>8.19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1.1000000000000001</v>
      </c>
      <c r="C16" s="197"/>
      <c r="D16" s="253"/>
      <c r="E16" s="254"/>
      <c r="F16" s="253"/>
      <c r="G16" s="253"/>
      <c r="J16" s="675" t="s">
        <v>489</v>
      </c>
      <c r="K16" s="676">
        <f>B16</f>
        <v>1.1000000000000001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2.04</v>
      </c>
      <c r="C18" s="197"/>
      <c r="D18" s="255"/>
      <c r="E18" s="256"/>
      <c r="F18" s="253"/>
      <c r="G18" s="253"/>
      <c r="J18" s="678" t="s">
        <v>501</v>
      </c>
      <c r="K18" s="674">
        <f>B18</f>
        <v>2.04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5.47</v>
      </c>
      <c r="C19" s="198"/>
      <c r="D19" s="255"/>
      <c r="E19" s="256"/>
      <c r="F19" s="253"/>
      <c r="G19" s="253"/>
      <c r="J19" s="672" t="s">
        <v>502</v>
      </c>
      <c r="K19" s="676">
        <f>B19</f>
        <v>5.47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4.5999999999999996</v>
      </c>
      <c r="C21" s="253"/>
      <c r="D21" s="253"/>
      <c r="E21" s="253"/>
      <c r="F21" s="253"/>
      <c r="G21" s="253"/>
      <c r="J21" s="661" t="s">
        <v>498</v>
      </c>
      <c r="K21" s="679">
        <f>B21</f>
        <v>4.5999999999999996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1</v>
      </c>
      <c r="E32" s="28"/>
      <c r="J32" s="654" t="s">
        <v>542</v>
      </c>
      <c r="K32" s="669">
        <f>IF(ISBLANK(B32),"",B32)</f>
        <v>0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5</v>
      </c>
      <c r="C34" s="657">
        <v>1</v>
      </c>
      <c r="E34" s="44"/>
      <c r="J34" s="656" t="s">
        <v>641</v>
      </c>
      <c r="K34" s="670">
        <f t="shared" si="2"/>
        <v>5</v>
      </c>
      <c r="L34" s="619">
        <f t="shared" si="3"/>
        <v>1</v>
      </c>
      <c r="N34" s="44"/>
    </row>
    <row r="35" spans="1:15" x14ac:dyDescent="0.25">
      <c r="A35" s="650" t="s">
        <v>642</v>
      </c>
      <c r="B35" s="651">
        <v>4</v>
      </c>
      <c r="C35" s="651">
        <v>8</v>
      </c>
      <c r="E35" s="21"/>
      <c r="J35" s="650" t="s">
        <v>642</v>
      </c>
      <c r="K35" s="670">
        <f t="shared" si="2"/>
        <v>4</v>
      </c>
      <c r="L35" s="619">
        <f t="shared" si="3"/>
        <v>8</v>
      </c>
      <c r="N35" s="21"/>
    </row>
    <row r="36" spans="1:15" x14ac:dyDescent="0.25">
      <c r="A36" s="650" t="s">
        <v>643</v>
      </c>
      <c r="B36" s="651">
        <v>9</v>
      </c>
      <c r="C36" s="651">
        <v>11</v>
      </c>
      <c r="E36" s="21"/>
      <c r="J36" s="650" t="s">
        <v>643</v>
      </c>
      <c r="K36" s="670">
        <f t="shared" si="2"/>
        <v>9</v>
      </c>
      <c r="L36" s="619">
        <f t="shared" si="3"/>
        <v>11</v>
      </c>
      <c r="N36" s="21"/>
    </row>
    <row r="37" spans="1:15" x14ac:dyDescent="0.25">
      <c r="A37" s="652" t="s">
        <v>365</v>
      </c>
      <c r="B37" s="653">
        <v>106</v>
      </c>
      <c r="C37" s="653">
        <v>17</v>
      </c>
      <c r="J37" s="652" t="s">
        <v>365</v>
      </c>
      <c r="K37" s="671">
        <f t="shared" si="2"/>
        <v>106</v>
      </c>
      <c r="L37" s="620">
        <f t="shared" si="3"/>
        <v>17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1.92</v>
      </c>
      <c r="C42" s="197"/>
      <c r="D42" s="253"/>
      <c r="E42" s="211"/>
      <c r="F42" s="253"/>
      <c r="G42" s="253"/>
      <c r="J42" s="673" t="s">
        <v>488</v>
      </c>
      <c r="K42" s="674">
        <f>B42</f>
        <v>1.92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0.56000000000000005</v>
      </c>
      <c r="C43" s="197"/>
      <c r="D43" s="253"/>
      <c r="E43" s="254"/>
      <c r="F43" s="253"/>
      <c r="G43" s="253"/>
      <c r="J43" s="675" t="s">
        <v>489</v>
      </c>
      <c r="K43" s="676">
        <f>B43</f>
        <v>0.56000000000000005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0.68</v>
      </c>
      <c r="C45" s="197"/>
      <c r="D45" s="255"/>
      <c r="E45" s="256"/>
      <c r="F45" s="253"/>
      <c r="G45" s="253"/>
      <c r="J45" s="678" t="s">
        <v>501</v>
      </c>
      <c r="K45" s="674">
        <f>B45</f>
        <v>0.68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1.44</v>
      </c>
      <c r="C46" s="198"/>
      <c r="D46" s="255"/>
      <c r="E46" s="256"/>
      <c r="F46" s="253"/>
      <c r="G46" s="253"/>
      <c r="J46" s="672" t="s">
        <v>502</v>
      </c>
      <c r="K46" s="676">
        <f>B46</f>
        <v>1.44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1.22</v>
      </c>
      <c r="C48" s="253"/>
      <c r="D48" s="253"/>
      <c r="E48" s="253"/>
      <c r="F48" s="253"/>
      <c r="G48" s="253"/>
      <c r="J48" s="661" t="s">
        <v>498</v>
      </c>
      <c r="K48" s="679">
        <f>B48</f>
        <v>1.22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13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0.9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2.1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14.3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0.23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93.8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92.3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166415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11517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</v>
      </c>
      <c r="C4" s="600">
        <v>8</v>
      </c>
      <c r="D4" s="600">
        <v>23.2</v>
      </c>
      <c r="E4" s="600">
        <v>0.41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4</v>
      </c>
      <c r="C5" s="602">
        <v>36.700000000000003</v>
      </c>
      <c r="D5" s="751">
        <v>20.2</v>
      </c>
      <c r="E5" s="751">
        <v>0</v>
      </c>
      <c r="G5" s="647" t="s">
        <v>446</v>
      </c>
      <c r="H5" s="648">
        <f>IF(ISBLANK(B4),"",B4)</f>
        <v>1</v>
      </c>
      <c r="I5" s="648">
        <f>IF(ISBLANK(B5),"",B5)</f>
        <v>4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14.3</v>
      </c>
      <c r="E6" s="959">
        <v>0.23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8</v>
      </c>
      <c r="I9" s="648">
        <f>IF(ISBLANK(C5),"",C5)</f>
        <v>36.700000000000003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14</v>
      </c>
      <c r="C4" s="643">
        <v>0.9</v>
      </c>
      <c r="D4" s="643">
        <v>1.1000000000000001</v>
      </c>
      <c r="E4" s="643">
        <v>0.16</v>
      </c>
      <c r="F4" s="643">
        <v>1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15</v>
      </c>
      <c r="C5" s="602">
        <v>1</v>
      </c>
      <c r="D5" s="602">
        <v>1.1000000000000001</v>
      </c>
      <c r="E5" s="602">
        <v>0.16</v>
      </c>
      <c r="F5" s="602">
        <v>0.8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13</v>
      </c>
      <c r="C6" s="602">
        <v>0.9</v>
      </c>
      <c r="D6" s="602">
        <v>1.2</v>
      </c>
      <c r="E6" s="602">
        <v>0</v>
      </c>
      <c r="F6" s="602">
        <v>0.7</v>
      </c>
      <c r="G6" s="602">
        <v>2.1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80</v>
      </c>
      <c r="C5" s="602">
        <v>93.3</v>
      </c>
      <c r="D5" s="602">
        <v>2</v>
      </c>
      <c r="E5" s="602">
        <v>13.3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86.8</v>
      </c>
      <c r="D6" s="602">
        <v>2</v>
      </c>
      <c r="E6" s="602">
        <v>13.6</v>
      </c>
      <c r="F6" s="253"/>
      <c r="G6" s="253"/>
      <c r="H6" s="253"/>
    </row>
    <row r="7" spans="1:8" x14ac:dyDescent="0.25">
      <c r="A7" s="481">
        <v>2022</v>
      </c>
      <c r="B7" s="1067">
        <v>93.8</v>
      </c>
      <c r="C7" s="1067">
        <v>92.3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13.3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13.6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2589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17.899999999999999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863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4781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48496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3356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2589</v>
      </c>
      <c r="C5" s="1034">
        <v>1215</v>
      </c>
      <c r="D5" s="600">
        <v>1374</v>
      </c>
      <c r="G5" s="871" t="s">
        <v>126</v>
      </c>
      <c r="H5" s="637">
        <f>IF(ISBLANK(D7),"",D7)</f>
        <v>1374</v>
      </c>
    </row>
    <row r="6" spans="1:17" x14ac:dyDescent="0.25">
      <c r="A6" s="641">
        <v>2021</v>
      </c>
      <c r="B6" s="1034">
        <v>2679</v>
      </c>
      <c r="C6" s="1034">
        <v>1263</v>
      </c>
      <c r="D6" s="602">
        <v>1416</v>
      </c>
      <c r="G6" s="635" t="s">
        <v>127</v>
      </c>
      <c r="H6" s="623">
        <f>IF(ISBLANK(C7),"",C7)</f>
        <v>1215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2589</v>
      </c>
      <c r="C7" s="1034">
        <v>1215</v>
      </c>
      <c r="D7" s="617">
        <v>1374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1374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1215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12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7.9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7.9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15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827</v>
      </c>
      <c r="C6" s="55">
        <v>437</v>
      </c>
      <c r="D6" s="55">
        <v>390</v>
      </c>
      <c r="E6" s="70">
        <v>1053</v>
      </c>
      <c r="F6" s="55">
        <v>517</v>
      </c>
      <c r="G6" s="110">
        <v>536</v>
      </c>
      <c r="H6" s="55">
        <v>642</v>
      </c>
      <c r="I6" s="55">
        <v>338</v>
      </c>
      <c r="J6" s="55">
        <v>304</v>
      </c>
      <c r="K6" s="70">
        <v>2362</v>
      </c>
      <c r="L6" s="55">
        <v>1204</v>
      </c>
      <c r="M6" s="110">
        <v>1158</v>
      </c>
      <c r="N6" s="70">
        <v>2446</v>
      </c>
      <c r="O6" s="55">
        <v>1309</v>
      </c>
      <c r="P6" s="110">
        <v>1137</v>
      </c>
      <c r="Q6" s="70">
        <v>9774</v>
      </c>
      <c r="R6" s="55">
        <v>5150</v>
      </c>
      <c r="S6" s="110">
        <v>4624</v>
      </c>
      <c r="T6" s="70">
        <v>15079</v>
      </c>
      <c r="U6" s="55">
        <v>7710</v>
      </c>
      <c r="V6" s="160">
        <v>7369</v>
      </c>
    </row>
    <row r="7" spans="1:22" x14ac:dyDescent="0.25">
      <c r="A7" s="286">
        <v>2021</v>
      </c>
      <c r="B7" s="167">
        <v>821</v>
      </c>
      <c r="C7" s="94">
        <v>438</v>
      </c>
      <c r="D7" s="94">
        <v>383</v>
      </c>
      <c r="E7" s="167">
        <v>1026</v>
      </c>
      <c r="F7" s="94">
        <v>510</v>
      </c>
      <c r="G7" s="169">
        <v>516</v>
      </c>
      <c r="H7" s="94">
        <v>617</v>
      </c>
      <c r="I7" s="94">
        <v>312</v>
      </c>
      <c r="J7" s="94">
        <v>305</v>
      </c>
      <c r="K7" s="167">
        <v>2312</v>
      </c>
      <c r="L7" s="94">
        <v>1178</v>
      </c>
      <c r="M7" s="169">
        <v>1134</v>
      </c>
      <c r="N7" s="167">
        <v>2354</v>
      </c>
      <c r="O7" s="94">
        <v>1259</v>
      </c>
      <c r="P7" s="169">
        <v>1095</v>
      </c>
      <c r="Q7" s="167">
        <v>9513</v>
      </c>
      <c r="R7" s="94">
        <v>5007</v>
      </c>
      <c r="S7" s="169">
        <v>4506</v>
      </c>
      <c r="T7" s="212">
        <v>14759</v>
      </c>
      <c r="U7" s="58">
        <v>7554</v>
      </c>
      <c r="V7" s="160">
        <v>7205</v>
      </c>
    </row>
    <row r="8" spans="1:22" x14ac:dyDescent="0.25">
      <c r="A8" s="219">
        <v>2022</v>
      </c>
      <c r="B8" s="72">
        <v>801</v>
      </c>
      <c r="C8" s="61">
        <v>417</v>
      </c>
      <c r="D8" s="61">
        <v>384</v>
      </c>
      <c r="E8" s="72">
        <v>993</v>
      </c>
      <c r="F8" s="61">
        <v>504</v>
      </c>
      <c r="G8" s="111">
        <v>489</v>
      </c>
      <c r="H8" s="61">
        <v>575</v>
      </c>
      <c r="I8" s="61">
        <v>276</v>
      </c>
      <c r="J8" s="61">
        <v>299</v>
      </c>
      <c r="K8" s="72">
        <v>2209</v>
      </c>
      <c r="L8" s="61">
        <v>1113</v>
      </c>
      <c r="M8" s="111">
        <v>1096</v>
      </c>
      <c r="N8" s="72">
        <v>2130</v>
      </c>
      <c r="O8" s="61">
        <v>1105</v>
      </c>
      <c r="P8" s="111">
        <v>1025</v>
      </c>
      <c r="Q8" s="72">
        <v>9239</v>
      </c>
      <c r="R8" s="61">
        <v>4845</v>
      </c>
      <c r="S8" s="111">
        <v>4394</v>
      </c>
      <c r="T8" s="72">
        <v>14450</v>
      </c>
      <c r="U8" s="61">
        <v>7393</v>
      </c>
      <c r="V8" s="111">
        <v>7057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801</v>
      </c>
      <c r="C15" s="172">
        <f>E8</f>
        <v>993</v>
      </c>
      <c r="D15" s="172">
        <f>H8</f>
        <v>575</v>
      </c>
      <c r="E15" s="172">
        <f>K8</f>
        <v>2209</v>
      </c>
      <c r="F15" s="172">
        <f>N8</f>
        <v>2130</v>
      </c>
      <c r="G15" s="172">
        <f>Q8</f>
        <v>9239</v>
      </c>
      <c r="H15" s="334">
        <f>T8</f>
        <v>14450</v>
      </c>
      <c r="M15" s="172">
        <f>K8</f>
        <v>2209</v>
      </c>
      <c r="N15" s="172">
        <f>H15-E15-O15</f>
        <v>8824</v>
      </c>
      <c r="O15" s="172">
        <f>H15-(B15+C15+G15)</f>
        <v>3417</v>
      </c>
      <c r="P15" s="29"/>
      <c r="Q15" s="100">
        <f>M15/H15*100</f>
        <v>15.287197231833909</v>
      </c>
      <c r="R15" s="100">
        <f>N15/H15*100</f>
        <v>61.065743944636672</v>
      </c>
      <c r="S15" s="100">
        <f>O15/H15*100</f>
        <v>23.647058823529413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15.287197231833909</v>
      </c>
      <c r="R18" s="100">
        <f>N15/H15*100</f>
        <v>61.065743944636672</v>
      </c>
      <c r="S18" s="100">
        <f>O15/H15*100</f>
        <v>23.647058823529413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17</v>
      </c>
      <c r="C4" s="600">
        <v>4</v>
      </c>
      <c r="D4" s="600">
        <v>0</v>
      </c>
      <c r="E4" s="599">
        <v>0</v>
      </c>
      <c r="F4" s="600">
        <v>7.5</v>
      </c>
      <c r="G4" s="600">
        <v>0</v>
      </c>
    </row>
    <row r="5" spans="1:10" x14ac:dyDescent="0.25">
      <c r="A5" s="286">
        <v>2022</v>
      </c>
      <c r="B5" s="751">
        <v>17</v>
      </c>
      <c r="C5" s="751">
        <v>4</v>
      </c>
      <c r="D5" s="751">
        <v>0</v>
      </c>
      <c r="E5" s="753">
        <v>0</v>
      </c>
      <c r="F5" s="751">
        <v>7.9</v>
      </c>
      <c r="G5" s="751">
        <v>0</v>
      </c>
    </row>
    <row r="6" spans="1:10" x14ac:dyDescent="0.25">
      <c r="A6" s="218">
        <v>2023</v>
      </c>
      <c r="B6" s="752">
        <v>12</v>
      </c>
      <c r="C6" s="752">
        <v>1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17</v>
      </c>
      <c r="C11" s="80">
        <f>IF(ISBLANK(D4),"",D4)</f>
        <v>0</v>
      </c>
      <c r="E11" s="103">
        <f>A4</f>
        <v>2021</v>
      </c>
      <c r="F11" s="80">
        <f>IF(ISBLANK(B4),"",B4)</f>
        <v>17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17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17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12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12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4</v>
      </c>
      <c r="C18" s="80">
        <f>IF(ISBLANK(E4),"",E4)</f>
        <v>0</v>
      </c>
      <c r="E18" s="603">
        <f>A4</f>
        <v>2021</v>
      </c>
      <c r="F18" s="100">
        <f>IF(ISBLANK(C4),"",C4)</f>
        <v>4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4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4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0</v>
      </c>
      <c r="E20" s="155">
        <f t="shared" si="5"/>
        <v>2023</v>
      </c>
      <c r="F20" s="83">
        <f>IF(ISBLANK(C6),"",C6)</f>
        <v>1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271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1.9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707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35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134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84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863</v>
      </c>
    </row>
    <row r="17" spans="2:3" x14ac:dyDescent="0.25">
      <c r="B17" s="253">
        <v>2022</v>
      </c>
      <c r="C17" s="1100">
        <v>757</v>
      </c>
    </row>
    <row r="18" spans="2:3" x14ac:dyDescent="0.25">
      <c r="B18" s="253">
        <v>2023</v>
      </c>
      <c r="C18" s="1100">
        <v>707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863</v>
      </c>
    </row>
    <row r="22" spans="2:3" x14ac:dyDescent="0.25">
      <c r="B22" s="636">
        <f>B17</f>
        <v>2022</v>
      </c>
      <c r="C22" s="636">
        <f t="shared" ref="C22:C23" si="0">IF(ISBLANK(C17),"",C17)</f>
        <v>757</v>
      </c>
    </row>
    <row r="23" spans="2:3" x14ac:dyDescent="0.25">
      <c r="B23" s="636">
        <f>B18</f>
        <v>2023</v>
      </c>
      <c r="C23" s="636">
        <f t="shared" si="0"/>
        <v>707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10</v>
      </c>
      <c r="C5" s="55">
        <v>21</v>
      </c>
      <c r="D5" s="55">
        <v>16</v>
      </c>
      <c r="E5" s="269">
        <f>SUM(B5:D5)</f>
        <v>47</v>
      </c>
      <c r="F5" s="71">
        <v>345</v>
      </c>
      <c r="G5" s="70">
        <v>0.4</v>
      </c>
      <c r="H5" s="55">
        <v>0.2</v>
      </c>
      <c r="I5" s="110">
        <v>0.5</v>
      </c>
      <c r="J5" s="71">
        <v>2.4</v>
      </c>
    </row>
    <row r="6" spans="1:10" x14ac:dyDescent="0.25">
      <c r="A6" s="286">
        <v>2022</v>
      </c>
      <c r="B6" s="757">
        <v>12</v>
      </c>
      <c r="C6" s="758">
        <v>19</v>
      </c>
      <c r="D6" s="758">
        <v>16</v>
      </c>
      <c r="E6" s="270">
        <f>SUM(B6:D6)</f>
        <v>47</v>
      </c>
      <c r="F6" s="214">
        <v>276</v>
      </c>
      <c r="G6" s="457">
        <v>0.6</v>
      </c>
      <c r="H6" s="458">
        <v>0.2</v>
      </c>
      <c r="I6" s="763">
        <v>0.5</v>
      </c>
      <c r="J6" s="214">
        <v>1.9</v>
      </c>
    </row>
    <row r="7" spans="1:10" x14ac:dyDescent="0.25">
      <c r="A7" s="218">
        <v>2023</v>
      </c>
      <c r="B7" s="167">
        <v>11</v>
      </c>
      <c r="C7" s="94">
        <v>18</v>
      </c>
      <c r="D7" s="94">
        <v>15</v>
      </c>
      <c r="E7" s="447">
        <f>SUM(B7:D7)</f>
        <v>44</v>
      </c>
      <c r="F7" s="168">
        <v>271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345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276</v>
      </c>
      <c r="C14" s="28"/>
      <c r="D14" s="28"/>
      <c r="F14" s="625" t="s">
        <v>1526</v>
      </c>
      <c r="G14" s="621">
        <f>IF(ISBLANK(B7),"",B7)</f>
        <v>11</v>
      </c>
      <c r="I14" s="625" t="s">
        <v>1529</v>
      </c>
      <c r="J14" s="621">
        <f>IF(ISBLANK(B7),"",B7)</f>
        <v>11</v>
      </c>
    </row>
    <row r="15" spans="1:10" x14ac:dyDescent="0.25">
      <c r="A15" s="624">
        <f t="shared" ref="A15" si="1">A7</f>
        <v>2023</v>
      </c>
      <c r="B15" s="623">
        <f t="shared" si="0"/>
        <v>271</v>
      </c>
      <c r="C15" s="28"/>
      <c r="D15" s="28"/>
      <c r="F15" s="626" t="s">
        <v>1527</v>
      </c>
      <c r="G15" s="622">
        <f>IF(ISBLANK(C7),"",C7)</f>
        <v>18</v>
      </c>
      <c r="I15" s="626" t="s">
        <v>1538</v>
      </c>
      <c r="J15" s="622">
        <f>IF(ISBLANK(C7),"",C7)</f>
        <v>18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15</v>
      </c>
      <c r="I16" s="627" t="s">
        <v>1539</v>
      </c>
      <c r="J16" s="623">
        <f>IF(ISBLANK(D7),"",D7)</f>
        <v>15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3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47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8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5.3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4</v>
      </c>
      <c r="C6" s="759"/>
      <c r="D6" s="759"/>
      <c r="E6" s="457">
        <v>2.4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5</v>
      </c>
      <c r="C7" s="759"/>
      <c r="D7" s="759"/>
      <c r="E7" s="457">
        <v>3.1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8</v>
      </c>
      <c r="C8" s="760"/>
      <c r="D8" s="760"/>
      <c r="E8" s="601">
        <v>5.3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4</v>
      </c>
      <c r="C16" s="755"/>
      <c r="I16" s="700">
        <f>A6</f>
        <v>2020</v>
      </c>
      <c r="J16" s="674">
        <f>IF(ISBLANK(E6),"",E6)</f>
        <v>2.4</v>
      </c>
      <c r="K16" s="756"/>
    </row>
    <row r="17" spans="1:10" x14ac:dyDescent="0.25">
      <c r="A17" s="701">
        <f>A7</f>
        <v>2021</v>
      </c>
      <c r="B17" s="853">
        <f>IF(ISBLANK(B7),"",B7)</f>
        <v>5</v>
      </c>
      <c r="C17" s="755"/>
      <c r="I17" s="701">
        <f>A7</f>
        <v>2021</v>
      </c>
      <c r="J17" s="853">
        <f>IF(ISBLANK(E7),"",E7)</f>
        <v>3.1</v>
      </c>
    </row>
    <row r="18" spans="1:10" x14ac:dyDescent="0.25">
      <c r="A18" s="702">
        <f>A8</f>
        <v>2022</v>
      </c>
      <c r="B18" s="676">
        <f>IF(ISBLANK(B8),"",B8)</f>
        <v>8</v>
      </c>
      <c r="C18" s="755"/>
      <c r="I18" s="702">
        <f>A8</f>
        <v>2022</v>
      </c>
      <c r="J18" s="676">
        <f>IF(ISBLANK(E8),"",E8)</f>
        <v>5.3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16</v>
      </c>
      <c r="D5" s="449">
        <f>IF(ISBLANK(B5),"",A5)</f>
        <v>2021</v>
      </c>
      <c r="E5" s="618">
        <f>IF(ISBLANK(B5),"",B5)</f>
        <v>16</v>
      </c>
      <c r="K5" s="217">
        <v>2020</v>
      </c>
      <c r="L5" s="655">
        <v>8.1</v>
      </c>
    </row>
    <row r="6" spans="1:12" x14ac:dyDescent="0.25">
      <c r="A6" s="229">
        <v>2022</v>
      </c>
      <c r="B6" s="602">
        <v>17</v>
      </c>
      <c r="D6" s="450">
        <f>IF(ISBLANK(B6),"",A6)</f>
        <v>2022</v>
      </c>
      <c r="E6" s="619">
        <f>IF(ISBLANK(B6),"",B6)</f>
        <v>17</v>
      </c>
      <c r="K6" s="286">
        <v>2021</v>
      </c>
      <c r="L6" s="657">
        <v>7.5</v>
      </c>
    </row>
    <row r="7" spans="1:12" x14ac:dyDescent="0.25">
      <c r="A7" s="123">
        <v>2023</v>
      </c>
      <c r="B7" s="617">
        <v>16</v>
      </c>
      <c r="D7" s="379">
        <f>IF(ISBLANK(B7),"",A7)</f>
        <v>2023</v>
      </c>
      <c r="E7" s="620">
        <f>IF(ISBLANK(B7),"",B7)</f>
        <v>16</v>
      </c>
      <c r="K7" s="219">
        <v>2022</v>
      </c>
      <c r="L7" s="617">
        <v>7.9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3</v>
      </c>
      <c r="C4" s="643">
        <v>37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</v>
      </c>
      <c r="C5" s="602">
        <v>23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3</v>
      </c>
      <c r="C6" s="602">
        <v>47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2</v>
      </c>
      <c r="C5" s="643">
        <v>7471</v>
      </c>
      <c r="D5" s="643">
        <v>1295</v>
      </c>
      <c r="E5" s="869">
        <v>17.2</v>
      </c>
      <c r="F5" s="1039">
        <v>15.8</v>
      </c>
      <c r="G5" s="1039">
        <v>18.600000000000001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</v>
      </c>
      <c r="C6" s="657">
        <v>4859</v>
      </c>
      <c r="D6" s="657">
        <v>893</v>
      </c>
      <c r="E6" s="657">
        <v>18.2</v>
      </c>
      <c r="F6" s="657">
        <v>16.7</v>
      </c>
      <c r="G6" s="657">
        <v>19.7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</v>
      </c>
      <c r="C7" s="617">
        <v>4781</v>
      </c>
      <c r="D7" s="617">
        <v>863</v>
      </c>
      <c r="E7" s="617">
        <v>17.899999999999999</v>
      </c>
      <c r="F7" s="617">
        <v>16.399999999999999</v>
      </c>
      <c r="G7" s="617">
        <v>19.5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37.9</v>
      </c>
      <c r="C4" s="655">
        <v>140</v>
      </c>
      <c r="D4" s="655">
        <v>6.1</v>
      </c>
      <c r="E4" s="655">
        <v>98</v>
      </c>
      <c r="F4" s="655">
        <v>0.7</v>
      </c>
      <c r="G4" s="655">
        <v>17</v>
      </c>
      <c r="H4" s="655">
        <v>4</v>
      </c>
      <c r="I4" s="655">
        <v>13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35</v>
      </c>
      <c r="C5" s="602">
        <v>130</v>
      </c>
      <c r="D5" s="602">
        <v>6</v>
      </c>
      <c r="E5" s="602">
        <v>88</v>
      </c>
      <c r="F5" s="602">
        <v>0.6</v>
      </c>
      <c r="G5" s="602">
        <v>17</v>
      </c>
      <c r="H5" s="602">
        <v>4</v>
      </c>
      <c r="I5" s="602">
        <v>9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134</v>
      </c>
      <c r="D6" s="617"/>
      <c r="E6" s="617">
        <v>84</v>
      </c>
      <c r="F6" s="617"/>
      <c r="G6" s="617">
        <v>12</v>
      </c>
      <c r="H6" s="617">
        <v>1</v>
      </c>
      <c r="I6" s="617">
        <v>15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4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9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122</v>
      </c>
      <c r="C4" s="1006">
        <v>72</v>
      </c>
      <c r="D4" s="1006">
        <v>50</v>
      </c>
      <c r="E4" s="1005">
        <v>322</v>
      </c>
      <c r="F4" s="1006">
        <v>180</v>
      </c>
      <c r="G4" s="1006">
        <v>142</v>
      </c>
      <c r="H4" s="1007">
        <v>8.1</v>
      </c>
      <c r="I4" s="1007">
        <v>21.4</v>
      </c>
      <c r="J4" s="1007">
        <v>-13.3</v>
      </c>
      <c r="K4" s="70">
        <v>174</v>
      </c>
      <c r="L4" s="55">
        <v>73</v>
      </c>
      <c r="M4" s="110">
        <v>101</v>
      </c>
      <c r="N4" s="55">
        <v>248</v>
      </c>
      <c r="O4" s="55">
        <v>107</v>
      </c>
      <c r="P4" s="110">
        <v>141</v>
      </c>
    </row>
    <row r="5" spans="1:17" x14ac:dyDescent="0.25">
      <c r="A5" s="286">
        <v>2021</v>
      </c>
      <c r="B5" s="1008">
        <v>103</v>
      </c>
      <c r="C5" s="1009">
        <v>56</v>
      </c>
      <c r="D5" s="1009">
        <v>47</v>
      </c>
      <c r="E5" s="1008">
        <v>367</v>
      </c>
      <c r="F5" s="1009">
        <v>180</v>
      </c>
      <c r="G5" s="1009">
        <v>187</v>
      </c>
      <c r="H5" s="1010">
        <v>7</v>
      </c>
      <c r="I5" s="1010">
        <v>24.9</v>
      </c>
      <c r="J5" s="1010">
        <v>-17.899999999999999</v>
      </c>
      <c r="K5" s="212">
        <v>217</v>
      </c>
      <c r="L5" s="58">
        <v>95</v>
      </c>
      <c r="M5" s="160">
        <v>122</v>
      </c>
      <c r="N5" s="58">
        <v>319</v>
      </c>
      <c r="O5" s="58">
        <v>141</v>
      </c>
      <c r="P5" s="160">
        <v>178</v>
      </c>
    </row>
    <row r="6" spans="1:17" x14ac:dyDescent="0.25">
      <c r="A6" s="219">
        <v>2022</v>
      </c>
      <c r="B6" s="1011">
        <v>92</v>
      </c>
      <c r="C6" s="1012">
        <v>51</v>
      </c>
      <c r="D6" s="1012">
        <v>41</v>
      </c>
      <c r="E6" s="1011">
        <v>242</v>
      </c>
      <c r="F6" s="1012">
        <v>128</v>
      </c>
      <c r="G6" s="1012">
        <v>114</v>
      </c>
      <c r="H6" s="1013">
        <v>6.4</v>
      </c>
      <c r="I6" s="1013">
        <v>16.7</v>
      </c>
      <c r="J6" s="1013">
        <v>-10.4</v>
      </c>
      <c r="K6" s="1014">
        <v>244</v>
      </c>
      <c r="L6" s="1015">
        <v>103</v>
      </c>
      <c r="M6" s="1016">
        <v>141</v>
      </c>
      <c r="N6" s="1015">
        <v>306</v>
      </c>
      <c r="O6" s="1015">
        <v>136</v>
      </c>
      <c r="P6" s="1016">
        <v>170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50</v>
      </c>
      <c r="C13" s="319">
        <f>IF(ISBLANK(C4),"",C4)</f>
        <v>72</v>
      </c>
      <c r="D13" s="364"/>
      <c r="E13" s="322">
        <f>A4</f>
        <v>2020</v>
      </c>
      <c r="F13" s="319">
        <f>IF(ISBLANK(G4),"",G4)</f>
        <v>142</v>
      </c>
      <c r="G13" s="319">
        <f>IF(ISBLANK(F4),"",F4)</f>
        <v>180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47</v>
      </c>
      <c r="C14" s="320">
        <f t="shared" ref="C14:C15" si="2">IF(ISBLANK(C5),"",C5)</f>
        <v>56</v>
      </c>
      <c r="D14" s="364"/>
      <c r="E14" s="323">
        <f t="shared" ref="E14:E15" si="3">A5</f>
        <v>2021</v>
      </c>
      <c r="F14" s="320">
        <f t="shared" ref="F14:F15" si="4">IF(ISBLANK(G5),"",G5)</f>
        <v>187</v>
      </c>
      <c r="G14" s="320">
        <f t="shared" ref="G14:G15" si="5">IF(ISBLANK(F5),"",F5)</f>
        <v>180</v>
      </c>
      <c r="H14" s="389"/>
      <c r="I14" s="389"/>
      <c r="J14" s="48"/>
      <c r="K14" s="325" t="s">
        <v>536</v>
      </c>
      <c r="L14" s="328">
        <f>IF(ISBLANK(K4),"",K4)</f>
        <v>174</v>
      </c>
      <c r="M14" s="328">
        <f>IF(ISBLANK(K5),"",K5)</f>
        <v>217</v>
      </c>
      <c r="N14" s="328">
        <f>IF(ISBLANK(K6),"",K6)</f>
        <v>244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41</v>
      </c>
      <c r="C15" s="321">
        <f t="shared" si="2"/>
        <v>51</v>
      </c>
      <c r="E15" s="324">
        <f t="shared" si="3"/>
        <v>2022</v>
      </c>
      <c r="F15" s="321">
        <f t="shared" si="4"/>
        <v>114</v>
      </c>
      <c r="G15" s="321">
        <f t="shared" si="5"/>
        <v>128</v>
      </c>
      <c r="H15" s="211"/>
      <c r="I15" s="211"/>
      <c r="J15" s="28"/>
      <c r="K15" s="326" t="s">
        <v>535</v>
      </c>
      <c r="L15" s="329">
        <f>IF(ISBLANK(N4),"",N4)</f>
        <v>248</v>
      </c>
      <c r="M15" s="329">
        <f>IF(ISBLANK(N5),"",N5)</f>
        <v>319</v>
      </c>
      <c r="N15" s="329">
        <f>IF(ISBLANK(N6),"",N6)</f>
        <v>306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174</v>
      </c>
      <c r="M19" s="328">
        <f>IF(ISBLANK(K5),"",K5)</f>
        <v>217</v>
      </c>
      <c r="N19" s="328">
        <f>IF(ISBLANK(K6),"",K6)</f>
        <v>244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248</v>
      </c>
      <c r="M20" s="329">
        <f>IF(ISBLANK(N5),"",N5)</f>
        <v>319</v>
      </c>
      <c r="N20" s="329">
        <f>IF(ISBLANK(N6),"",N6)</f>
        <v>306</v>
      </c>
      <c r="O20" s="364"/>
    </row>
    <row r="21" spans="1:15" x14ac:dyDescent="0.25">
      <c r="A21" s="322">
        <f>A4</f>
        <v>2020</v>
      </c>
      <c r="B21" s="319">
        <f>IF(ISBLANK(D4),"",D4)</f>
        <v>50</v>
      </c>
      <c r="C21" s="319">
        <f>IF(ISBLANK(C4),"",C4)</f>
        <v>72</v>
      </c>
      <c r="E21" s="322">
        <f>A4</f>
        <v>2020</v>
      </c>
      <c r="F21" s="319">
        <f>IF(ISBLANK(G4),"",G4)</f>
        <v>142</v>
      </c>
      <c r="G21" s="319">
        <f>IF(ISBLANK(F4),"",F4)</f>
        <v>180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47</v>
      </c>
      <c r="C22" s="320">
        <f t="shared" ref="C22:C23" si="8">IF(ISBLANK(C5),"",C5)</f>
        <v>56</v>
      </c>
      <c r="E22" s="323">
        <f t="shared" ref="E22:E23" si="9">A5</f>
        <v>2021</v>
      </c>
      <c r="F22" s="320">
        <f t="shared" ref="F22:F23" si="10">IF(ISBLANK(G5),"",G5)</f>
        <v>187</v>
      </c>
      <c r="G22" s="320">
        <f t="shared" ref="G22:G23" si="11">IF(ISBLANK(F5),"",F5)</f>
        <v>180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41</v>
      </c>
      <c r="C23" s="321">
        <f t="shared" si="8"/>
        <v>51</v>
      </c>
      <c r="E23" s="324">
        <f t="shared" si="9"/>
        <v>2022</v>
      </c>
      <c r="F23" s="321">
        <f t="shared" si="10"/>
        <v>114</v>
      </c>
      <c r="G23" s="321">
        <f t="shared" si="11"/>
        <v>128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</v>
      </c>
      <c r="C5" s="611"/>
      <c r="D5" s="611"/>
      <c r="E5" s="599">
        <v>6</v>
      </c>
      <c r="F5" s="616"/>
      <c r="G5" s="945"/>
      <c r="H5" s="599">
        <v>38</v>
      </c>
      <c r="I5" s="616">
        <v>6</v>
      </c>
      <c r="J5" s="616">
        <v>32</v>
      </c>
      <c r="K5" s="616"/>
      <c r="L5" s="945"/>
    </row>
    <row r="6" spans="1:12" x14ac:dyDescent="0.25">
      <c r="A6" s="286">
        <v>2021</v>
      </c>
      <c r="B6" s="601">
        <v>3</v>
      </c>
      <c r="C6" s="612"/>
      <c r="D6" s="612"/>
      <c r="E6" s="1034">
        <v>2</v>
      </c>
      <c r="F6" s="1028"/>
      <c r="G6" s="980"/>
      <c r="H6" s="1034">
        <v>43</v>
      </c>
      <c r="I6" s="1028">
        <v>8</v>
      </c>
      <c r="J6" s="1028">
        <v>35</v>
      </c>
      <c r="K6" s="1028"/>
      <c r="L6" s="980"/>
    </row>
    <row r="7" spans="1:12" x14ac:dyDescent="0.25">
      <c r="A7" s="218">
        <v>2022</v>
      </c>
      <c r="B7" s="601">
        <v>4</v>
      </c>
      <c r="C7" s="612"/>
      <c r="D7" s="612"/>
      <c r="E7" s="1034">
        <v>9</v>
      </c>
      <c r="F7" s="1028"/>
      <c r="G7" s="980"/>
      <c r="H7" s="1034">
        <v>40</v>
      </c>
      <c r="I7" s="1028">
        <v>9</v>
      </c>
      <c r="J7" s="1028">
        <v>31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9</v>
      </c>
    </row>
    <row r="15" spans="1:12" ht="30" x14ac:dyDescent="0.25">
      <c r="A15" s="833" t="s">
        <v>1543</v>
      </c>
      <c r="B15" s="623">
        <f>IF(ISBLANK(J7),"",J7)</f>
        <v>31</v>
      </c>
    </row>
    <row r="17" spans="1:2" x14ac:dyDescent="0.25">
      <c r="A17" s="625" t="s">
        <v>1540</v>
      </c>
      <c r="B17" s="621">
        <f>IF(ISBLANK(I7),"",I7)</f>
        <v>9</v>
      </c>
    </row>
    <row r="18" spans="1:2" x14ac:dyDescent="0.25">
      <c r="A18" s="627" t="s">
        <v>1541</v>
      </c>
      <c r="B18" s="623">
        <f>IF(ISBLANK(J7),"",J7)</f>
        <v>31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66.400000000000006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34.299999999999997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56</v>
      </c>
      <c r="C6" s="614">
        <v>25.7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63.5</v>
      </c>
      <c r="C10" s="614">
        <v>31.4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66.400000000000006</v>
      </c>
      <c r="C14" s="73">
        <v>34.299999999999997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325.142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90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2071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25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1600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12520.72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325.142</v>
      </c>
      <c r="C5" s="611">
        <v>196.542</v>
      </c>
      <c r="D5" s="751">
        <v>4216</v>
      </c>
      <c r="E5" s="751">
        <v>28</v>
      </c>
      <c r="G5" s="358">
        <v>2014</v>
      </c>
      <c r="H5" s="70">
        <v>12536.18</v>
      </c>
      <c r="I5" s="55">
        <v>9027.0400000000009</v>
      </c>
      <c r="J5" s="55">
        <v>3509.14</v>
      </c>
      <c r="K5" s="71">
        <v>37</v>
      </c>
    </row>
    <row r="6" spans="1:12" x14ac:dyDescent="0.25">
      <c r="A6" s="286">
        <v>2021</v>
      </c>
      <c r="B6" s="601">
        <v>325.142</v>
      </c>
      <c r="C6" s="612">
        <v>198.142</v>
      </c>
      <c r="D6" s="959">
        <v>4046</v>
      </c>
      <c r="E6" s="959">
        <v>27</v>
      </c>
      <c r="G6" s="480">
        <v>2017</v>
      </c>
      <c r="H6" s="212">
        <v>12535.09</v>
      </c>
      <c r="I6" s="58">
        <v>9026.01</v>
      </c>
      <c r="J6" s="58">
        <v>3509.08</v>
      </c>
      <c r="K6" s="214">
        <v>37</v>
      </c>
    </row>
    <row r="7" spans="1:12" x14ac:dyDescent="0.25">
      <c r="A7" s="218">
        <v>2022</v>
      </c>
      <c r="B7" s="601">
        <v>325.142</v>
      </c>
      <c r="C7" s="612">
        <v>202.542</v>
      </c>
      <c r="D7" s="959">
        <v>3938</v>
      </c>
      <c r="E7" s="959">
        <v>27</v>
      </c>
      <c r="G7" s="482">
        <v>2020</v>
      </c>
      <c r="H7" s="72">
        <v>12520.72</v>
      </c>
      <c r="I7" s="61">
        <v>9010.4599999999991</v>
      </c>
      <c r="J7" s="61">
        <v>3510.26</v>
      </c>
      <c r="K7" s="73">
        <v>37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202.542</v>
      </c>
      <c r="D14" s="631">
        <f>A5</f>
        <v>2020</v>
      </c>
      <c r="E14" s="625">
        <f>IF(ISBLANK(D5),"",D5)</f>
        <v>4216</v>
      </c>
      <c r="F14" s="211"/>
      <c r="G14" s="634" t="s">
        <v>925</v>
      </c>
      <c r="H14" s="621">
        <f>IF(ISBLANK(J7),"",J7)</f>
        <v>3510.26</v>
      </c>
      <c r="I14" s="211"/>
      <c r="J14" s="211"/>
    </row>
    <row r="15" spans="1:12" x14ac:dyDescent="0.25">
      <c r="A15" s="870" t="s">
        <v>16</v>
      </c>
      <c r="B15" s="630">
        <f>IF(ISBLANK(B7),"",B7)</f>
        <v>325.142</v>
      </c>
      <c r="D15" s="632">
        <f t="shared" ref="D15:D16" si="0">A6</f>
        <v>2021</v>
      </c>
      <c r="E15" s="626">
        <f>IF(ISBLANK(D6),"",D6)</f>
        <v>4046</v>
      </c>
      <c r="F15" s="211"/>
      <c r="G15" s="635" t="s">
        <v>926</v>
      </c>
      <c r="H15" s="623">
        <f>IF(ISBLANK(I7),"",I7)</f>
        <v>9010.4599999999991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3938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202.542</v>
      </c>
      <c r="F19" s="253"/>
      <c r="G19" s="634" t="s">
        <v>529</v>
      </c>
      <c r="H19" s="621">
        <f>IF(ISBLANK(J7),"",J7)</f>
        <v>3510.26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325.142</v>
      </c>
      <c r="F20" s="253"/>
      <c r="G20" s="635" t="s">
        <v>528</v>
      </c>
      <c r="H20" s="623">
        <f>IF(ISBLANK(I7),"",I7)</f>
        <v>9010.4599999999991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1.3</v>
      </c>
      <c r="C5" s="1092">
        <v>2060</v>
      </c>
      <c r="D5" s="1093">
        <v>90</v>
      </c>
      <c r="E5" s="1092">
        <v>1600</v>
      </c>
      <c r="F5" s="1093">
        <v>24</v>
      </c>
    </row>
    <row r="6" spans="1:9" x14ac:dyDescent="0.25">
      <c r="A6" s="218">
        <v>2021</v>
      </c>
      <c r="B6" s="1092">
        <v>1</v>
      </c>
      <c r="C6" s="1092">
        <v>2060</v>
      </c>
      <c r="D6" s="1093">
        <v>90</v>
      </c>
      <c r="E6" s="1092">
        <v>1600</v>
      </c>
      <c r="F6" s="1093">
        <v>24</v>
      </c>
    </row>
    <row r="7" spans="1:9" x14ac:dyDescent="0.25">
      <c r="A7" s="219">
        <v>2022</v>
      </c>
      <c r="B7" s="73">
        <v>0.6</v>
      </c>
      <c r="C7" s="73">
        <v>2071</v>
      </c>
      <c r="D7" s="73">
        <v>90</v>
      </c>
      <c r="E7" s="73">
        <v>1600</v>
      </c>
      <c r="F7" s="73">
        <v>25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6559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6091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468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23571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22014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1557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3.3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2992</v>
      </c>
      <c r="C5" s="458">
        <v>2992</v>
      </c>
      <c r="D5" s="458">
        <v>0</v>
      </c>
      <c r="E5" s="457">
        <v>11255</v>
      </c>
      <c r="F5" s="458">
        <v>11255</v>
      </c>
      <c r="G5" s="458">
        <v>0</v>
      </c>
      <c r="H5" s="457">
        <v>3.8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4827</v>
      </c>
      <c r="C6" s="458">
        <v>4827</v>
      </c>
      <c r="D6" s="458">
        <v>0</v>
      </c>
      <c r="E6" s="457">
        <v>24387</v>
      </c>
      <c r="F6" s="458">
        <v>24387</v>
      </c>
      <c r="G6" s="458">
        <v>0</v>
      </c>
      <c r="H6" s="457">
        <v>5.0999999999999996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6559</v>
      </c>
      <c r="C7" s="612">
        <v>6091</v>
      </c>
      <c r="D7" s="612">
        <v>468</v>
      </c>
      <c r="E7" s="601">
        <v>23571</v>
      </c>
      <c r="F7" s="612">
        <v>22014</v>
      </c>
      <c r="G7" s="612">
        <v>1557</v>
      </c>
      <c r="H7" s="947">
        <v>3.6</v>
      </c>
      <c r="I7" s="948">
        <v>3.3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2992</v>
      </c>
      <c r="C14" s="674">
        <f t="shared" ref="C14:D14" si="0">IF(ISBLANK(C5),"",C5)</f>
        <v>2992</v>
      </c>
      <c r="D14" s="669">
        <f t="shared" si="0"/>
        <v>0</v>
      </c>
      <c r="F14" s="884">
        <f>A5</f>
        <v>2020</v>
      </c>
      <c r="G14" s="674">
        <f>IF(ISBLANK(E5),"",E5)</f>
        <v>11255</v>
      </c>
      <c r="H14" s="674">
        <f t="shared" ref="H14:I16" si="1">IF(ISBLANK(F5),"",F5)</f>
        <v>11255</v>
      </c>
      <c r="I14" s="669">
        <f t="shared" si="1"/>
        <v>0</v>
      </c>
      <c r="J14" s="756"/>
      <c r="K14" s="884">
        <f>A5</f>
        <v>2020</v>
      </c>
      <c r="L14" s="674">
        <f>IF(ISBLANK(H5),"",H5)</f>
        <v>3.8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4827</v>
      </c>
      <c r="C15" s="879">
        <f t="shared" si="3"/>
        <v>4827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24387</v>
      </c>
      <c r="H15" s="853">
        <f t="shared" si="1"/>
        <v>24387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5.0999999999999996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6559</v>
      </c>
      <c r="C16" s="888">
        <f t="shared" si="3"/>
        <v>6091</v>
      </c>
      <c r="D16" s="889">
        <f t="shared" si="3"/>
        <v>468</v>
      </c>
      <c r="F16" s="891">
        <f t="shared" si="4"/>
        <v>2022</v>
      </c>
      <c r="G16" s="676">
        <f t="shared" si="5"/>
        <v>23571</v>
      </c>
      <c r="H16" s="676">
        <f t="shared" si="1"/>
        <v>22014</v>
      </c>
      <c r="I16" s="671">
        <f t="shared" si="1"/>
        <v>1557</v>
      </c>
      <c r="J16" s="211"/>
      <c r="K16" s="891">
        <f t="shared" si="6"/>
        <v>2022</v>
      </c>
      <c r="L16" s="676">
        <f t="shared" si="7"/>
        <v>3.6</v>
      </c>
      <c r="M16" s="671">
        <f t="shared" si="7"/>
        <v>3.3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2992</v>
      </c>
      <c r="C22" s="674">
        <f t="shared" ref="C22:D22" si="8">IF(ISBLANK(C5),"",C5)</f>
        <v>2992</v>
      </c>
      <c r="D22" s="669">
        <f t="shared" si="8"/>
        <v>0</v>
      </c>
      <c r="F22" s="884">
        <f>A5</f>
        <v>2020</v>
      </c>
      <c r="G22" s="674">
        <f>IF(ISBLANK(E5),"",E5)</f>
        <v>11255</v>
      </c>
      <c r="H22" s="674">
        <f t="shared" ref="H22:I24" si="9">IF(ISBLANK(F5),"",F5)</f>
        <v>11255</v>
      </c>
      <c r="I22" s="669">
        <f t="shared" si="9"/>
        <v>0</v>
      </c>
      <c r="J22" s="756"/>
      <c r="K22" s="884">
        <f>A5</f>
        <v>2020</v>
      </c>
      <c r="L22" s="674">
        <f>IF(ISBLANK(H5),"",H5)</f>
        <v>3.8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4827</v>
      </c>
      <c r="C23" s="853">
        <f t="shared" si="11"/>
        <v>4827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24387</v>
      </c>
      <c r="H23" s="853">
        <f t="shared" si="9"/>
        <v>24387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5.0999999999999996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6559</v>
      </c>
      <c r="C24" s="676">
        <f t="shared" si="11"/>
        <v>6091</v>
      </c>
      <c r="D24" s="671">
        <f t="shared" si="11"/>
        <v>468</v>
      </c>
      <c r="F24" s="891">
        <f t="shared" si="12"/>
        <v>2022</v>
      </c>
      <c r="G24" s="676">
        <f t="shared" si="13"/>
        <v>23571</v>
      </c>
      <c r="H24" s="676">
        <f t="shared" si="9"/>
        <v>22014</v>
      </c>
      <c r="I24" s="671">
        <f t="shared" si="9"/>
        <v>1557</v>
      </c>
      <c r="J24" s="211"/>
      <c r="K24" s="891">
        <f t="shared" si="14"/>
        <v>2022</v>
      </c>
      <c r="L24" s="676">
        <f t="shared" si="15"/>
        <v>3.6</v>
      </c>
      <c r="M24" s="671">
        <f t="shared" si="15"/>
        <v>3.3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41</v>
      </c>
      <c r="C3" s="71">
        <v>19</v>
      </c>
      <c r="D3" s="71">
        <v>16.3</v>
      </c>
      <c r="F3" s="105" t="s">
        <v>537</v>
      </c>
      <c r="G3" s="97">
        <f>IF(ISBLANK(B3),"",B3)</f>
        <v>41</v>
      </c>
      <c r="H3" s="97">
        <f>IF(ISBLANK(B4),"",B4)</f>
        <v>66</v>
      </c>
      <c r="I3" s="97">
        <f>IF(ISBLANK(B5),"",B5)</f>
        <v>74</v>
      </c>
      <c r="J3" s="365"/>
    </row>
    <row r="4" spans="1:12" x14ac:dyDescent="0.25">
      <c r="A4" s="286">
        <v>2021</v>
      </c>
      <c r="B4" s="214">
        <v>66</v>
      </c>
      <c r="C4" s="214">
        <v>11</v>
      </c>
      <c r="D4" s="214">
        <v>21.1</v>
      </c>
      <c r="F4" s="130" t="s">
        <v>538</v>
      </c>
      <c r="G4" s="98">
        <f>IF(ISBLANK(C3),"",C3)</f>
        <v>19</v>
      </c>
      <c r="H4" s="98">
        <f>IF(ISBLANK(C4),"",C4)</f>
        <v>11</v>
      </c>
      <c r="I4" s="98">
        <f>IF(ISBLANK(C5),"",C5)</f>
        <v>14</v>
      </c>
      <c r="J4" s="365"/>
    </row>
    <row r="5" spans="1:12" x14ac:dyDescent="0.25">
      <c r="A5" s="218">
        <v>2022</v>
      </c>
      <c r="B5" s="168">
        <v>74</v>
      </c>
      <c r="C5" s="168">
        <v>14</v>
      </c>
      <c r="D5" s="168">
        <v>16.399999999999999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41</v>
      </c>
      <c r="H8" s="97">
        <f>IF(ISBLANK(B4),"",B4)</f>
        <v>66</v>
      </c>
      <c r="I8" s="97">
        <f>IF(ISBLANK(B5),"",B5)</f>
        <v>74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19</v>
      </c>
      <c r="H9" s="98">
        <f>IF(ISBLANK(C4),"",C4)</f>
        <v>11</v>
      </c>
      <c r="I9" s="98">
        <f>IF(ISBLANK(C5),"",C5)</f>
        <v>14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16.3</v>
      </c>
      <c r="H13" s="132">
        <f>IF(ISBLANK(D4),"",D4)</f>
        <v>21.1</v>
      </c>
      <c r="I13" s="132">
        <f>IF(ISBLANK(D5),"",D5)</f>
        <v>16.399999999999999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275</v>
      </c>
      <c r="C4" s="110">
        <v>302</v>
      </c>
      <c r="E4" s="29" t="s">
        <v>540</v>
      </c>
      <c r="F4" s="163">
        <f>B4/($B$22+$C$22)*100</f>
        <v>1.9031141868512111</v>
      </c>
      <c r="G4" s="163">
        <f>C4/($B$22+$C$22)*100</f>
        <v>2.0899653979238755</v>
      </c>
      <c r="J4" s="29" t="s">
        <v>540</v>
      </c>
      <c r="K4" s="163">
        <f>G4</f>
        <v>2.0899653979238755</v>
      </c>
    </row>
    <row r="5" spans="1:11" x14ac:dyDescent="0.25">
      <c r="A5" s="202" t="s">
        <v>541</v>
      </c>
      <c r="B5" s="212">
        <v>290</v>
      </c>
      <c r="C5" s="160">
        <v>299</v>
      </c>
      <c r="E5" s="29" t="s">
        <v>541</v>
      </c>
      <c r="F5" s="163">
        <f t="shared" ref="F5:G21" si="0">B5/($B$22+$C$22)*100</f>
        <v>2.0069204152249132</v>
      </c>
      <c r="G5" s="163">
        <f t="shared" si="0"/>
        <v>2.0692041522491351</v>
      </c>
      <c r="J5" s="29" t="s">
        <v>541</v>
      </c>
      <c r="K5" s="163">
        <f t="shared" ref="K5:K21" si="1">G5</f>
        <v>2.0692041522491351</v>
      </c>
    </row>
    <row r="6" spans="1:11" x14ac:dyDescent="0.25">
      <c r="A6" s="202" t="s">
        <v>542</v>
      </c>
      <c r="B6" s="212">
        <v>308</v>
      </c>
      <c r="C6" s="160">
        <v>320</v>
      </c>
      <c r="E6" s="29" t="s">
        <v>542</v>
      </c>
      <c r="F6" s="163">
        <f t="shared" si="0"/>
        <v>2.1314878892733562</v>
      </c>
      <c r="G6" s="163">
        <f t="shared" si="0"/>
        <v>2.2145328719723181</v>
      </c>
      <c r="J6" s="29" t="s">
        <v>542</v>
      </c>
      <c r="K6" s="163">
        <f t="shared" si="1"/>
        <v>2.2145328719723181</v>
      </c>
    </row>
    <row r="7" spans="1:11" x14ac:dyDescent="0.25">
      <c r="A7" s="202" t="s">
        <v>543</v>
      </c>
      <c r="B7" s="212">
        <v>362</v>
      </c>
      <c r="C7" s="160">
        <v>352</v>
      </c>
      <c r="E7" s="29" t="s">
        <v>543</v>
      </c>
      <c r="F7" s="163">
        <f t="shared" si="0"/>
        <v>2.5051903114186853</v>
      </c>
      <c r="G7" s="163">
        <f t="shared" si="0"/>
        <v>2.4359861591695502</v>
      </c>
      <c r="J7" s="29" t="s">
        <v>543</v>
      </c>
      <c r="K7" s="163">
        <f t="shared" si="1"/>
        <v>2.4359861591695502</v>
      </c>
    </row>
    <row r="8" spans="1:11" x14ac:dyDescent="0.25">
      <c r="A8" s="202" t="s">
        <v>544</v>
      </c>
      <c r="B8" s="212">
        <v>335</v>
      </c>
      <c r="C8" s="160">
        <v>365</v>
      </c>
      <c r="E8" s="29" t="s">
        <v>544</v>
      </c>
      <c r="F8" s="163">
        <f t="shared" si="0"/>
        <v>2.3183391003460208</v>
      </c>
      <c r="G8" s="163">
        <f t="shared" si="0"/>
        <v>2.5259515570934257</v>
      </c>
      <c r="J8" s="29" t="s">
        <v>544</v>
      </c>
      <c r="K8" s="163">
        <f t="shared" si="1"/>
        <v>2.5259515570934257</v>
      </c>
    </row>
    <row r="9" spans="1:11" x14ac:dyDescent="0.25">
      <c r="A9" s="202" t="s">
        <v>545</v>
      </c>
      <c r="B9" s="212">
        <v>328</v>
      </c>
      <c r="C9" s="160">
        <v>388</v>
      </c>
      <c r="E9" s="29" t="s">
        <v>545</v>
      </c>
      <c r="F9" s="163">
        <f t="shared" si="0"/>
        <v>2.2698961937716264</v>
      </c>
      <c r="G9" s="163">
        <f t="shared" si="0"/>
        <v>2.6851211072664363</v>
      </c>
      <c r="J9" s="29" t="s">
        <v>545</v>
      </c>
      <c r="K9" s="163">
        <f t="shared" si="1"/>
        <v>2.6851211072664363</v>
      </c>
    </row>
    <row r="10" spans="1:11" x14ac:dyDescent="0.25">
      <c r="A10" s="202" t="s">
        <v>546</v>
      </c>
      <c r="B10" s="212">
        <v>330</v>
      </c>
      <c r="C10" s="160">
        <v>415</v>
      </c>
      <c r="E10" s="29" t="s">
        <v>546</v>
      </c>
      <c r="F10" s="163">
        <f t="shared" si="0"/>
        <v>2.2837370242214532</v>
      </c>
      <c r="G10" s="163">
        <f t="shared" si="0"/>
        <v>2.8719723183391004</v>
      </c>
      <c r="J10" s="29" t="s">
        <v>546</v>
      </c>
      <c r="K10" s="163">
        <f t="shared" si="1"/>
        <v>2.8719723183391004</v>
      </c>
    </row>
    <row r="11" spans="1:11" x14ac:dyDescent="0.25">
      <c r="A11" s="202" t="s">
        <v>547</v>
      </c>
      <c r="B11" s="212">
        <v>398</v>
      </c>
      <c r="C11" s="160">
        <v>432</v>
      </c>
      <c r="E11" s="29" t="s">
        <v>547</v>
      </c>
      <c r="F11" s="163">
        <f t="shared" si="0"/>
        <v>2.7543252595155709</v>
      </c>
      <c r="G11" s="163">
        <f t="shared" si="0"/>
        <v>2.9896193771626298</v>
      </c>
      <c r="J11" s="29" t="s">
        <v>547</v>
      </c>
      <c r="K11" s="163">
        <f t="shared" si="1"/>
        <v>2.9896193771626298</v>
      </c>
    </row>
    <row r="12" spans="1:11" x14ac:dyDescent="0.25">
      <c r="A12" s="202" t="s">
        <v>548</v>
      </c>
      <c r="B12" s="212">
        <v>402</v>
      </c>
      <c r="C12" s="160">
        <v>457</v>
      </c>
      <c r="E12" s="29" t="s">
        <v>548</v>
      </c>
      <c r="F12" s="163">
        <f t="shared" si="0"/>
        <v>2.7820069204152249</v>
      </c>
      <c r="G12" s="163">
        <f t="shared" si="0"/>
        <v>3.1626297577854672</v>
      </c>
      <c r="J12" s="29" t="s">
        <v>548</v>
      </c>
      <c r="K12" s="163">
        <f t="shared" si="1"/>
        <v>3.1626297577854672</v>
      </c>
    </row>
    <row r="13" spans="1:11" x14ac:dyDescent="0.25">
      <c r="A13" s="202" t="s">
        <v>549</v>
      </c>
      <c r="B13" s="212">
        <v>504</v>
      </c>
      <c r="C13" s="160">
        <v>589</v>
      </c>
      <c r="E13" s="29" t="s">
        <v>549</v>
      </c>
      <c r="F13" s="163">
        <f t="shared" si="0"/>
        <v>3.4878892733564015</v>
      </c>
      <c r="G13" s="163">
        <f t="shared" si="0"/>
        <v>4.0761245674740483</v>
      </c>
      <c r="J13" s="29" t="s">
        <v>549</v>
      </c>
      <c r="K13" s="163">
        <f t="shared" si="1"/>
        <v>4.0761245674740483</v>
      </c>
    </row>
    <row r="14" spans="1:11" x14ac:dyDescent="0.25">
      <c r="A14" s="202" t="s">
        <v>550</v>
      </c>
      <c r="B14" s="212">
        <v>523</v>
      </c>
      <c r="C14" s="160">
        <v>557</v>
      </c>
      <c r="E14" s="29" t="s">
        <v>550</v>
      </c>
      <c r="F14" s="163">
        <f t="shared" si="0"/>
        <v>3.6193771626297577</v>
      </c>
      <c r="G14" s="163">
        <f t="shared" si="0"/>
        <v>3.8546712802768166</v>
      </c>
      <c r="J14" s="29" t="s">
        <v>550</v>
      </c>
      <c r="K14" s="163">
        <f t="shared" si="1"/>
        <v>3.8546712802768166</v>
      </c>
    </row>
    <row r="15" spans="1:11" x14ac:dyDescent="0.25">
      <c r="A15" s="202" t="s">
        <v>551</v>
      </c>
      <c r="B15" s="212">
        <v>550</v>
      </c>
      <c r="C15" s="160">
        <v>619</v>
      </c>
      <c r="E15" s="29" t="s">
        <v>551</v>
      </c>
      <c r="F15" s="163">
        <f t="shared" si="0"/>
        <v>3.8062283737024223</v>
      </c>
      <c r="G15" s="163">
        <f t="shared" si="0"/>
        <v>4.2837370242214536</v>
      </c>
      <c r="J15" s="29" t="s">
        <v>551</v>
      </c>
      <c r="K15" s="163">
        <f t="shared" si="1"/>
        <v>4.2837370242214536</v>
      </c>
    </row>
    <row r="16" spans="1:11" x14ac:dyDescent="0.25">
      <c r="A16" s="202" t="s">
        <v>552</v>
      </c>
      <c r="B16" s="212">
        <v>662</v>
      </c>
      <c r="C16" s="160">
        <v>671</v>
      </c>
      <c r="E16" s="29" t="s">
        <v>552</v>
      </c>
      <c r="F16" s="163">
        <f t="shared" si="0"/>
        <v>4.5813148788927336</v>
      </c>
      <c r="G16" s="163">
        <f t="shared" si="0"/>
        <v>4.6435986159169556</v>
      </c>
      <c r="J16" s="29" t="s">
        <v>552</v>
      </c>
      <c r="K16" s="163">
        <f t="shared" si="1"/>
        <v>4.6435986159169556</v>
      </c>
    </row>
    <row r="17" spans="1:11" x14ac:dyDescent="0.25">
      <c r="A17" s="202" t="s">
        <v>553</v>
      </c>
      <c r="B17" s="212">
        <v>675</v>
      </c>
      <c r="C17" s="160">
        <v>693</v>
      </c>
      <c r="E17" s="29" t="s">
        <v>553</v>
      </c>
      <c r="F17" s="163">
        <f t="shared" si="0"/>
        <v>4.6712802768166091</v>
      </c>
      <c r="G17" s="163">
        <f t="shared" si="0"/>
        <v>4.7958477508650521</v>
      </c>
      <c r="J17" s="29" t="s">
        <v>553</v>
      </c>
      <c r="K17" s="163">
        <f t="shared" si="1"/>
        <v>4.7958477508650521</v>
      </c>
    </row>
    <row r="18" spans="1:11" x14ac:dyDescent="0.25">
      <c r="A18" s="202" t="s">
        <v>554</v>
      </c>
      <c r="B18" s="212">
        <v>479</v>
      </c>
      <c r="C18" s="160">
        <v>471</v>
      </c>
      <c r="E18" s="29" t="s">
        <v>554</v>
      </c>
      <c r="F18" s="163">
        <f t="shared" si="0"/>
        <v>3.3148788927335637</v>
      </c>
      <c r="G18" s="163">
        <f t="shared" si="0"/>
        <v>3.2595155709342558</v>
      </c>
      <c r="J18" s="29" t="s">
        <v>554</v>
      </c>
      <c r="K18" s="163">
        <f t="shared" si="1"/>
        <v>3.2595155709342558</v>
      </c>
    </row>
    <row r="19" spans="1:11" x14ac:dyDescent="0.25">
      <c r="A19" s="202" t="s">
        <v>555</v>
      </c>
      <c r="B19" s="212">
        <v>294</v>
      </c>
      <c r="C19" s="160">
        <v>243</v>
      </c>
      <c r="E19" s="29" t="s">
        <v>555</v>
      </c>
      <c r="F19" s="163">
        <f t="shared" si="0"/>
        <v>2.0346020761245676</v>
      </c>
      <c r="G19" s="163">
        <f t="shared" si="0"/>
        <v>1.6816608996539792</v>
      </c>
      <c r="J19" s="29" t="s">
        <v>555</v>
      </c>
      <c r="K19" s="163">
        <f t="shared" si="1"/>
        <v>1.6816608996539792</v>
      </c>
    </row>
    <row r="20" spans="1:11" x14ac:dyDescent="0.25">
      <c r="A20" s="202" t="s">
        <v>556</v>
      </c>
      <c r="B20" s="212">
        <v>214</v>
      </c>
      <c r="C20" s="160">
        <v>145</v>
      </c>
      <c r="E20" s="29" t="s">
        <v>556</v>
      </c>
      <c r="F20" s="163">
        <f t="shared" si="0"/>
        <v>1.4809688581314879</v>
      </c>
      <c r="G20" s="163">
        <f t="shared" si="0"/>
        <v>1.0034602076124566</v>
      </c>
      <c r="J20" s="29" t="s">
        <v>556</v>
      </c>
      <c r="K20" s="163">
        <f t="shared" si="1"/>
        <v>1.0034602076124566</v>
      </c>
    </row>
    <row r="21" spans="1:11" x14ac:dyDescent="0.25">
      <c r="A21" s="203" t="s">
        <v>557</v>
      </c>
      <c r="B21" s="72">
        <v>128</v>
      </c>
      <c r="C21" s="111">
        <v>75</v>
      </c>
      <c r="E21" s="31" t="s">
        <v>557</v>
      </c>
      <c r="F21" s="163">
        <f t="shared" si="0"/>
        <v>0.88581314878892736</v>
      </c>
      <c r="G21" s="163">
        <f t="shared" si="0"/>
        <v>0.51903114186851207</v>
      </c>
      <c r="J21" s="31" t="s">
        <v>557</v>
      </c>
      <c r="K21" s="210">
        <f t="shared" si="1"/>
        <v>0.51903114186851207</v>
      </c>
    </row>
    <row r="22" spans="1:11" x14ac:dyDescent="0.25">
      <c r="A22" s="309" t="s">
        <v>16</v>
      </c>
      <c r="B22" s="121">
        <f>SUM(B4:B21)</f>
        <v>7057</v>
      </c>
      <c r="C22" s="124">
        <f>SUM(C4:C21)</f>
        <v>7393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298</v>
      </c>
      <c r="C3" s="110">
        <v>872</v>
      </c>
      <c r="E3" s="297" t="s">
        <v>709</v>
      </c>
      <c r="F3" s="71">
        <v>49.58</v>
      </c>
      <c r="G3" s="71">
        <v>53.67</v>
      </c>
      <c r="K3" s="122" t="s">
        <v>16</v>
      </c>
      <c r="L3" s="71">
        <v>3.07</v>
      </c>
      <c r="M3" s="71">
        <v>2.84</v>
      </c>
    </row>
    <row r="4" spans="1:16" x14ac:dyDescent="0.25">
      <c r="A4" s="202" t="s">
        <v>704</v>
      </c>
      <c r="B4" s="212">
        <v>373</v>
      </c>
      <c r="C4" s="160">
        <v>1045</v>
      </c>
      <c r="E4" s="298" t="s">
        <v>710</v>
      </c>
      <c r="F4" s="214">
        <v>40.86</v>
      </c>
      <c r="G4" s="214">
        <v>36.409999999999997</v>
      </c>
      <c r="K4" s="215" t="s">
        <v>212</v>
      </c>
      <c r="L4" s="214">
        <v>2.95</v>
      </c>
      <c r="M4" s="214">
        <v>2.65</v>
      </c>
      <c r="N4" s="211"/>
    </row>
    <row r="5" spans="1:16" x14ac:dyDescent="0.25">
      <c r="A5" s="202" t="s">
        <v>705</v>
      </c>
      <c r="B5" s="212">
        <v>280</v>
      </c>
      <c r="C5" s="160">
        <v>676</v>
      </c>
      <c r="E5" s="298" t="s">
        <v>711</v>
      </c>
      <c r="F5" s="214">
        <v>8.0299999999999994</v>
      </c>
      <c r="G5" s="214">
        <v>8.1999999999999993</v>
      </c>
      <c r="K5" s="123" t="s">
        <v>213</v>
      </c>
      <c r="L5" s="73">
        <v>3.11</v>
      </c>
      <c r="M5" s="73">
        <v>2.93</v>
      </c>
      <c r="N5" s="211"/>
    </row>
    <row r="6" spans="1:16" x14ac:dyDescent="0.25">
      <c r="A6" s="202" t="s">
        <v>706</v>
      </c>
      <c r="B6" s="212">
        <v>316</v>
      </c>
      <c r="C6" s="160">
        <v>629</v>
      </c>
      <c r="E6" s="298" t="s">
        <v>712</v>
      </c>
      <c r="F6" s="214">
        <v>1.17</v>
      </c>
      <c r="G6" s="214">
        <v>1.27</v>
      </c>
      <c r="K6" s="226"/>
      <c r="L6" s="164"/>
      <c r="M6" s="211"/>
    </row>
    <row r="7" spans="1:16" x14ac:dyDescent="0.25">
      <c r="A7" s="202" t="s">
        <v>707</v>
      </c>
      <c r="B7" s="212">
        <v>125</v>
      </c>
      <c r="C7" s="160">
        <v>395</v>
      </c>
      <c r="E7" s="299" t="s">
        <v>713</v>
      </c>
      <c r="F7" s="73">
        <v>0.36</v>
      </c>
      <c r="G7" s="73">
        <v>0.45</v>
      </c>
      <c r="K7" s="227"/>
      <c r="L7" s="211"/>
      <c r="M7" s="211"/>
    </row>
    <row r="8" spans="1:16" x14ac:dyDescent="0.25">
      <c r="A8" s="203" t="s">
        <v>708</v>
      </c>
      <c r="B8" s="72">
        <v>95</v>
      </c>
      <c r="C8" s="111">
        <v>516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21.098475683522867</v>
      </c>
      <c r="C13" s="301">
        <f>B3/SUM(B3:B8)*100</f>
        <v>20.04034969737727</v>
      </c>
      <c r="E13" s="217" t="s">
        <v>836</v>
      </c>
      <c r="F13" s="289">
        <f>IF(ISBLANK(F3),"",F3)</f>
        <v>49.58</v>
      </c>
      <c r="G13" s="289">
        <f>IF(ISBLANK(G3),"",G3)</f>
        <v>53.67</v>
      </c>
    </row>
    <row r="14" spans="1:16" x14ac:dyDescent="0.25">
      <c r="A14" s="220" t="s">
        <v>825</v>
      </c>
      <c r="B14" s="305">
        <f>C4/SUM(C3:C8)*100</f>
        <v>25.284297120735545</v>
      </c>
      <c r="C14" s="302">
        <f>B4/SUM(B3:B8)*100</f>
        <v>25.084061869535979</v>
      </c>
      <c r="E14" s="286" t="s">
        <v>837</v>
      </c>
      <c r="F14" s="290">
        <f t="shared" ref="F14:G17" si="0">IF(ISBLANK(F4),"",F4)</f>
        <v>40.86</v>
      </c>
      <c r="G14" s="290">
        <f t="shared" si="0"/>
        <v>36.409999999999997</v>
      </c>
    </row>
    <row r="15" spans="1:16" x14ac:dyDescent="0.25">
      <c r="A15" s="220" t="s">
        <v>826</v>
      </c>
      <c r="B15" s="305">
        <f>C5/SUM(C3:C8)*100</f>
        <v>16.356157754657634</v>
      </c>
      <c r="C15" s="302">
        <f>B5/SUM(B3:B8)*100</f>
        <v>18.829858776059179</v>
      </c>
      <c r="E15" s="286" t="s">
        <v>838</v>
      </c>
      <c r="F15" s="290">
        <f t="shared" si="0"/>
        <v>8.0299999999999994</v>
      </c>
      <c r="G15" s="290">
        <f t="shared" si="0"/>
        <v>8.1999999999999993</v>
      </c>
    </row>
    <row r="16" spans="1:16" x14ac:dyDescent="0.25">
      <c r="A16" s="220" t="s">
        <v>827</v>
      </c>
      <c r="B16" s="305">
        <f>C6/SUM(C3:C8)*100</f>
        <v>15.21896927171546</v>
      </c>
      <c r="C16" s="302">
        <f>B6/SUM(B3:B8)*100</f>
        <v>21.25084061869536</v>
      </c>
      <c r="E16" s="286" t="s">
        <v>839</v>
      </c>
      <c r="F16" s="290">
        <f t="shared" si="0"/>
        <v>1.17</v>
      </c>
      <c r="G16" s="290">
        <f t="shared" si="0"/>
        <v>1.27</v>
      </c>
    </row>
    <row r="17" spans="1:18" x14ac:dyDescent="0.25">
      <c r="A17" s="220" t="s">
        <v>828</v>
      </c>
      <c r="B17" s="305">
        <f>C7/SUM(C3:C8)*100</f>
        <v>9.557222356641665</v>
      </c>
      <c r="C17" s="302">
        <f>B7/SUM(B3:B8)*100</f>
        <v>8.4061869535978477</v>
      </c>
      <c r="E17" s="219" t="s">
        <v>840</v>
      </c>
      <c r="F17" s="291">
        <f t="shared" si="0"/>
        <v>0.36</v>
      </c>
      <c r="G17" s="291">
        <f t="shared" si="0"/>
        <v>0.45</v>
      </c>
    </row>
    <row r="18" spans="1:18" x14ac:dyDescent="0.25">
      <c r="A18" s="221" t="s">
        <v>829</v>
      </c>
      <c r="B18" s="306">
        <f>C8/SUM(C3:C8)*100</f>
        <v>12.484877812726833</v>
      </c>
      <c r="C18" s="303">
        <f>B8/SUM(B3:B8)*100</f>
        <v>6.3887020847343639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21.098475683522867</v>
      </c>
      <c r="C22" s="301">
        <f>C13</f>
        <v>20.04034969737727</v>
      </c>
    </row>
    <row r="23" spans="1:18" x14ac:dyDescent="0.25">
      <c r="A23" s="220" t="s">
        <v>831</v>
      </c>
      <c r="B23" s="305">
        <f t="shared" ref="B23:C27" si="1">B14</f>
        <v>25.284297120735545</v>
      </c>
      <c r="C23" s="302">
        <f t="shared" si="1"/>
        <v>25.084061869535979</v>
      </c>
    </row>
    <row r="24" spans="1:18" x14ac:dyDescent="0.25">
      <c r="A24" s="307" t="s">
        <v>832</v>
      </c>
      <c r="B24" s="305">
        <f t="shared" si="1"/>
        <v>16.356157754657634</v>
      </c>
      <c r="C24" s="302">
        <f t="shared" si="1"/>
        <v>18.829858776059179</v>
      </c>
    </row>
    <row r="25" spans="1:18" x14ac:dyDescent="0.25">
      <c r="A25" s="220" t="s">
        <v>833</v>
      </c>
      <c r="B25" s="305">
        <f t="shared" si="1"/>
        <v>15.21896927171546</v>
      </c>
      <c r="C25" s="302">
        <f t="shared" si="1"/>
        <v>21.25084061869536</v>
      </c>
    </row>
    <row r="26" spans="1:18" x14ac:dyDescent="0.25">
      <c r="A26" s="220" t="s">
        <v>834</v>
      </c>
      <c r="B26" s="305">
        <f t="shared" si="1"/>
        <v>9.557222356641665</v>
      </c>
      <c r="C26" s="302">
        <f t="shared" si="1"/>
        <v>8.4061869535978477</v>
      </c>
    </row>
    <row r="27" spans="1:18" x14ac:dyDescent="0.25">
      <c r="A27" s="308" t="s">
        <v>835</v>
      </c>
      <c r="B27" s="306">
        <f t="shared" si="1"/>
        <v>12.484877812726833</v>
      </c>
      <c r="C27" s="303">
        <f t="shared" si="1"/>
        <v>6.3887020847343639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401</v>
      </c>
      <c r="C34" s="110">
        <v>904</v>
      </c>
      <c r="E34" s="297" t="s">
        <v>709</v>
      </c>
      <c r="F34" s="71">
        <v>53.67</v>
      </c>
      <c r="G34" s="211"/>
      <c r="K34" s="122" t="s">
        <v>16</v>
      </c>
      <c r="L34" s="71">
        <v>2.84</v>
      </c>
      <c r="M34" s="211"/>
    </row>
    <row r="35" spans="1:16" x14ac:dyDescent="0.25">
      <c r="A35" s="202" t="s">
        <v>704</v>
      </c>
      <c r="B35" s="212">
        <v>446</v>
      </c>
      <c r="C35" s="160">
        <v>952</v>
      </c>
      <c r="E35" s="298" t="s">
        <v>710</v>
      </c>
      <c r="F35" s="214">
        <v>36.409999999999997</v>
      </c>
      <c r="G35" s="211"/>
      <c r="K35" s="215" t="s">
        <v>212</v>
      </c>
      <c r="L35" s="214">
        <v>2.65</v>
      </c>
      <c r="M35" s="211"/>
      <c r="N35" s="29" t="s">
        <v>876</v>
      </c>
    </row>
    <row r="36" spans="1:16" x14ac:dyDescent="0.25">
      <c r="A36" s="202" t="s">
        <v>705</v>
      </c>
      <c r="B36" s="212">
        <v>310</v>
      </c>
      <c r="C36" s="160">
        <v>534</v>
      </c>
      <c r="E36" s="298" t="s">
        <v>711</v>
      </c>
      <c r="F36" s="214">
        <v>8.1999999999999993</v>
      </c>
      <c r="G36" s="211"/>
      <c r="K36" s="123" t="s">
        <v>213</v>
      </c>
      <c r="L36" s="73">
        <v>2.93</v>
      </c>
      <c r="M36" s="211"/>
      <c r="N36" s="288">
        <v>2022</v>
      </c>
    </row>
    <row r="37" spans="1:16" x14ac:dyDescent="0.25">
      <c r="A37" s="202" t="s">
        <v>706</v>
      </c>
      <c r="B37" s="212">
        <v>202</v>
      </c>
      <c r="C37" s="160">
        <v>419</v>
      </c>
      <c r="E37" s="298" t="s">
        <v>712</v>
      </c>
      <c r="F37" s="214">
        <v>1.27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93</v>
      </c>
      <c r="C38" s="160">
        <v>287</v>
      </c>
      <c r="E38" s="299" t="s">
        <v>713</v>
      </c>
      <c r="F38" s="73">
        <v>0.45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93</v>
      </c>
      <c r="C39" s="111">
        <v>412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25.769669327251993</v>
      </c>
      <c r="C44" s="301">
        <f>B34/SUM(B34:B39)*100</f>
        <v>25.954692556634306</v>
      </c>
      <c r="E44" s="217" t="s">
        <v>836</v>
      </c>
      <c r="F44" s="289">
        <f>IF(ISBLANK(F34),"",F34)</f>
        <v>53.67</v>
      </c>
    </row>
    <row r="45" spans="1:16" x14ac:dyDescent="0.25">
      <c r="A45" s="220" t="s">
        <v>825</v>
      </c>
      <c r="B45" s="305">
        <f>C35/SUM(C34:C39)*100</f>
        <v>27.137970353477765</v>
      </c>
      <c r="C45" s="302">
        <f>B35/SUM(B34:B39)*100</f>
        <v>28.867313915857608</v>
      </c>
      <c r="E45" s="286" t="s">
        <v>837</v>
      </c>
      <c r="F45" s="290">
        <f t="shared" ref="F45:F48" si="2">IF(ISBLANK(F35),"",F35)</f>
        <v>36.409999999999997</v>
      </c>
    </row>
    <row r="46" spans="1:16" x14ac:dyDescent="0.25">
      <c r="A46" s="220" t="s">
        <v>826</v>
      </c>
      <c r="B46" s="305">
        <f>C36/SUM(C34:C39)*100</f>
        <v>15.222348916761689</v>
      </c>
      <c r="C46" s="302">
        <f>B36/SUM(B34:B39)*100</f>
        <v>20.064724919093852</v>
      </c>
      <c r="E46" s="286" t="s">
        <v>838</v>
      </c>
      <c r="F46" s="290">
        <f t="shared" si="2"/>
        <v>8.1999999999999993</v>
      </c>
    </row>
    <row r="47" spans="1:16" x14ac:dyDescent="0.25">
      <c r="A47" s="220" t="s">
        <v>827</v>
      </c>
      <c r="B47" s="305">
        <f>C37/SUM(C34:C39)*100</f>
        <v>11.944127708095781</v>
      </c>
      <c r="C47" s="302">
        <f>B37/SUM(B34:B39)*100</f>
        <v>13.074433656957929</v>
      </c>
      <c r="E47" s="286" t="s">
        <v>839</v>
      </c>
      <c r="F47" s="290">
        <f t="shared" si="2"/>
        <v>1.27</v>
      </c>
    </row>
    <row r="48" spans="1:16" x14ac:dyDescent="0.25">
      <c r="A48" s="220" t="s">
        <v>828</v>
      </c>
      <c r="B48" s="305">
        <f>C38/SUM(C34:C39)*100</f>
        <v>8.181299885974914</v>
      </c>
      <c r="C48" s="302">
        <f>B38/SUM(B34:B39)*100</f>
        <v>6.0194174757281553</v>
      </c>
      <c r="E48" s="219" t="s">
        <v>840</v>
      </c>
      <c r="F48" s="291">
        <f t="shared" si="2"/>
        <v>0.45</v>
      </c>
    </row>
    <row r="49" spans="1:3" x14ac:dyDescent="0.25">
      <c r="A49" s="221" t="s">
        <v>829</v>
      </c>
      <c r="B49" s="306">
        <f>C39/SUM(C34:C39)*100</f>
        <v>11.744583808437856</v>
      </c>
      <c r="C49" s="303">
        <f>B39/SUM(B34:B39)*100</f>
        <v>6.0194174757281553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25.769669327251993</v>
      </c>
      <c r="C53" s="301">
        <f>C44</f>
        <v>25.954692556634306</v>
      </c>
    </row>
    <row r="54" spans="1:3" x14ac:dyDescent="0.25">
      <c r="A54" s="220" t="s">
        <v>831</v>
      </c>
      <c r="B54" s="305">
        <f t="shared" ref="B54:C54" si="3">B45</f>
        <v>27.137970353477765</v>
      </c>
      <c r="C54" s="302">
        <f t="shared" si="3"/>
        <v>28.867313915857608</v>
      </c>
    </row>
    <row r="55" spans="1:3" x14ac:dyDescent="0.25">
      <c r="A55" s="307" t="s">
        <v>832</v>
      </c>
      <c r="B55" s="305">
        <f t="shared" ref="B55:C55" si="4">B46</f>
        <v>15.222348916761689</v>
      </c>
      <c r="C55" s="302">
        <f t="shared" si="4"/>
        <v>20.064724919093852</v>
      </c>
    </row>
    <row r="56" spans="1:3" x14ac:dyDescent="0.25">
      <c r="A56" s="220" t="s">
        <v>833</v>
      </c>
      <c r="B56" s="305">
        <f t="shared" ref="B56:C56" si="5">B47</f>
        <v>11.944127708095781</v>
      </c>
      <c r="C56" s="302">
        <f t="shared" si="5"/>
        <v>13.074433656957929</v>
      </c>
    </row>
    <row r="57" spans="1:3" x14ac:dyDescent="0.25">
      <c r="A57" s="220" t="s">
        <v>834</v>
      </c>
      <c r="B57" s="305">
        <f t="shared" ref="B57:C57" si="6">B48</f>
        <v>8.181299885974914</v>
      </c>
      <c r="C57" s="302">
        <f t="shared" si="6"/>
        <v>6.0194174757281553</v>
      </c>
    </row>
    <row r="58" spans="1:3" x14ac:dyDescent="0.25">
      <c r="A58" s="308" t="s">
        <v>835</v>
      </c>
      <c r="B58" s="306">
        <f t="shared" ref="B58:C58" si="7">B49</f>
        <v>11.744583808437856</v>
      </c>
      <c r="C58" s="303">
        <f t="shared" si="7"/>
        <v>6.0194174757281553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2024-04-26T07:37:20Z</dcterms:modified>
</cp:coreProperties>
</file>