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<sst xmlns="http://schemas.openxmlformats.org/spreadsheetml/2006/main" count="6316" uniqueCount="2914">
  <si>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</si>
  <si>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</si>
  <si>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</si>
  <si>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</si>
  <si>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</si>
  <si>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</si>
  <si>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</si>
  <si>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</si>
  <si>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</si>
  <si>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</si>
  <si>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</si>
  <si>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</si>
  <si>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</si>
  <si>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</si>
  <si>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</si>
  <si>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</si>
  <si>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</si>
  <si>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</si>
  <si>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</si>
  <si>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</si>
  <si>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</si>
  <si>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</si>
  <si>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</si>
  <si>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</si>
  <si>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</si>
  <si>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</si>
  <si>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</si>
  <si>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</si>
  <si>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</si>
  <si>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</si>
  <si>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</si>
  <si>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</si>
  <si>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</si>
  <si>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</si>
  <si>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</si>
  <si>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</si>
  <si>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</si>
  <si>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</si>
  <si>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</si>
  <si>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</si>
  <si>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</si>
  <si>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</si>
  <si>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</si>
  <si>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</si>
  <si>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</si>
  <si>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</si>
  <si>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</si>
  <si>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</si>
  <si>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</si>
  <si>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</si>
  <si>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</si>
  <si>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</si>
  <si>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</si>
  <si>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</si>
  <si>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</si>
  <si>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</si>
  <si>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</si>
  <si>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</si>
  <si>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</si>
  <si>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</si>
  <si>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</si>
  <si>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</si>
  <si>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</si>
  <si>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</si>
  <si>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</si>
  <si>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</si>
  <si>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</si>
  <si>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</si>
  <si>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</si>
  <si>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</si>
  <si>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</si>
  <si>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</si>
  <si>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</si>
  <si>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</si>
  <si>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</si>
  <si>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</si>
  <si>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</si>
  <si>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</si>
  <si>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</si>
  <si>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</si>
  <si>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</si>
  <si>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</si>
  <si>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</si>
  <si>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</si>
  <si>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</si>
  <si>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</si>
  <si>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</si>
  <si>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</si>
  <si>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</si>
  <si>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</si>
  <si>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</si>
  <si>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</si>
  <si>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</si>
  <si>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</si>
  <si>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</si>
  <si>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</si>
  <si>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</si>
  <si>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</si>
  <si>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</si>
  <si>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</si>
  <si>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</si>
  <si>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</si>
  <si>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</si>
  <si>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</si>
  <si>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</si>
  <si>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</si>
  <si>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</si>
  <si>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</si>
  <si>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</si>
  <si>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</si>
  <si>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</si>
  <si>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</si>
  <si>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</si>
  <si>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</si>
  <si>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</si>
  <si>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</si>
  <si>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</si>
  <si>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</si>
  <si>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</si>
  <si>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</si>
  <si>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</si>
  <si>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</si>
  <si>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</si>
  <si>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</si>
  <si>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</si>
  <si>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</si>
  <si>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</si>
  <si>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</si>
  <si>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</si>
  <si>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</si>
  <si>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</si>
  <si>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</si>
  <si>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</si>
  <si>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</si>
  <si>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</si>
  <si>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</si>
  <si>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</si>
  <si>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</si>
  <si>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</si>
  <si>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</si>
  <si>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</si>
  <si>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</si>
  <si>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</si>
  <si>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</si>
  <si>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</si>
  <si>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</si>
  <si>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</si>
  <si>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</si>
  <si>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</si>
  <si>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</si>
  <si>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</si>
  <si>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</si>
  <si>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</si>
  <si>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</si>
  <si>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</si>
  <si>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</si>
  <si>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</si>
  <si>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</si>
  <si>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</si>
  <si>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</si>
  <si>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</si>
  <si>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</si>
  <si>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</si>
  <si>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</si>
  <si>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</si>
  <si>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</si>
  <si>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</si>
  <si>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</si>
  <si>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</si>
  <si>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</si>
  <si>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</si>
  <si>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</si>
  <si>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</si>
  <si>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</si>
  <si>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</si>
  <si>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</si>
  <si>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</si>
  <si>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</si>
  <si>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</si>
  <si>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</si>
  <si>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</si>
  <si>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</si>
  <si>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</si>
  <si>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</si>
  <si>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</si>
  <si>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</si>
  <si>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</si>
  <si>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</si>
  <si>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</si>
  <si>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</si>
  <si>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</si>
  <si>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</si>
  <si>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</si>
  <si>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</si>
  <si>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</si>
  <si>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</si>
  <si>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</si>
  <si>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</si>
  <si>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</si>
  <si>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</si>
  <si>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</si>
  <si>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</si>
  <si>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</si>
  <si>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</si>
  <si>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</si>
  <si>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</si>
  <si>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</si>
  <si>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</si>
  <si>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</si>
  <si>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</si>
  <si>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</si>
  <si>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</si>
  <si>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</si>
  <si>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</si>
  <si>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</si>
  <si>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</si>
  <si>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</si>
  <si>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</si>
  <si>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</si>
  <si>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</si>
  <si>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</si>
  <si>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</si>
  <si>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</si>
  <si>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</si>
  <si>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</si>
  <si>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</si>
  <si>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</si>
  <si>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</si>
  <si>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</si>
  <si>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</si>
  <si>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</si>
  <si>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</si>
  <si>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</si>
  <si>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</si>
  <si>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</si>
  <si>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</si>
  <si>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</si>
  <si>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</si>
  <si>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</si>
  <si>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</si>
  <si>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</si>
  <si>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</si>
  <si>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</si>
  <si>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</si>
  <si>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</si>
  <si>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</si>
  <si>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</si>
  <si>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</si>
  <si>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</si>
  <si>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</si>
  <si>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</si>
  <si>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</si>
  <si>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</si>
  <si>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</si>
  <si>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</si>
  <si>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</si>
  <si>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</si>
  <si>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</si>
  <si>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</si>
  <si>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</si>
  <si>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</si>
  <si>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</si>
  <si>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</si>
  <si>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</si>
  <si>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</si>
  <si>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</si>
  <si>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</si>
  <si>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</si>
  <si>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</si>
  <si>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</si>
  <si>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</si>
  <si>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</si>
  <si>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</si>
  <si>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</si>
  <si>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</si>
  <si>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</si>
  <si>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</si>
  <si>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</si>
  <si>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</si>
  <si>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</si>
  <si>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</si>
  <si>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</si>
  <si>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</si>
  <si>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</si>
  <si>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</si>
  <si>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</si>
  <si>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</si>
  <si>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</si>
  <si>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</si>
  <si>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</si>
  <si>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</si>
  <si>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</si>
  <si>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</si>
  <si>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</si>
  <si>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</si>
  <si>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</si>
  <si>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</si>
  <si>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</si>
  <si>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</si>
  <si>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</si>
  <si>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</si>
  <si>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</si>
  <si>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</si>
  <si>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</si>
  <si>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</si>
  <si>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</si>
  <si>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</si>
  <si>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</si>
  <si>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</si>
  <si>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</si>
  <si>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</si>
  <si>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</si>
  <si>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</si>
  <si>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</si>
  <si>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</si>
  <si>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</si>
  <si>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</si>
  <si>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</si>
  <si>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</si>
  <si>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</si>
  <si>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</si>
  <si>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</si>
  <si>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</si>
  <si>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</si>
  <si>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</si>
  <si>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</si>
  <si>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</si>
  <si>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</si>
  <si>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</si>
  <si>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</si>
  <si>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</si>
  <si>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</si>
  <si>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</si>
  <si>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</si>
  <si>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</si>
  <si>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</si>
  <si>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</si>
  <si>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</si>
  <si>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</si>
  <si>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</si>
  <si>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</si>
  <si>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</si>
  <si>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</si>
  <si>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</si>
  <si>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</si>
  <si>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</si>
  <si>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</si>
  <si>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</si>
  <si>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</si>
  <si>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</si>
  <si>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</si>
  <si>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</si>
  <si>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</si>
  <si>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</si>
  <si>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</si>
  <si>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</si>
  <si>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</si>
  <si>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</si>
  <si>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</si>
  <si>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</si>
  <si>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</si>
  <si>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</si>
  <si>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</si>
  <si>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</si>
  <si>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</si>
  <si>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</si>
  <si>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</si>
  <si>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</si>
  <si>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</si>
  <si>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</si>
  <si>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</si>
  <si>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</si>
  <si>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</si>
  <si>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</si>
  <si>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</si>
  <si>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</si>
  <si>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</si>
  <si>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</si>
  <si>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</si>
  <si>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</si>
  <si>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</si>
  <si>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</si>
  <si>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</si>
  <si>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</si>
  <si>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</si>
  <si>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</si>
  <si>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</si>
  <si>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</si>
  <si>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</si>
  <si>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</si>
  <si>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</si>
  <si>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</si>
  <si>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</si>
  <si>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</si>
  <si>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</si>
  <si>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</si>
  <si>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</si>
  <si>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</si>
  <si>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</si>
  <si>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</si>
  <si>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</si>
  <si>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</si>
  <si>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</si>
  <si>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</si>
  <si>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</si>
  <si>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</si>
  <si>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</si>
  <si>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</si>
  <si>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</si>
  <si>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</si>
  <si>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</si>
  <si>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</si>
  <si>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</si>
  <si>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</si>
  <si>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</si>
  <si>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</si>
  <si>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</si>
  <si>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</si>
  <si>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</si>
  <si>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</si>
  <si>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</si>
  <si>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</si>
  <si>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</si>
  <si>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</si>
  <si>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</si>
  <si>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</si>
  <si>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</si>
  <si>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</si>
  <si>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</si>
  <si>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</si>
  <si>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</si>
  <si>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</si>
  <si>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</si>
  <si>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</si>
  <si>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</si>
  <si>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</si>
  <si>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</si>
  <si>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</si>
  <si>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</si>
  <si>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</si>
  <si>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</si>
  <si>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</si>
  <si>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</si>
  <si>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</si>
  <si>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</si>
  <si>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</si>
  <si>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</si>
  <si>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</si>
  <si>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</si>
  <si>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</si>
  <si>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</si>
  <si>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</si>
  <si>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</si>
  <si>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</si>
  <si>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</si>
  <si>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</si>
  <si>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</si>
  <si>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</si>
  <si>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</si>
  <si>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</si>
  <si>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</si>
  <si>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</si>
  <si>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</si>
  <si>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</si>
  <si>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</si>
  <si>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</si>
  <si>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</si>
  <si>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</si>
  <si>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</si>
  <si>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</si>
  <si>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</si>
  <si>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</si>
  <si>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</si>
  <si>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</si>
  <si>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</si>
  <si>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</si>
  <si>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</si>
  <si>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</si>
  <si>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</si>
  <si>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</si>
  <si>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</si>
  <si>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</si>
  <si>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</si>
  <si>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</si>
  <si>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</si>
  <si>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</si>
  <si>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</si>
  <si>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</si>
  <si>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</si>
  <si>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</si>
  <si>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</si>
  <si>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</si>
  <si>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</si>
  <si>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</si>
  <si>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</si>
  <si>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</si>
  <si>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</si>
  <si>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</si>
  <si>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</si>
  <si>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</si>
  <si>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</si>
  <si>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</si>
  <si>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</si>
  <si>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</si>
  <si>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</si>
  <si>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</si>
  <si>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</si>
  <si>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</si>
  <si>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</si>
  <si>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</si>
  <si>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</si>
  <si>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</si>
  <si>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</si>
  <si>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</si>
  <si>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</si>
  <si>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</si>
  <si>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</si>
  <si>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</si>
  <si>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</si>
  <si>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</si>
  <si>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</si>
  <si>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</si>
  <si>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</si>
  <si>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</si>
  <si>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</si>
  <si>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</si>
  <si>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</si>
  <si>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</si>
  <si>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</si>
  <si>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</si>
  <si>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</si>
  <si>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</si>
  <si>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</si>
  <si>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</si>
  <si>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</si>
  <si>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</si>
  <si>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</si>
  <si>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</si>
  <si>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</si>
  <si>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</si>
  <si>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</si>
  <si>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</si>
  <si>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</si>
  <si>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</si>
  <si>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</si>
  <si>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</si>
  <si>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</si>
  <si>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</si>
  <si>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</si>
  <si>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</si>
  <si>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</si>
  <si>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</si>
  <si>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</si>
  <si>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</si>
  <si>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</si>
  <si>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</si>
  <si>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</si>
  <si>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</si>
  <si>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</si>
  <si>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</si>
  <si>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</si>
  <si>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</si>
  <si>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</si>
  <si>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</si>
  <si>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</si>
  <si>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</si>
  <si>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</si>
  <si>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</si>
  <si>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</si>
  <si>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</si>
  <si>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</si>
  <si>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</si>
  <si>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</si>
  <si>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</si>
  <si>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</si>
  <si>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</si>
  <si>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</si>
  <si>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</si>
  <si>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</si>
  <si>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</si>
  <si>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</si>
  <si>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</si>
  <si>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</si>
  <si>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</si>
  <si>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</si>
  <si>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</si>
  <si>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</si>
  <si>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</si>
  <si>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</si>
  <si>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</si>
  <si>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</si>
  <si>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</si>
  <si>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</si>
  <si>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</si>
  <si>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</si>
  <si>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</si>
  <si>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</si>
  <si>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</si>
  <si>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</si>
  <si>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</si>
  <si>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</si>
  <si>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</si>
  <si>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</si>
  <si>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</si>
  <si>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</si>
  <si>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</si>
  <si>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</si>
  <si>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</si>
  <si>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</si>
  <si>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</si>
  <si>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</si>
  <si>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</si>
  <si>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</si>
  <si>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</si>
  <si>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</si>
  <si>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</si>
  <si>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</si>
  <si>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</si>
  <si>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</si>
  <si>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</si>
  <si>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</si>
  <si>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</si>
  <si>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</si>
  <si>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</si>
  <si>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</si>
  <si>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</si>
  <si>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</si>
  <si>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</si>
  <si>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</si>
  <si>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</si>
  <si>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</si>
  <si>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</si>
  <si>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</si>
  <si>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</si>
  <si>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</si>
  <si>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</si>
  <si>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</si>
  <si>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</si>
  <si>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</si>
  <si>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</si>
  <si>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</si>
  <si>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</si>
  <si>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</si>
  <si>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</si>
  <si>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</si>
  <si>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</si>
  <si>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</si>
  <si>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</si>
  <si>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</si>
  <si>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</si>
  <si>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</si>
  <si>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</si>
  <si>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</si>
  <si>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</si>
  <si>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</si>
  <si>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</si>
  <si>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</si>
  <si>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</si>
  <si>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</si>
  <si>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</si>
  <si>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</si>
  <si>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</si>
  <si>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</si>
  <si>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</si>
  <si>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</si>
  <si>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</si>
  <si>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</si>
  <si>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</si>
  <si>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</si>
  <si>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</si>
  <si>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</si>
  <si>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</si>
  <si>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</si>
  <si>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</si>
  <si>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</si>
  <si>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</si>
  <si>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</si>
  <si>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</si>
  <si>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</si>
  <si>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</si>
  <si>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</si>
  <si>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</si>
  <si>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</si>
  <si>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</si>
  <si>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</si>
  <si>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</si>
  <si>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</si>
  <si>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</si>
  <si>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</si>
  <si>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</si>
  <si>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</si>
  <si>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</si>
  <si>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</si>
  <si>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</si>
  <si>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</si>
  <si>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</si>
  <si>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</si>
  <si>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</si>
  <si>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</si>
  <si>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</si>
  <si>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</si>
  <si>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</si>
  <si>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</si>
  <si>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</si>
  <si>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</si>
  <si>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</si>
  <si>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</si>
  <si>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</si>
  <si>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</si>
  <si>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</si>
  <si>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</si>
  <si>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</si>
  <si>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</si>
  <si>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</si>
  <si>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</si>
  <si>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</si>
  <si>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</si>
  <si>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</si>
  <si>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</si>
  <si>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</si>
  <si>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</si>
  <si>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</si>
  <si>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</si>
  <si>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</si>
  <si>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</si>
  <si>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</si>
  <si>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</si>
  <si>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</si>
  <si>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</si>
  <si>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</si>
  <si>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</si>
  <si>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</si>
  <si>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</si>
  <si>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</si>
  <si>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</si>
  <si>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</si>
  <si>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</si>
  <si>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</si>
  <si>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</si>
  <si>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</si>
  <si>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</si>
  <si>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</si>
  <si>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</si>
  <si>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</si>
  <si>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</si>
  <si>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</si>
  <si>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</si>
  <si>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</si>
  <si>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</si>
  <si>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</si>
  <si>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</si>
  <si>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</si>
  <si>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</si>
  <si>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</si>
  <si>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</si>
  <si>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</si>
  <si>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</si>
  <si>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</si>
  <si>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</si>
  <si>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</si>
  <si>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</si>
  <si>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</si>
  <si>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</si>
  <si>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</si>
  <si>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</si>
  <si>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</si>
  <si>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</si>
  <si>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</si>
  <si>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</si>
  <si>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</si>
  <si>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</si>
  <si>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</si>
  <si>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</si>
  <si>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</si>
  <si>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</si>
  <si>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</si>
  <si>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</si>
  <si>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</si>
  <si>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</si>
  <si>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</si>
  <si>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</si>
  <si>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</si>
  <si>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</si>
  <si>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</si>
  <si>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</si>
  <si>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</si>
  <si>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</si>
  <si>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</si>
  <si>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</si>
  <si>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</si>
  <si>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</si>
  <si>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</si>
  <si>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</si>
  <si>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</si>
  <si>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</si>
  <si>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</si>
  <si>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</si>
  <si>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</si>
  <si>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</si>
  <si>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</si>
  <si>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</si>
  <si>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</si>
  <si>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</si>
  <si>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</si>
  <si>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</si>
  <si>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</si>
  <si>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</si>
  <si>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</si>
  <si>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</si>
  <si>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</si>
  <si>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</si>
  <si>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</si>
  <si>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</si>
  <si>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</si>
  <si>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</si>
  <si>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</si>
  <si>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</si>
  <si>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</si>
  <si>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</si>
  <si>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</si>
  <si>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</si>
  <si>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</si>
  <si>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</si>
  <si>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</si>
  <si>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</si>
  <si>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</si>
  <si>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</si>
  <si>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</si>
  <si>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</si>
  <si>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</si>
  <si>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</si>
  <si>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</si>
  <si>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</si>
  <si>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</si>
  <si>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</si>
  <si>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</si>
  <si>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</si>
  <si>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</si>
  <si>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</si>
  <si>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</si>
  <si>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</si>
  <si>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</si>
  <si>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</si>
  <si>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</si>
  <si>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</si>
  <si>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</si>
  <si>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</si>
  <si>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</si>
  <si>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</si>
  <si>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</si>
  <si>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</si>
  <si>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</si>
  <si>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</si>
  <si>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</si>
  <si>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</si>
  <si>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</si>
  <si>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</si>
  <si>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</si>
  <si>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</si>
  <si>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</si>
  <si>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</si>
  <si>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</si>
  <si>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</si>
  <si>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</si>
  <si>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</si>
  <si>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</si>
  <si>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</si>
  <si>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</si>
  <si>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</si>
  <si>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</si>
  <si>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</si>
  <si>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</si>
  <si>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</si>
  <si>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</si>
  <si>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</si>
  <si>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</si>
  <si>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</si>
  <si>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</si>
  <si>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</si>
  <si>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</si>
  <si>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</si>
  <si>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</si>
  <si>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</si>
  <si>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</si>
  <si>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</si>
  <si>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</si>
  <si>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</si>
  <si>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</si>
  <si>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</si>
  <si>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</si>
  <si>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</si>
  <si>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</si>
  <si>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</si>
  <si>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</si>
  <si>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</si>
  <si>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</si>
  <si>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</si>
  <si>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</si>
  <si>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</si>
  <si>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</si>
  <si>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</si>
  <si>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</si>
  <si>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</si>
  <si>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</si>
  <si>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</si>
  <si>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</si>
  <si>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</si>
  <si>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</si>
  <si>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</si>
  <si>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</si>
  <si>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</si>
  <si>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</si>
  <si>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</si>
  <si>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</si>
  <si>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</si>
  <si>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</si>
  <si>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</si>
  <si>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</si>
  <si>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</si>
  <si>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</si>
  <si>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</si>
  <si>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</si>
  <si>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</si>
  <si>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</si>
  <si>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</si>
  <si>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</si>
  <si>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</si>
  <si>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</si>
  <si>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</si>
  <si>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</si>
  <si>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</si>
  <si>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</si>
  <si>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</si>
  <si>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</si>
  <si>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</si>
  <si>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</si>
  <si>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</si>
  <si>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</si>
  <si>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</si>
  <si>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</si>
  <si>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</si>
  <si>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</si>
  <si>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</si>
  <si>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</si>
  <si>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</si>
  <si>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</si>
  <si>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</si>
  <si>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</si>
  <si>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</si>
  <si>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</si>
  <si>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</si>
  <si>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</si>
  <si>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</si>
  <si>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</si>
  <si>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</si>
  <si>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</si>
  <si>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</si>
  <si>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</si>
  <si>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</si>
  <si>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</si>
  <si>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</si>
  <si>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</si>
  <si>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</si>
  <si>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</si>
  <si>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</si>
  <si>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</si>
  <si>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</si>
  <si>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</si>
  <si>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</si>
  <si>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</si>
  <si>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</si>
  <si>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</si>
  <si>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</si>
  <si>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</si>
  <si>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</si>
  <si>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</si>
  <si>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</si>
  <si>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</si>
  <si>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</si>
  <si>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</si>
  <si>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</si>
  <si>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</si>
  <si>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</si>
  <si>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</si>
  <si>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</si>
  <si>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</si>
  <si>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</si>
  <si>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</si>
  <si>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</si>
  <si>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</si>
  <si>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</si>
  <si>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</si>
  <si>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</si>
  <si>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</si>
  <si>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</si>
  <si>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</si>
  <si>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</si>
  <si>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</si>
  <si>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</si>
  <si>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</si>
  <si>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</si>
  <si>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</si>
  <si>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</si>
  <si>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</si>
  <si>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</si>
  <si>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</si>
  <si>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</si>
  <si>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</si>
  <si>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</si>
  <si>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</si>
  <si>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</si>
  <si>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</si>
  <si>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</si>
  <si>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</si>
  <si>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</si>
  <si>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</si>
  <si>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</si>
  <si>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</si>
  <si>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</si>
  <si>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</si>
  <si>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</si>
  <si>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</si>
  <si>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</si>
  <si>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</si>
  <si>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</si>
  <si>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</si>
  <si>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</si>
  <si>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</si>
  <si>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</si>
  <si>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</si>
  <si>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</si>
  <si>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</si>
  <si>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</si>
  <si>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</si>
  <si>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</si>
  <si>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</si>
  <si>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</si>
  <si>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</si>
  <si>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</si>
  <si>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</si>
  <si>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</si>
  <si>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</si>
  <si>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</si>
  <si>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</si>
  <si>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</si>
  <si>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</si>
  <si>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</si>
  <si>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</si>
  <si>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</si>
  <si>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</si>
  <si>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</si>
  <si>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</si>
  <si>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</si>
  <si>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</si>
  <si>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</si>
  <si>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</si>
  <si>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</si>
  <si>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</si>
  <si>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</si>
  <si>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</si>
  <si>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</si>
  <si>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</si>
  <si>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</si>
  <si>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</si>
  <si>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</si>
  <si>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</si>
  <si>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</si>
  <si>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</si>
  <si>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</si>
  <si>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</si>
  <si>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</si>
  <si>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</si>
  <si>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</si>
  <si>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</si>
  <si>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</si>
  <si>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</si>
  <si>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</si>
  <si>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</si>
  <si>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</si>
  <si>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</si>
  <si>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</si>
  <si>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</si>
  <si>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</si>
  <si>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</si>
  <si>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</si>
  <si>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</si>
  <si>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</si>
  <si>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</si>
  <si>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</si>
  <si>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</si>
  <si>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</si>
  <si>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</si>
  <si>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</si>
  <si>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</si>
  <si>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</si>
  <si>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</si>
  <si>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</si>
  <si>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</si>
  <si>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</si>
  <si>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</si>
  <si>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</si>
  <si>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</si>
  <si>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</si>
  <si>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</si>
  <si>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</si>
  <si>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</si>
  <si>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</si>
  <si>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</si>
  <si>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</si>
  <si>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</si>
  <si>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</si>
  <si>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</si>
  <si>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</si>
  <si>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</si>
  <si>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</si>
  <si>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</si>
  <si>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</si>
  <si>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</si>
  <si>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</si>
  <si>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</si>
  <si>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</si>
  <si>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</si>
  <si>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</si>
  <si>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</si>
  <si>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</si>
  <si>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</si>
  <si>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</si>
  <si>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</si>
  <si>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</si>
  <si>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</si>
  <si>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</si>
  <si>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</si>
  <si>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</si>
  <si>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</si>
  <si>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</si>
  <si>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</si>
  <si>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</si>
  <si>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</si>
  <si>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</si>
  <si>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</si>
  <si>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</si>
  <si>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</si>
  <si>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</si>
  <si>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</si>
  <si>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</si>
  <si>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</si>
  <si>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</si>
  <si>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</si>
  <si>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</si>
  <si>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</si>
  <si>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</si>
  <si>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</si>
  <si>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</si>
  <si>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</si>
  <si>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</si>
  <si>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</si>
  <si>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</si>
  <si>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</si>
  <si>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</si>
  <si>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</si>
  <si>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</si>
  <si>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</si>
  <si>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</si>
  <si>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</si>
  <si>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</si>
  <si>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</si>
  <si>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</si>
  <si>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</si>
  <si>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</si>
  <si>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</si>
  <si>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</si>
  <si>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</si>
  <si>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</si>
  <si>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</si>
  <si>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</si>
  <si>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</si>
  <si>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</si>
  <si>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</si>
  <si>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</si>
  <si>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</si>
  <si>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</si>
  <si>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</si>
  <si>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</si>
  <si>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</si>
  <si>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</si>
  <si>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</si>
  <si>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</si>
  <si>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</si>
  <si>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</si>
  <si>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</si>
  <si>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</si>
  <si>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</si>
  <si>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</si>
  <si>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</si>
  <si>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</si>
  <si>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</si>
  <si>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</si>
  <si>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</si>
  <si>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</si>
  <si>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</si>
  <si>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</si>
  <si>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</si>
  <si>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</si>
  <si>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</si>
  <si>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</si>
  <si>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</si>
  <si>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</si>
  <si>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</si>
  <si>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</si>
  <si>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</si>
  <si>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</si>
  <si>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</si>
  <si>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</si>
  <si>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</si>
  <si>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</si>
  <si>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</si>
  <si>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</si>
  <si>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</si>
  <si>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</si>
  <si>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</si>
  <si>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</si>
  <si>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</si>
  <si>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</si>
  <si>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</si>
  <si>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</si>
  <si>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</si>
  <si>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</si>
  <si>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</si>
  <si>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</si>
  <si>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</si>
  <si>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</si>
  <si>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</si>
  <si>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</si>
  <si>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</si>
  <si>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</si>
  <si>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</si>
  <si>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</si>
  <si>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</si>
  <si>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</si>
  <si>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</si>
  <si>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</si>
  <si>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</si>
  <si>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</si>
  <si>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</si>
  <si>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</si>
  <si>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</si>
  <si>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</si>
  <si>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</si>
  <si>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</si>
  <si>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</si>
  <si>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</si>
  <si>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</si>
  <si>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</si>
  <si>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</si>
  <si>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</si>
  <si>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</si>
  <si>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</si>
  <si>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</si>
  <si>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</si>
  <si>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</si>
  <si>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</si>
  <si>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</si>
  <si>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</si>
  <si>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</si>
  <si>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</si>
  <si>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</si>
  <si>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</si>
  <si>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</si>
  <si>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</si>
  <si>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</si>
  <si>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</si>
  <si>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</si>
  <si>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</si>
  <si>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</si>
  <si>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</si>
  <si>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</si>
  <si>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</si>
  <si>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</si>
  <si>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</si>
  <si>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</si>
  <si>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</si>
  <si>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</si>
  <si>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</si>
  <si>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</si>
  <si>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</si>
  <si>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</si>
  <si>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</si>
  <si>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</si>
  <si>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</si>
  <si>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</si>
  <si>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</si>
  <si>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</si>
  <si>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</si>
  <si>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</si>
  <si>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</si>
  <si>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</si>
  <si>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</si>
  <si>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</si>
  <si>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</si>
  <si>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</si>
  <si>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</si>
  <si>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</si>
  <si>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</si>
  <si>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</si>
  <si>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</si>
  <si>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</si>
  <si>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</si>
  <si>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</si>
  <si>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</si>
  <si>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</si>
  <si>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</si>
  <si>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</si>
  <si>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</si>
  <si>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</si>
  <si>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</si>
  <si>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</si>
  <si>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</si>
  <si>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</si>
  <si>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</si>
  <si>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</si>
  <si>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</si>
  <si>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</si>
  <si>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</si>
  <si>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</si>
  <si>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</si>
  <si>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</si>
  <si>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</si>
  <si>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</si>
  <si>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</si>
  <si>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</si>
  <si>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</si>
  <si>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</si>
  <si>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</si>
  <si>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</si>
  <si>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</si>
  <si>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</si>
  <si>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</si>
  <si>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</si>
  <si>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</si>
  <si>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</si>
  <si>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</si>
  <si>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</si>
  <si>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</si>
  <si>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</si>
  <si>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</si>
  <si>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</si>
  <si>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</si>
  <si>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</si>
  <si>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</si>
  <si>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</si>
  <si>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</si>
  <si>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</si>
  <si>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</si>
  <si>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</si>
  <si>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</si>
  <si>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</si>
  <si>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</si>
  <si>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</si>
  <si>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</si>
  <si>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</si>
  <si>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</si>
  <si>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</si>
  <si>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</si>
  <si>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</si>
  <si>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</si>
  <si>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</si>
  <si>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</si>
  <si>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</si>
  <si>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</si>
  <si>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</si>
  <si>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</si>
  <si>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</si>
  <si>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</si>
  <si>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</si>
  <si>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</si>
  <si>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</si>
  <si>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</si>
  <si>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</si>
  <si>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</si>
  <si>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</si>
  <si>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</si>
  <si>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</si>
  <si>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</si>
  <si>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</si>
  <si>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</si>
  <si>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</si>
  <si>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</si>
  <si>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</si>
  <si>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</si>
  <si>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</si>
  <si>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</si>
  <si>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</si>
  <si>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</si>
  <si>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</si>
  <si>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</si>
  <si>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</si>
  <si>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</si>
  <si>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</si>
  <si>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</si>
  <si>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</si>
  <si>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</si>
  <si>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</si>
  <si>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</si>
  <si>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</si>
  <si>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</si>
  <si>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</si>
  <si>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</si>
  <si>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</si>
  <si>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</si>
  <si>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</si>
  <si>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</si>
  <si>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</si>
  <si>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</si>
  <si>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</si>
  <si>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</si>
  <si>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</si>
  <si>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</si>
  <si>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</si>
  <si>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</si>
  <si>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</si>
  <si>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</si>
  <si>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</si>
  <si>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</si>
  <si>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</si>
  <si>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</si>
  <si>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</si>
  <si>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</si>
  <si>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</si>
  <si>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</si>
  <si>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</si>
  <si>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</si>
  <si>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</si>
  <si>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</si>
  <si>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</si>
  <si>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</si>
  <si>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</si>
  <si>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</si>
  <si>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</si>
  <si>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</si>
  <si>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</si>
  <si>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</si>
  <si>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</si>
  <si>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</si>
  <si>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</si>
  <si>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</si>
  <si>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</si>
  <si>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</si>
  <si>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</si>
  <si>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</si>
  <si>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</si>
  <si>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</si>
  <si>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</si>
  <si>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</si>
  <si>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</si>
  <si>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</si>
  <si>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</si>
  <si>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</si>
  <si>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</si>
  <si>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</si>
  <si>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</si>
  <si>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</si>
  <si>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</si>
  <si>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</si>
  <si>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</si>
  <si>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</si>
  <si>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</si>
  <si>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</si>
  <si>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</si>
  <si>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</si>
  <si>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</si>
  <si>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</si>
  <si>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</si>
  <si>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</si>
  <si>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</si>
  <si>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</si>
  <si>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</si>
  <si>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</si>
  <si>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</si>
  <si>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</si>
  <si>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</si>
  <si>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</si>
  <si>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</si>
  <si>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</si>
  <si>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</si>
  <si>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</si>
  <si>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</si>
  <si>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</si>
  <si>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</si>
  <si>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</si>
  <si>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</si>
  <si>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</si>
  <si>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</si>
  <si>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</si>
  <si>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</si>
  <si>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</si>
  <si>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</si>
  <si>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</si>
  <si>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</si>
  <si>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</si>
  <si>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</si>
  <si>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</si>
  <si>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</si>
  <si>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</si>
  <si>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</si>
  <si>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</si>
  <si>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</si>
  <si>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</si>
  <si>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</si>
  <si>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</si>
  <si>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</si>
  <si>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</si>
  <si>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</si>
  <si>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</si>
  <si>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</si>
  <si>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</si>
  <si>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</si>
  <si>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</si>
  <si>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</si>
  <si>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</si>
  <si>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</si>
  <si>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</si>
  <si>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</si>
  <si>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</si>
  <si>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</si>
  <si>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</si>
  <si>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</si>
  <si>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</si>
  <si>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</si>
  <si>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</si>
  <si>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</si>
  <si>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</si>
  <si>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</si>
  <si>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</si>
  <si>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</si>
  <si>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</si>
  <si>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</si>
  <si>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</si>
  <si>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</si>
  <si>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</si>
  <si>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</si>
  <si>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</si>
  <si>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</si>
  <si>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</si>
  <si>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</si>
  <si>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</si>
  <si>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</si>
  <si>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</si>
  <si>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</si>
  <si>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</si>
  <si>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</si>
  <si>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</si>
  <si>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</si>
  <si>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</si>
  <si>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</si>
  <si>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</si>
  <si>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</si>
  <si>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</si>
  <si>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</si>
  <si>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</si>
  <si>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</si>
  <si>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</si>
  <si>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</si>
  <si>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</si>
  <si>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</si>
  <si>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</si>
  <si>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</si>
  <si>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</si>
  <si>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</si>
  <si>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</si>
  <si>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</si>
  <si>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</si>
  <si>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</si>
  <si>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</si>
  <si>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</si>
  <si>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</si>
  <si>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</si>
  <si>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</si>
  <si>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</si>
  <si>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</si>
  <si>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</si>
  <si>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</si>
  <si>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</si>
  <si>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</si>
  <si>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</si>
  <si>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</si>
  <si>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</si>
  <si>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</si>
  <si>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</si>
  <si>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</si>
  <si>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</si>
  <si>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</si>
  <si>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</si>
  <si>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</si>
  <si>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</si>
  <si>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</si>
  <si>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</si>
  <si>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</si>
  <si>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</si>
  <si>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</si>
  <si>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</si>
  <si>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</si>
  <si>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</si>
  <si>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</si>
  <si>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</si>
  <si>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</si>
  <si>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</si>
  <si>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</si>
  <si>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</si>
  <si>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</si>
  <si>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</si>
  <si>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</si>
  <si>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</si>
  <si>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</si>
  <si>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</si>
  <si>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</si>
  <si>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</si>
  <si>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</si>
  <si>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</si>
  <si>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</si>
  <si>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</si>
  <si>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</si>
  <si>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</si>
  <si>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</si>
  <si>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</si>
  <si>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</si>
  <si>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</si>
  <si>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</si>
  <si>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</si>
  <si>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</si>
  <si>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</si>
  <si>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</si>
  <si>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</si>
  <si>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</si>
  <si>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</si>
  <si>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</si>
  <si>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</si>
  <si>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</si>
  <si>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</si>
  <si>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</si>
  <si>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</si>
  <si>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</si>
  <si>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</si>
  <si>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</si>
  <si>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</si>
  <si>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</si>
  <si>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</si>
  <si>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</si>
  <si>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</si>
  <si>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</si>
  <si>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</si>
  <si>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</si>
  <si>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</si>
  <si>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</si>
  <si>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</si>
  <si>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</si>
  <si>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</si>
  <si>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</si>
  <si>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</si>
  <si>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</si>
  <si>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</si>
  <si>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</si>
  <si>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</si>
  <si>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</si>
  <si>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</si>
  <si>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</si>
  <si>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</si>
  <si>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</si>
  <si>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</si>
  <si>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</si>
  <si>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</si>
  <si>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</si>
  <si>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</si>
  <si>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</si>
  <si>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</si>
  <si>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</si>
  <si>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</si>
  <si>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</si>
  <si>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</si>
  <si>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</si>
  <si>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</si>
  <si>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</si>
  <si>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</si>
  <si>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</si>
  <si>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</si>
  <si>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</si>
  <si>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</si>
  <si>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</si>
  <si>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</si>
  <si>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</si>
  <si>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</si>
  <si>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</si>
  <si>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</si>
  <si>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</si>
  <si>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</si>
  <si>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</si>
  <si>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</si>
  <si>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</si>
  <si>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</si>
  <si>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</si>
  <si>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</si>
  <si>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</si>
  <si>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</si>
  <si>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</si>
  <si>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</si>
  <si>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</si>
  <si>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</si>
  <si>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</si>
  <si>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</si>
  <si>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</si>
  <si>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</si>
  <si>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</si>
  <si>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</si>
  <si>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</si>
  <si>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</si>
  <si>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</si>
  <si>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</si>
  <si>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</si>
  <si>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</si>
  <si>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</si>
  <si>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</si>
  <si>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</si>
  <si>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</si>
  <si>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</si>
  <si>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</si>
  <si>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</si>
  <si>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</si>
  <si>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</si>
  <si>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</si>
  <si>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</si>
  <si>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</si>
  <si>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</si>
  <si>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</si>
  <si>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</si>
  <si>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</si>
  <si>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</si>
  <si>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</si>
  <si>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</si>
  <si>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</si>
  <si>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</si>
  <si>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</si>
  <si>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</si>
  <si>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</si>
  <si>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</si>
  <si>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</si>
  <si>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</si>
  <si>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</si>
  <si>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</si>
  <si>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</si>
  <si>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</si>
  <si>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</si>
  <si>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</si>
  <si>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</si>
  <si>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</si>
  <si>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</si>
  <si>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</si>
  <si>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</si>
  <si>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</si>
  <si>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</si>
  <si>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</si>
  <si>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</si>
  <si>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</si>
  <si>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</si>
  <si>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</si>
  <si>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</si>
  <si>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</si>
  <si>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</si>
  <si>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</si>
  <si>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</si>
  <si>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</si>
  <si>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</si>
  <si>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</si>
  <si>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</si>
  <si>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</si>
  <si>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</si>
  <si>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</si>
  <si>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</si>
  <si>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</si>
  <si>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</si>
  <si>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</si>
  <si>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</si>
  <si>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</si>
  <si>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</si>
  <si>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</si>
  <si>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</si>
  <si>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</si>
  <si>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</si>
  <si>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</si>
  <si>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</si>
  <si>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</si>
  <si>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</si>
  <si>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</si>
  <si>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</si>
  <si>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</si>
  <si>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</si>
  <si>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</si>
  <si>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</si>
  <si>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</si>
  <si>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</si>
  <si>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</si>
  <si>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</si>
  <si>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</si>
  <si>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</si>
  <si>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</si>
  <si>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</si>
  <si>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</si>
  <si>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</si>
  <si>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</si>
  <si>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</si>
  <si>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</si>
  <si>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</si>
  <si>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</si>
  <si>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</si>
  <si>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</si>
  <si>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</si>
  <si>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</si>
  <si>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</si>
  <si>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</si>
  <si>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</si>
  <si>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</si>
  <si>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</si>
  <si>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</si>
  <si>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</si>
  <si>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</si>
  <si>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</si>
  <si>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</si>
  <si>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</si>
  <si>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</si>
  <si>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</si>
  <si>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</si>
  <si>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</si>
  <si>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</si>
  <si>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</si>
  <si>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</si>
  <si>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</si>
  <si>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</si>
  <si>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</si>
  <si>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</si>
  <si>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</si>
  <si>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</si>
  <si>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</si>
  <si>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</si>
  <si>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</si>
  <si>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</si>
  <si>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</si>
  <si>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</si>
  <si>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</si>
  <si>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</si>
  <si>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</si>
  <si>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</si>
  <si>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</si>
  <si>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</si>
  <si>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</si>
  <si>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</si>
  <si>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</si>
  <si>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</si>
  <si>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</si>
  <si>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</si>
  <si>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</si>
  <si>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</si>
  <si>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</si>
  <si>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</si>
  <si>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</si>
  <si>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</si>
  <si>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</si>
  <si>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</si>
  <si>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</si>
  <si>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</si>
  <si>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</si>
  <si>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</si>
  <si>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</si>
  <si>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</si>
  <si>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</si>
  <si>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</si>
  <si>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</si>
  <si>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</si>
  <si>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</si>
  <si>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</si>
  <si>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</si>
  <si>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</si>
  <si>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</si>
  <si>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</si>
  <si>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</si>
  <si>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</si>
  <si>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</si>
  <si>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</si>
  <si>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</si>
  <si>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</si>
  <si>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</si>
  <si>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</si>
  <si>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</si>
  <si>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</si>
  <si>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</si>
  <si>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</si>
  <si>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</si>
  <si>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</si>
  <si>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</si>
  <si>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</si>
  <si>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</si>
  <si>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</si>
  <si>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</si>
  <si>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</si>
  <si>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</si>
  <si>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</si>
  <si>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</si>
  <si>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</si>
  <si>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</si>
  <si>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</si>
  <si>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</si>
  <si>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</si>
  <si>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</si>
  <si>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</si>
  <si>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</si>
  <si>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</si>
  <si>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</si>
  <si>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</si>
  <si>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</si>
  <si>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</si>
  <si>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</si>
  <si>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</si>
  <si>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</si>
  <si>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</si>
  <si>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</si>
  <si>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</si>
  <si>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</si>
  <si>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</si>
  <si>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</si>
  <si>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</si>
  <si>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</si>
  <si>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</si>
  <si>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</si>
  <si>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</si>
  <si>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</si>
  <si>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</si>
  <si>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</si>
  <si>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</si>
  <si>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</si>
  <si>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</si>
  <si>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</si>
  <si>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</si>
  <si>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</si>
  <si>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</si>
  <si>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</si>
  <si>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</si>
  <si>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</si>
  <si>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</si>
  <si>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</si>
  <si>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</si>
  <si>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</si>
  <si>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</si>
  <si>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</si>
  <si>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</si>
  <si>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</si>
  <si>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</si>
  <si>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</si>
  <si>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</si>
  <si>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</si>
  <si>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</si>
  <si>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</si>
  <si>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</si>
  <si>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</si>
  <si>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</si>
  <si>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</si>
  <si>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</si>
  <si>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</si>
  <si>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</si>
  <si>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</si>
  <si>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</si>
  <si>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</si>
  <si>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</si>
  <si>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</si>
  <si>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</si>
  <si>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</si>
  <si>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</si>
  <si>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</si>
  <si>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</si>
  <si>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</si>
  <si>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</si>
  <si>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</si>
  <si>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</si>
  <si>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</si>
  <si>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</si>
  <si>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</si>
  <si>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</si>
  <si>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</si>
  <si>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</si>
  <si>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</si>
  <si>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</si>
  <si>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</si>
  <si>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</si>
  <si>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</si>
  <si>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</si>
  <si>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</si>
  <si>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</si>
  <si>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</si>
  <si>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</si>
  <si>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</si>
  <si>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</si>
  <si>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</si>
  <si>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</si>
  <si>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</si>
  <si>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</si>
  <si>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</si>
  <si>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</si>
  <si>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</si>
  <si>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</si>
  <si>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</si>
  <si>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</si>
  <si>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</si>
  <si>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</si>
  <si>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</si>
  <si>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</si>
  <si>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</si>
  <si>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</si>
  <si>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</si>
  <si>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</si>
  <si>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</si>
  <si>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</si>
  <si>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</si>
  <si>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</si>
  <si>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</si>
  <si>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</si>
  <si>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</si>
  <si>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</si>
  <si>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</si>
  <si>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</si>
  <si>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</si>
  <si>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</si>
  <si>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</si>
  <si>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</si>
  <si>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</si>
  <si>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</si>
  <si>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</si>
  <si>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</si>
  <si>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</si>
  <si>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</si>
  <si>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</si>
  <si>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</si>
  <si>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</si>
  <si>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</si>
  <si>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</si>
  <si>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</si>
  <si>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</si>
  <si>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</si>
  <si>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</si>
  <si>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</si>
  <si>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</si>
  <si>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</si>
  <si>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</si>
  <si>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</si>
  <si>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</si>
  <si>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</si>
  <si>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</si>
  <si>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</si>
  <si>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</si>
  <si>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</si>
  <si>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</si>
  <si>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</si>
  <si>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</si>
  <si>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</si>
  <si>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</si>
  <si>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</si>
  <si>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</si>
  <si>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</si>
  <si>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</si>
  <si>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</si>
  <si>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</si>
  <si>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</si>
  <si>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</si>
  <si>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</si>
  <si>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</si>
  <si>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</si>
  <si>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</si>
  <si>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</si>
  <si>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</si>
  <si>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</si>
  <si>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</si>
  <si>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</si>
  <si>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</si>
  <si>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</si>
  <si>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</si>
  <si>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</si>
  <si>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</si>
  <si>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</si>
  <si>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</si>
  <si>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</si>
  <si>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</si>
  <si>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</si>
  <si>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</si>
  <si>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</si>
  <si>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</si>
  <si>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</si>
  <si>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</si>
  <si>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</si>
  <si>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</si>
  <si>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</si>
  <si>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</si>
  <si>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</si>
  <si>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</si>
  <si>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</si>
  <si>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</si>
  <si>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</si>
  <si>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</si>
  <si>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</si>
  <si>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</si>
  <si>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</si>
  <si>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</si>
  <si>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</si>
  <si>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</si>
  <si>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</si>
  <si>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</si>
  <si>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</si>
  <si>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</si>
  <si>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</si>
  <si>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</si>
  <si>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</si>
  <si>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</si>
  <si>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</si>
  <si>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</si>
  <si>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</si>
  <si>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</si>
  <si>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</si>
  <si>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</si>
  <si>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</si>
  <si>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</si>
  <si>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</si>
  <si>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</si>
  <si>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</si>
  <si>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</si>
  <si>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</si>
  <si>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</si>
  <si>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</si>
  <si>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</si>
  <si>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</si>
  <si>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</si>
  <si>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</si>
  <si>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</si>
  <si>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</si>
  <si>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</si>
  <si>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</si>
  <si>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</si>
  <si>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</si>
  <si>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</si>
  <si>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</si>
  <si>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</si>
  <si>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</si>
  <si>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</si>
  <si>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</si>
  <si>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</si>
  <si>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</si>
  <si>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</si>
  <si>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</si>
  <si>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</si>
  <si>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</si>
  <si>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</si>
  <si>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</si>
  <si>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</si>
  <si>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</si>
  <si>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</si>
  <si>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</si>
  <si>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</si>
  <si>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</si>
  <si>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</si>
  <si>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</si>
  <si>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</si>
  <si>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</si>
  <si>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</si>
  <si>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</si>
  <si>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</si>
  <si>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</si>
  <si>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</si>
  <si>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</si>
  <si>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</si>
  <si>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</si>
  <si>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</si>
  <si>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</si>
  <si>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</si>
  <si>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</si>
  <si>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</si>
  <si>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</si>
  <si>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</si>
  <si>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</si>
  <si>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</si>
  <si>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</si>
  <si>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</si>
  <si>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</si>
  <si>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</si>
  <si>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</si>
  <si>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</si>
  <si>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</si>
  <si>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</si>
  <si>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</si>
  <si>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</si>
  <si>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</si>
  <si>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</si>
  <si>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</si>
  <si>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</si>
  <si>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</si>
  <si>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</si>
  <si>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</si>
  <si>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</si>
  <si>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</si>
  <si>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</si>
  <si>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</si>
  <si>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</si>
  <si>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</si>
  <si>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</si>
  <si>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</si>
  <si>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</si>
  <si>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</si>
  <si>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</si>
  <si>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</si>
  <si>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</si>
  <si>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</si>
  <si>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</si>
  <si>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</si>
  <si>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</si>
  <si>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</si>
  <si>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</si>
  <si>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</si>
  <si>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</si>
  <si>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</si>
  <si>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</si>
  <si>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</si>
  <si>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</si>
  <si>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</si>
  <si>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</si>
  <si>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</si>
  <si>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</si>
  <si>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</si>
  <si>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</si>
  <si>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</si>
  <si>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</si>
  <si>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</si>
  <si>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</si>
  <si>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</si>
  <si>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</si>
  <si>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</si>
  <si>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</si>
  <si>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</si>
  <si>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</si>
  <si>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</si>
  <si>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</si>
  <si>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</si>
  <si>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</si>
  <si>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</si>
  <si>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</si>
  <si>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</si>
  <si>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</si>
  <si>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</si>
  <si>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</si>
  <si>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</si>
  <si>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</si>
  <si>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</si>
  <si>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</si>
  <si>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</si>
  <si>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</si>
  <si>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</si>
  <si>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</si>
  <si>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</si>
  <si>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</si>
  <si>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</si>
  <si>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</si>
  <si>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</si>
  <si>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</si>
  <si>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</si>
  <si>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</si>
  <si>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</si>
  <si>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</si>
  <si>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</si>
  <si>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</si>
  <si>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</si>
  <si>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</si>
  <si>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</si>
  <si>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</si>
  <si>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</si>
  <si>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</si>
  <si>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</si>
  <si>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</si>
  <si>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</si>
  <si>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</si>
  <si>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</si>
  <si>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</si>
  <si>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</si>
  <si>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</si>
  <si>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</si>
  <si>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</si>
  <si>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</si>
  <si>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</si>
  <si>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</si>
  <si>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</si>
  <si>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</si>
  <si>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</si>
  <si>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</si>
  <si>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</si>
  <si>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</si>
  <si>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</si>
  <si>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</si>
  <si>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</si>
  <si>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</si>
  <si>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</si>
  <si>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</si>
  <si>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</si>
  <si>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</si>
  <si>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</si>
  <si>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</si>
  <si>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</si>
  <si>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</si>
  <si>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</si>
  <si>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</si>
  <si>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</si>
  <si>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</si>
  <si>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</si>
  <si>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</si>
  <si>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</si>
  <si>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</si>
  <si>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</si>
  <si>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</si>
  <si>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</si>
  <si>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</si>
  <si>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</si>
  <si>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</si>
  <si>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</si>
  <si>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</si>
  <si>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</si>
  <si>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</si>
  <si>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</si>
  <si>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</si>
  <si>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</si>
  <si>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</si>
  <si>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</si>
  <si>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</si>
  <si>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</si>
  <si>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</si>
  <si>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</si>
  <si>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</si>
  <si>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</si>
  <si>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</si>
  <si>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</si>
  <si>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</si>
  <si>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</si>
  <si>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</si>
  <si>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</si>
  <si>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</si>
  <si>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</si>
  <si>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</si>
  <si>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</si>
  <si>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</si>
  <si>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</si>
  <si>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</si>
  <si>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</si>
  <si>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</si>
  <si>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</si>
  <si>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</si>
  <si>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</si>
  <si>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</si>
  <si>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</si>
  <si>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</si>
  <si>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</si>
  <si>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</si>
  <si>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</si>
  <si>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</si>
  <si>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</si>
  <si>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</si>
  <si>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</si>
  <si>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</si>
  <si>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</si>
  <si>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</si>
  <si>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</si>
  <si>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</si>
  <si>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</si>
  <si>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</si>
  <si>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</si>
  <si>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</si>
  <si>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</si>
  <si>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</si>
  <si>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</si>
  <si>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</si>
  <si>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</si>
  <si>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</si>
  <si>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</si>
  <si>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</si>
  <si>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</si>
  <si>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</si>
  <si>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</si>
  <si>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</si>
  <si>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</si>
  <si>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</si>
  <si>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</si>
  <si>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</si>
  <si>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</si>
  <si>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</si>
  <si>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</si>
  <si>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</si>
  <si>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</si>
  <si>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</si>
  <si>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</si>
  <si>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</si>
  <si>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</si>
  <si>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</si>
  <si>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</si>
  <si>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</si>
  <si>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</si>
  <si>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</si>
  <si>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</si>
  <si>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</si>
  <si>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</si>
  <si>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</si>
  <si>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</si>
  <si>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</si>
  <si>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</si>
  <si>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</si>
  <si>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</si>
  <si>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</si>
  <si>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</si>
  <si>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</si>
  <si>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</si>
  <si>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</si>
  <si>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</si>
  <si>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</si>
  <si>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</si>
  <si>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</si>
  <si>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</si>
  <si>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</si>
  <si>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</si>
  <si>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</si>
  <si>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</si>
  <si>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</si>
  <si>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</si>
  <si>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</si>
  <si>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</si>
  <si>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</si>
  <si>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</si>
  <si>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</si>
  <si>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</si>
  <si>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</si>
  <si>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</si>
  <si>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</si>
  <si>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</si>
  <si>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</si>
  <si>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</si>
  <si>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</si>
  <si>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</si>
  <si>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</si>
  <si>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</si>
  <si>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</si>
  <si>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</si>
  <si>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</si>
  <si>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</si>
  <si>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</si>
  <si>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</si>
  <si>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</si>
  <si>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</si>
  <si>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</si>
  <si>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</si>
  <si>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</si>
  <si>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</si>
  <si>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</si>
  <si>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</si>
  <si>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</si>
  <si>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</si>
  <si>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</si>
  <si>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</si>
  <si>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</si>
  <si>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</si>
  <si>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</si>
  <si>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</si>
  <si>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</si>
  <si>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</si>
  <si>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</si>
  <si>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</si>
  <si>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</si>
  <si>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</si>
  <si>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</si>
  <si>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</si>
  <si>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</si>
  <si>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</si>
  <si>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</si>
  <si>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</si>
  <si>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</si>
  <si>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</si>
  <si>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</si>
  <si>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</si>
  <si>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</si>
  <si>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</si>
  <si>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</si>
  <si>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</si>
  <si>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</si>
  <si>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</si>
  <si>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</si>
  <si>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</si>
  <si>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</si>
  <si>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</si>
  <si>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</si>
  <si>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</si>
  <si>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</si>
  <si>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</si>
  <si>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</si>
  <si>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</si>
  <si>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</si>
  <si>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</si>
  <si>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</si>
  <si>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</si>
  <si>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</si>
  <si>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</si>
  <si>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</si>
  <si>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</si>
  <si>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</si>
  <si>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</si>
  <si>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</si>
  <si>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</si>
  <si>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</si>
  <si>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</si>
  <si>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</si>
  <si>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</si>
  <si>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</si>
  <si>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</si>
  <si>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</si>
  <si>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</si>
  <si>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</si>
  <si>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</si>
  <si>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</si>
  <si>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</si>
  <si>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</si>
  <si>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</si>
  <si>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</si>
  <si>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</si>
  <si>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</si>
  <si>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</si>
  <si>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</si>
  <si>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</si>
  <si>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</si>
  <si>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</si>
  <si>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</si>
  <si>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</si>
  <si>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</si>
  <si>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</si>
  <si>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</si>
  <si>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</si>
  <si>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</si>
  <si>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</si>
  <si>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</si>
  <si>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</si>
  <si>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</si>
  <si>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</si>
  <si>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</si>
  <si>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</si>
  <si>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</si>
  <si>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</si>
  <si>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</si>
  <si>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</si>
  <si>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</si>
  <si>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</si>
  <si>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</si>
  <si>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</si>
  <si>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</si>
  <si>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</si>
  <si>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</si>
  <si>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</si>
  <si>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</si>
  <si>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</si>
  <si>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</si>
  <si>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</si>
  <si>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</si>
  <si>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</si>
  <si>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</si>
  <si>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</si>
  <si>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</si>
  <si>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</si>
  <si>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</si>
  <si>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</si>
  <si>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</si>
  <si>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</si>
  <si>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</si>
  <si>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</si>
  <si>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</si>
  <si>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</si>
  <si>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</si>
  <si>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</si>
  <si>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</si>
  <si>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</si>
  <si>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</si>
  <si>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</si>
  <si>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</si>
  <si>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</si>
  <si>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</si>
  <si>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</si>
  <si>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</si>
  <si>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</si>
  <si>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</si>
  <si>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</si>
  <si>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</si>
  <si>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</si>
  <si>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</si>
  <si>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</si>
  <si>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</si>
  <si>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</si>
  <si>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</si>
  <si>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</si>
  <si>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</si>
  <si>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</si>
  <si>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</si>
  <si>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</si>
  <si>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</si>
  <si>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</si>
  <si>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</si>
  <si>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</si>
  <si>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</si>
  <si>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</si>
  <si>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</si>
  <si>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</si>
  <si>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</si>
  <si>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</si>
  <si>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</si>
  <si>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</si>
  <si>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</si>
  <si>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</si>
  <si>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</si>
  <si>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</si>
  <si>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</si>
  <si>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</si>
  <si>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</si>
  <si>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</si>
  <si>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</si>
  <si>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</si>
  <si>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</si>
  <si>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</si>
  <si>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</si>
  <si>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</si>
  <si>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</si>
  <si>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</si>
  <si>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</si>
  <si>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</si>
  <si>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</si>
  <si>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</si>
  <si>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</si>
  <si>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</si>
  <si>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</si>
  <si>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</si>
  <si>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</si>
  <si>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</si>
  <si>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</si>
  <si>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</si>
  <si>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</si>
  <si>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</si>
  <si>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</si>
  <si>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</si>
  <si>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</si>
  <si>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</si>
  <si>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</si>
  <si>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</si>
  <si>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</si>
  <si>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</si>
  <si>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</si>
  <si>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</si>
  <si>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</si>
  <si>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</si>
  <si>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</si>
  <si>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</si>
  <si>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</si>
  <si>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</si>
  <si>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</si>
  <si>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</si>
  <si>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</si>
  <si>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</si>
  <si>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</si>
  <si>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</si>
  <si>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</si>
  <si>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</si>
  <si>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</si>
  <si>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</si>
  <si>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</si>
  <si>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</si>
  <si>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</si>
  <si>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</si>
  <si>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</si>
  <si>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</si>
  <si>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</si>
  <si>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</si>
  <si>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</si>
  <si>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</si>
  <si>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</si>
  <si>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</si>
  <si>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</si>
  <si>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</si>
  <si>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</si>
  <si>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</si>
  <si>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</si>
  <si>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</si>
  <si>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</si>
  <si>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</si>
  <si>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</si>
  <si>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</si>
  <si>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</si>
  <si>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</si>
  <si>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</si>
  <si>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</si>
  <si>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</si>
  <si>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</si>
  <si>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</si>
  <si>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</si>
  <si>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</si>
  <si>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</si>
  <si>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</si>
  <si>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</si>
  <si>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</si>
  <si>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</si>
  <si>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</si>
  <si>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</si>
  <si>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</si>
  <si>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</si>
  <si>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</si>
  <si>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</si>
  <si>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</si>
  <si>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</si>
  <si>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</si>
  <si>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</si>
  <si>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</si>
  <si>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</si>
  <si>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</si>
  <si>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</si>
  <si>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</si>
  <si>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</si>
  <si>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</si>
  <si>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</si>
  <si>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</si>
  <si>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</si>
  <si>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</si>
  <si>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</si>
  <si>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</si>
  <si>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</si>
  <si>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</si>
  <si>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</si>
  <si>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</si>
  <si>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</si>
  <si>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</si>
  <si>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</si>
  <si>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</si>
  <si>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</si>
  <si>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</si>
  <si>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</si>
  <si>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</si>
  <si>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</si>
  <si>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</si>
  <si>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</si>
  <si>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</si>
  <si>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</si>
  <si>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</si>
  <si>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</si>
  <si>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</si>
  <si>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</si>
  <si>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</si>
  <si>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</si>
  <si>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</si>
  <si>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</si>
  <si>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</si>
  <si>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</si>
  <si>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</si>
  <si>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</si>
  <si>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</si>
  <si>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</si>
  <si>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</si>
  <si>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</si>
  <si>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</si>
  <si>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</si>
  <si>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</si>
  <si>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</si>
  <si>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</si>
  <si>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</si>
  <si>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</si>
  <si>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</si>
  <si>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</si>
  <si>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</si>
  <si>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</si>
  <si>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</si>
  <si>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</si>
  <si>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</si>
  <si>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</si>
  <si>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</si>
  <si>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</si>
  <si>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</si>
  <si>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</si>
  <si>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</si>
  <si>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</si>
  <si>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</si>
  <si>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</si>
  <si>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</si>
  <si>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</si>
  <si>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</si>
  <si>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</si>
  <si>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</si>
  <si>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</si>
  <si>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</si>
  <si>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</si>
  <si>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</si>
  <si>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</si>
  <si>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</si>
  <si>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</si>
  <si>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</si>
  <si>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</si>
  <si>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</si>
  <si>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</si>
  <si>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</si>
  <si>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</si>
  <si>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</si>
  <si>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</si>
  <si>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</si>
  <si>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</si>
  <si>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</si>
  <si>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</si>
  <si>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</si>
  <si>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</si>
  <si>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</si>
  <si>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</si>
  <si>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</si>
  <si>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</si>
  <si>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</si>
  <si>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</si>
  <si>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</si>
  <si>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</si>
  <si>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</si>
  <si>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</si>
  <si>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</si>
  <si>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</si>
  <si>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</si>
  <si>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</si>
  <si>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</si>
  <si>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</si>
  <si>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</si>
  <si>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</si>
  <si>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</si>
  <si>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</si>
  <si>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</si>
  <si>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</si>
  <si>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</si>
  <si>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</si>
  <si>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</si>
  <si>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</si>
  <si>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</si>
  <si>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</si>
  <si>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</si>
  <si>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</si>
  <si>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</si>
  <si>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</si>
  <si>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</si>
  <si>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</si>
  <si>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</si>
  <si>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</si>
  <si>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</si>
  <si>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</si>
  <si>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</si>
  <si>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</si>
  <si>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</si>
  <si>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</si>
  <si>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</si>
  <si>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</si>
  <si>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</si>
  <si>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</si>
  <si>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</si>
  <si>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</si>
  <si>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</si>
  <si>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</si>
  <si>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</si>
  <si>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</si>
  <si>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</si>
  <si>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</si>
  <si>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</si>
  <si>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</si>
  <si>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</si>
  <si>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</si>
  <si>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</si>
  <si>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</si>
  <si>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</si>
  <si>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</si>
  <si>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</si>
  <si>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</si>
  <si>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</si>
  <si>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</si>
  <si>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</si>
  <si>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</si>
  <si>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</si>
  <si>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</si>
  <si>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</si>
  <si>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</si>
  <si>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</si>
  <si>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</si>
  <si>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</si>
  <si>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</si>
  <si>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</si>
  <si>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</si>
  <si>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</si>
  <si>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</si>
  <si>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</si>
  <si>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</si>
  <si>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</si>
  <si>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</si>
  <si>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</si>
  <si>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</si>
  <si>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</si>
  <si>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</si>
  <si>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</si>
  <si>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</si>
  <si>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</si>
  <si>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</si>
  <si>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</si>
  <si>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</si>
  <si>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</si>
  <si>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</si>
  <si>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</si>
  <si>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</si>
  <si>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</si>
  <si>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</si>
  <si>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</si>
  <si>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</si>
  <si>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Kraljevo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</si>
</sst>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1297</c:v>
                </c:pt>
                <c:pt idx="1">
                  <c:v>1764</c:v>
                </c:pt>
                <c:pt idx="2">
                  <c:v>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1524</c:v>
                </c:pt>
                <c:pt idx="1">
                  <c:v>2060</c:v>
                </c:pt>
                <c:pt idx="2">
                  <c:v>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2061</c:v>
                </c:pt>
                <c:pt idx="1">
                  <c:v>1659</c:v>
                </c:pt>
                <c:pt idx="2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90</c:v>
                </c:pt>
                <c:pt idx="1">
                  <c:v>147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129</c:v>
                </c:pt>
                <c:pt idx="1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38016</c:v>
                </c:pt>
                <c:pt idx="1">
                  <c:v>37990</c:v>
                </c:pt>
                <c:pt idx="2">
                  <c:v>37596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888"/>
        <c:axId val="202024832"/>
      </c:barChart>
      <c:catAx>
        <c:axId val="2020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832"/>
        <c:crosses val="autoZero"/>
        <c:auto val="1"/>
        <c:lblAlgn val="ctr"/>
        <c:lblOffset val="100"/>
        <c:noMultiLvlLbl val="0"/>
      </c:catAx>
      <c:valAx>
        <c:axId val="20202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17.005744267040569</c:v>
                </c:pt>
                <c:pt idx="1">
                  <c:v>59.456330001356918</c:v>
                </c:pt>
                <c:pt idx="2">
                  <c:v>23.537925731602517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78</c:v>
                </c:pt>
                <c:pt idx="1">
                  <c:v>66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5</c:v>
                </c:pt>
                <c:pt idx="1">
                  <c:v>16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6288"/>
        <c:axId val="274324864"/>
      </c:barChart>
      <c:catAx>
        <c:axId val="2031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324864"/>
        <c:crosses val="autoZero"/>
        <c:auto val="1"/>
        <c:lblAlgn val="ctr"/>
        <c:lblOffset val="100"/>
        <c:noMultiLvlLbl val="0"/>
      </c:catAx>
      <c:valAx>
        <c:axId val="27432486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104</c:v>
                </c:pt>
                <c:pt idx="1">
                  <c:v>103.1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95.5</c:v>
                </c:pt>
                <c:pt idx="1">
                  <c:v>100.6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105472"/>
        <c:axId val="278119552"/>
      </c:barChart>
      <c:catAx>
        <c:axId val="27810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119552"/>
        <c:crosses val="autoZero"/>
        <c:auto val="1"/>
        <c:lblAlgn val="ctr"/>
        <c:lblOffset val="100"/>
        <c:noMultiLvlLbl val="0"/>
      </c:catAx>
      <c:valAx>
        <c:axId val="27811955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10547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1871</c:v>
                </c:pt>
                <c:pt idx="1">
                  <c:v>1431</c:v>
                </c:pt>
                <c:pt idx="2">
                  <c:v>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775680"/>
        <c:axId val="278831872"/>
      </c:barChart>
      <c:catAx>
        <c:axId val="2787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831872"/>
        <c:crosses val="autoZero"/>
        <c:auto val="1"/>
        <c:lblAlgn val="ctr"/>
        <c:lblOffset val="100"/>
        <c:noMultiLvlLbl val="0"/>
      </c:catAx>
      <c:valAx>
        <c:axId val="27883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775680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58</c:v>
                </c:pt>
                <c:pt idx="1">
                  <c:v>86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99</c:v>
                </c:pt>
                <c:pt idx="1">
                  <c:v>94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848448"/>
        <c:axId val="279850368"/>
      </c:barChart>
      <c:catAx>
        <c:axId val="27984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50368"/>
        <c:crosses val="autoZero"/>
        <c:auto val="1"/>
        <c:lblAlgn val="ctr"/>
        <c:lblOffset val="100"/>
        <c:noMultiLvlLbl val="0"/>
      </c:catAx>
      <c:valAx>
        <c:axId val="27985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48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386</c:v>
                </c:pt>
                <c:pt idx="1">
                  <c:v>540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137</c:v>
                </c:pt>
                <c:pt idx="1">
                  <c:v>151</c:v>
                </c:pt>
                <c:pt idx="2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437</c:v>
                </c:pt>
                <c:pt idx="1">
                  <c:v>427</c:v>
                </c:pt>
                <c:pt idx="2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579</c:v>
                </c:pt>
                <c:pt idx="1">
                  <c:v>660</c:v>
                </c:pt>
                <c:pt idx="2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449984"/>
        <c:axId val="281451904"/>
      </c:barChart>
      <c:catAx>
        <c:axId val="2814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451904"/>
        <c:crosses val="autoZero"/>
        <c:auto val="1"/>
        <c:lblAlgn val="ctr"/>
        <c:lblOffset val="100"/>
        <c:noMultiLvlLbl val="0"/>
      </c:catAx>
      <c:valAx>
        <c:axId val="28145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449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1.9611922746392871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2.1665385137274411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2.3628386629879232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2.5663756841105432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2.4496811253335746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2.4885793115925638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2.6315075308697815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3.0847166312361485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3.4465602243430276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3.7152290922248858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3.5587317382061605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3.4266588267221496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3.7215613551042561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4.3719752137138723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3.6274820208964678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2.1665385137274411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1.7784612601203131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1.2447419602876657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4802048"/>
        <c:axId val="285018368"/>
      </c:barChart>
      <c:catAx>
        <c:axId val="2848020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85018368"/>
        <c:crosses val="autoZero"/>
        <c:auto val="1"/>
        <c:lblAlgn val="ctr"/>
        <c:lblOffset val="100"/>
        <c:noMultiLvlLbl val="0"/>
      </c:catAx>
      <c:valAx>
        <c:axId val="2850183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848020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2.2461441042109547</c:v>
                </c:pt>
                <c:pt idx="1">
                  <c:v>2.3800262336605003</c:v>
                </c:pt>
                <c:pt idx="2">
                  <c:v>2.5102899271789769</c:v>
                </c:pt>
                <c:pt idx="3">
                  <c:v>2.9454068478899997</c:v>
                </c:pt>
                <c:pt idx="4">
                  <c:v>2.710208512370528</c:v>
                </c:pt>
                <c:pt idx="5">
                  <c:v>2.6903071147496496</c:v>
                </c:pt>
                <c:pt idx="6">
                  <c:v>2.8386629879234704</c:v>
                </c:pt>
                <c:pt idx="7">
                  <c:v>3.1959835361165139</c:v>
                </c:pt>
                <c:pt idx="8">
                  <c:v>3.4302772626532181</c:v>
                </c:pt>
                <c:pt idx="9">
                  <c:v>3.7613641503460129</c:v>
                </c:pt>
                <c:pt idx="10">
                  <c:v>3.5551133022750916</c:v>
                </c:pt>
                <c:pt idx="11">
                  <c:v>3.3063458320141117</c:v>
                </c:pt>
                <c:pt idx="12">
                  <c:v>3.3117734859107149</c:v>
                </c:pt>
                <c:pt idx="13">
                  <c:v>3.670903252069293</c:v>
                </c:pt>
                <c:pt idx="14">
                  <c:v>2.9191731873897506</c:v>
                </c:pt>
                <c:pt idx="15">
                  <c:v>1.5957302456013389</c:v>
                </c:pt>
                <c:pt idx="16">
                  <c:v>1.2664525758740786</c:v>
                </c:pt>
                <c:pt idx="17">
                  <c:v>0.89646750192229407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6616576"/>
        <c:axId val="286644480"/>
      </c:barChart>
      <c:catAx>
        <c:axId val="2866165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86644480"/>
        <c:crosses val="autoZero"/>
        <c:auto val="1"/>
        <c:lblAlgn val="ctr"/>
        <c:lblOffset val="100"/>
        <c:noMultiLvlLbl val="0"/>
      </c:catAx>
      <c:valAx>
        <c:axId val="2866444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6165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0.30108760215472213</c:v>
                </c:pt>
                <c:pt idx="1">
                  <c:v>0.39434555876395294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1.1470003891608465</c:v>
                </c:pt>
                <c:pt idx="1">
                  <c:v>0.34262810843425417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8.2645474469000266</c:v>
                </c:pt>
                <c:pt idx="1">
                  <c:v>3.3465500150842562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18.958277860844277</c:v>
                </c:pt>
                <c:pt idx="1">
                  <c:v>16.306081110201269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50.830551174651298</c:v>
                </c:pt>
                <c:pt idx="1">
                  <c:v>61.487738654484339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6.1180181471847286</c:v>
                </c:pt>
                <c:pt idx="1">
                  <c:v>5.8052837995086843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14.380517379104111</c:v>
                </c:pt>
                <c:pt idx="1">
                  <c:v>12.317372753523252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1476992"/>
        <c:axId val="291486720"/>
      </c:barChart>
      <c:catAx>
        <c:axId val="29147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486720"/>
        <c:crosses val="autoZero"/>
        <c:auto val="1"/>
        <c:lblAlgn val="ctr"/>
        <c:lblOffset val="100"/>
        <c:noMultiLvlLbl val="0"/>
      </c:catAx>
      <c:valAx>
        <c:axId val="291486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476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27.1859574380927</c:v>
                </c:pt>
                <c:pt idx="1">
                  <c:v>22.725509632375125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26.796796591770271</c:v>
                </c:pt>
                <c:pt idx="1">
                  <c:v>33.187518855320434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45.714110153001656</c:v>
                </c:pt>
                <c:pt idx="1">
                  <c:v>43.612894884282206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0.30313581713536653</c:v>
                </c:pt>
                <c:pt idx="1">
                  <c:v>0.47407662802223849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2911744"/>
        <c:axId val="292917632"/>
      </c:barChart>
      <c:catAx>
        <c:axId val="292911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917632"/>
        <c:crosses val="autoZero"/>
        <c:auto val="1"/>
        <c:lblAlgn val="ctr"/>
        <c:lblOffset val="100"/>
        <c:noMultiLvlLbl val="0"/>
      </c:catAx>
      <c:valAx>
        <c:axId val="292917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911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22</c:v>
                </c:pt>
                <c:pt idx="3">
                  <c:v>22</c:v>
                </c:pt>
                <c:pt idx="4">
                  <c:v>31</c:v>
                </c:pt>
                <c:pt idx="5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94342656"/>
        <c:axId val="294344576"/>
      </c:barChart>
      <c:catAx>
        <c:axId val="29434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344576"/>
        <c:crosses val="autoZero"/>
        <c:auto val="1"/>
        <c:lblAlgn val="ctr"/>
        <c:lblOffset val="100"/>
        <c:noMultiLvlLbl val="0"/>
      </c:catAx>
      <c:valAx>
        <c:axId val="294344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342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0.57999999999999996</c:v>
                </c:pt>
                <c:pt idx="1">
                  <c:v>0.19</c:v>
                </c:pt>
                <c:pt idx="3">
                  <c:v>0.28000000000000003</c:v>
                </c:pt>
                <c:pt idx="4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5683584"/>
        <c:axId val="295685504"/>
      </c:barChart>
      <c:catAx>
        <c:axId val="29568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5685504"/>
        <c:crosses val="autoZero"/>
        <c:auto val="1"/>
        <c:lblAlgn val="ctr"/>
        <c:lblOffset val="100"/>
        <c:noMultiLvlLbl val="0"/>
      </c:catAx>
      <c:valAx>
        <c:axId val="2956855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56835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20.689655172413794</c:v>
                </c:pt>
                <c:pt idx="1">
                  <c:v>63.987096774193553</c:v>
                </c:pt>
                <c:pt idx="2">
                  <c:v>17.455775234131114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79.310344827586206</c:v>
                </c:pt>
                <c:pt idx="1">
                  <c:v>36.012903225806454</c:v>
                </c:pt>
                <c:pt idx="2">
                  <c:v>82.54422476586889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5971456"/>
        <c:axId val="295973248"/>
      </c:barChart>
      <c:catAx>
        <c:axId val="295971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5973248"/>
        <c:crosses val="autoZero"/>
        <c:auto val="1"/>
        <c:lblAlgn val="ctr"/>
        <c:lblOffset val="100"/>
        <c:noMultiLvlLbl val="0"/>
      </c:catAx>
      <c:valAx>
        <c:axId val="295973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5971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</c:v>
                </c:pt>
                <c:pt idx="1">
                  <c:v>2.4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009728"/>
        <c:axId val="296011264"/>
      </c:barChart>
      <c:catAx>
        <c:axId val="29600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011264"/>
        <c:crosses val="autoZero"/>
        <c:auto val="1"/>
        <c:lblAlgn val="ctr"/>
        <c:lblOffset val="100"/>
        <c:noMultiLvlLbl val="0"/>
      </c:catAx>
      <c:valAx>
        <c:axId val="29601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0097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469</c:v>
                </c:pt>
                <c:pt idx="1">
                  <c:v>422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518</c:v>
                </c:pt>
                <c:pt idx="1">
                  <c:v>448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502016"/>
        <c:axId val="296503936"/>
      </c:barChart>
      <c:catAx>
        <c:axId val="2965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503936"/>
        <c:crosses val="autoZero"/>
        <c:auto val="1"/>
        <c:lblAlgn val="ctr"/>
        <c:lblOffset val="100"/>
        <c:noMultiLvlLbl val="0"/>
      </c:catAx>
      <c:valAx>
        <c:axId val="296503936"/>
        <c:scaling>
          <c:orientation val="minMax"/>
          <c:max val="14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650201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4661</c:v>
                </c:pt>
                <c:pt idx="1">
                  <c:v>3876</c:v>
                </c:pt>
                <c:pt idx="2">
                  <c:v>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2999</c:v>
                </c:pt>
                <c:pt idx="1">
                  <c:v>2494</c:v>
                </c:pt>
                <c:pt idx="2">
                  <c:v>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800"/>
        <c:axId val="193151360"/>
      </c:barChart>
      <c:catAx>
        <c:axId val="1931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1360"/>
        <c:crosses val="autoZero"/>
        <c:auto val="1"/>
        <c:lblAlgn val="ctr"/>
        <c:lblOffset val="100"/>
        <c:noMultiLvlLbl val="0"/>
      </c:catAx>
      <c:valAx>
        <c:axId val="1931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972</c:v>
                </c:pt>
                <c:pt idx="1">
                  <c:v>1072</c:v>
                </c:pt>
                <c:pt idx="2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1036</c:v>
                </c:pt>
                <c:pt idx="1">
                  <c:v>1248</c:v>
                </c:pt>
                <c:pt idx="2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714240"/>
        <c:axId val="296716544"/>
      </c:barChart>
      <c:catAx>
        <c:axId val="29671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716544"/>
        <c:crosses val="autoZero"/>
        <c:auto val="1"/>
        <c:lblAlgn val="ctr"/>
        <c:lblOffset val="100"/>
        <c:noMultiLvlLbl val="0"/>
      </c:catAx>
      <c:valAx>
        <c:axId val="29671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6714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27.017045454545453</c:v>
                </c:pt>
                <c:pt idx="1">
                  <c:v>28.604738310363491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27.170454545454547</c:v>
                </c:pt>
                <c:pt idx="1">
                  <c:v>27.359786817670816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16.863636363636363</c:v>
                </c:pt>
                <c:pt idx="1">
                  <c:v>18.844984802431611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14.363636363636365</c:v>
                </c:pt>
                <c:pt idx="1">
                  <c:v>16.146895948703001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8.1590909090909083</c:v>
                </c:pt>
                <c:pt idx="1">
                  <c:v>6.0082441603863934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6.4261363636363633</c:v>
                </c:pt>
                <c:pt idx="1">
                  <c:v>3.0353499604446847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97339904"/>
        <c:axId val="297480192"/>
      </c:barChart>
      <c:catAx>
        <c:axId val="297339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7480192"/>
        <c:crosses val="autoZero"/>
        <c:auto val="1"/>
        <c:lblAlgn val="ctr"/>
        <c:lblOffset val="100"/>
        <c:noMultiLvlLbl val="0"/>
      </c:catAx>
      <c:valAx>
        <c:axId val="297480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3399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49.24</c:v>
                </c:pt>
                <c:pt idx="1">
                  <c:v>41.73</c:v>
                </c:pt>
                <c:pt idx="2">
                  <c:v>7.74</c:v>
                </c:pt>
                <c:pt idx="3">
                  <c:v>1.05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53.06</c:v>
                </c:pt>
                <c:pt idx="1">
                  <c:v>37.130000000000003</c:v>
                </c:pt>
                <c:pt idx="2">
                  <c:v>8.31</c:v>
                </c:pt>
                <c:pt idx="3">
                  <c:v>1.19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97890176"/>
        <c:axId val="297892480"/>
      </c:barChart>
      <c:catAx>
        <c:axId val="297890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892480"/>
        <c:crosses val="autoZero"/>
        <c:auto val="1"/>
        <c:lblAlgn val="ctr"/>
        <c:lblOffset val="100"/>
        <c:noMultiLvlLbl val="0"/>
      </c:catAx>
      <c:valAx>
        <c:axId val="297892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8901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55407</c:v>
                </c:pt>
                <c:pt idx="1">
                  <c:v>62043</c:v>
                </c:pt>
                <c:pt idx="2">
                  <c:v>70785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7915136"/>
        <c:axId val="297917440"/>
      </c:barChart>
      <c:catAx>
        <c:axId val="29791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917440"/>
        <c:crosses val="autoZero"/>
        <c:auto val="1"/>
        <c:lblAlgn val="ctr"/>
        <c:lblOffset val="100"/>
        <c:noMultiLvlLbl val="0"/>
      </c:catAx>
      <c:valAx>
        <c:axId val="29791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91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15866</c:v>
                </c:pt>
                <c:pt idx="1">
                  <c:v>17306</c:v>
                </c:pt>
                <c:pt idx="2">
                  <c:v>17932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19477</c:v>
                </c:pt>
                <c:pt idx="1">
                  <c:v>20302</c:v>
                </c:pt>
                <c:pt idx="2">
                  <c:v>20498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066688"/>
        <c:axId val="298068992"/>
      </c:barChart>
      <c:catAx>
        <c:axId val="29806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8068992"/>
        <c:crosses val="autoZero"/>
        <c:auto val="1"/>
        <c:lblAlgn val="ctr"/>
        <c:lblOffset val="100"/>
        <c:noMultiLvlLbl val="0"/>
      </c:catAx>
      <c:valAx>
        <c:axId val="29806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8066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</c:v>
                </c:pt>
                <c:pt idx="1">
                  <c:v>21.4</c:v>
                </c:pt>
                <c:pt idx="2">
                  <c:v>1.8</c:v>
                </c:pt>
                <c:pt idx="3">
                  <c:v>48.800000000000004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77.983691623424761</c:v>
                </c:pt>
                <c:pt idx="1">
                  <c:v>91.175082586125527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22.016308376575243</c:v>
                </c:pt>
                <c:pt idx="1">
                  <c:v>8.8249174138744699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98690816"/>
        <c:axId val="298732544"/>
      </c:barChart>
      <c:catAx>
        <c:axId val="298690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732544"/>
        <c:crosses val="autoZero"/>
        <c:auto val="1"/>
        <c:lblAlgn val="ctr"/>
        <c:lblOffset val="100"/>
        <c:noMultiLvlLbl val="0"/>
      </c:catAx>
      <c:valAx>
        <c:axId val="2987325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6908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114</c:v>
                </c:pt>
                <c:pt idx="1">
                  <c:v>72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440768"/>
        <c:axId val="299455232"/>
      </c:barChart>
      <c:catAx>
        <c:axId val="2994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455232"/>
        <c:crosses val="autoZero"/>
        <c:auto val="1"/>
        <c:lblAlgn val="ctr"/>
        <c:lblOffset val="100"/>
        <c:noMultiLvlLbl val="0"/>
      </c:catAx>
      <c:valAx>
        <c:axId val="29945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44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5.3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960192"/>
        <c:axId val="299961728"/>
      </c:barChart>
      <c:catAx>
        <c:axId val="29996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961728"/>
        <c:crosses val="autoZero"/>
        <c:auto val="1"/>
        <c:lblAlgn val="ctr"/>
        <c:lblOffset val="100"/>
        <c:noMultiLvlLbl val="0"/>
      </c:catAx>
      <c:valAx>
        <c:axId val="29996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96019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15.5</c:v>
                </c:pt>
                <c:pt idx="1">
                  <c:v>21.8</c:v>
                </c:pt>
                <c:pt idx="2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695936"/>
        <c:axId val="300896256"/>
      </c:barChart>
      <c:catAx>
        <c:axId val="30069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896256"/>
        <c:crosses val="autoZero"/>
        <c:auto val="1"/>
        <c:lblAlgn val="ctr"/>
        <c:lblOffset val="100"/>
        <c:noMultiLvlLbl val="0"/>
      </c:catAx>
      <c:valAx>
        <c:axId val="30089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69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17.7</c:v>
                </c:pt>
                <c:pt idx="1">
                  <c:v>54</c:v>
                </c:pt>
                <c:pt idx="2">
                  <c:v>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6.4</c:v>
                </c:pt>
                <c:pt idx="1">
                  <c:v>2.37</c:v>
                </c:pt>
                <c:pt idx="2">
                  <c:v>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3.86</c:v>
                </c:pt>
                <c:pt idx="1">
                  <c:v>6.7</c:v>
                </c:pt>
                <c:pt idx="2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02616576"/>
        <c:axId val="302618112"/>
      </c:barChart>
      <c:catAx>
        <c:axId val="30261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618112"/>
        <c:crosses val="autoZero"/>
        <c:auto val="1"/>
        <c:lblAlgn val="ctr"/>
        <c:lblOffset val="100"/>
        <c:noMultiLvlLbl val="0"/>
      </c:catAx>
      <c:valAx>
        <c:axId val="30261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26165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0.9</c:v>
                </c:pt>
                <c:pt idx="1">
                  <c:v>5.2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993792"/>
        <c:axId val="302996480"/>
      </c:barChart>
      <c:catAx>
        <c:axId val="30299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996480"/>
        <c:crosses val="autoZero"/>
        <c:auto val="1"/>
        <c:lblAlgn val="ctr"/>
        <c:lblOffset val="100"/>
        <c:noMultiLvlLbl val="0"/>
      </c:catAx>
      <c:valAx>
        <c:axId val="30299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9937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39</c:v>
                </c:pt>
                <c:pt idx="1">
                  <c:v>38.200000000000003</c:v>
                </c:pt>
                <c:pt idx="2">
                  <c:v>40.1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59.2</c:v>
                </c:pt>
                <c:pt idx="1">
                  <c:v>7.5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1.8</c:v>
                </c:pt>
                <c:pt idx="1">
                  <c:v>54.3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03165824"/>
        <c:axId val="303167360"/>
      </c:barChart>
      <c:catAx>
        <c:axId val="30316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167360"/>
        <c:crosses val="autoZero"/>
        <c:auto val="1"/>
        <c:lblAlgn val="ctr"/>
        <c:lblOffset val="100"/>
        <c:noMultiLvlLbl val="0"/>
      </c:catAx>
      <c:valAx>
        <c:axId val="303167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03165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14110</c:v>
                </c:pt>
                <c:pt idx="1">
                  <c:v>17692</c:v>
                </c:pt>
                <c:pt idx="2">
                  <c:v>24400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1802</c:v>
                </c:pt>
                <c:pt idx="1">
                  <c:v>3341</c:v>
                </c:pt>
                <c:pt idx="2">
                  <c:v>4989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578304"/>
        <c:axId val="278579840"/>
      </c:barChart>
      <c:catAx>
        <c:axId val="27857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579840"/>
        <c:crosses val="autoZero"/>
        <c:auto val="1"/>
        <c:lblAlgn val="ctr"/>
        <c:lblOffset val="100"/>
        <c:noMultiLvlLbl val="0"/>
      </c:catAx>
      <c:valAx>
        <c:axId val="278579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8578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54582</c:v>
                </c:pt>
                <c:pt idx="1">
                  <c:v>68944</c:v>
                </c:pt>
                <c:pt idx="2">
                  <c:v>106290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13185</c:v>
                </c:pt>
                <c:pt idx="1">
                  <c:v>26664</c:v>
                </c:pt>
                <c:pt idx="2">
                  <c:v>36332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672128"/>
        <c:axId val="278673664"/>
      </c:barChart>
      <c:catAx>
        <c:axId val="27867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673664"/>
        <c:crosses val="autoZero"/>
        <c:auto val="1"/>
        <c:lblAlgn val="ctr"/>
        <c:lblOffset val="100"/>
        <c:noMultiLvlLbl val="0"/>
      </c:catAx>
      <c:valAx>
        <c:axId val="278673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8672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3.9</c:v>
                </c:pt>
                <c:pt idx="1">
                  <c:v>3.9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7.3</c:v>
                </c:pt>
                <c:pt idx="1">
                  <c:v>8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9081344"/>
        <c:axId val="279082880"/>
      </c:barChart>
      <c:catAx>
        <c:axId val="27908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082880"/>
        <c:crosses val="autoZero"/>
        <c:auto val="1"/>
        <c:lblAlgn val="ctr"/>
        <c:lblOffset val="100"/>
        <c:noMultiLvlLbl val="0"/>
      </c:catAx>
      <c:valAx>
        <c:axId val="279082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908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26.9</c:v>
                </c:pt>
                <c:pt idx="1">
                  <c:v>29.7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34.200000000000003</c:v>
                </c:pt>
                <c:pt idx="1">
                  <c:v>36.1</c:v>
                </c:pt>
                <c:pt idx="2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9117824"/>
        <c:axId val="279119360"/>
      </c:barChart>
      <c:catAx>
        <c:axId val="27911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119360"/>
        <c:crosses val="autoZero"/>
        <c:auto val="1"/>
        <c:lblAlgn val="ctr"/>
        <c:lblOffset val="100"/>
        <c:noMultiLvlLbl val="0"/>
      </c:catAx>
      <c:valAx>
        <c:axId val="279119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117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429.24900000000002</c:v>
                </c:pt>
                <c:pt idx="1">
                  <c:v>564.21900000000005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248256"/>
        <c:axId val="279823488"/>
      </c:barChart>
      <c:catAx>
        <c:axId val="279248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23488"/>
        <c:crosses val="autoZero"/>
        <c:auto val="1"/>
        <c:lblAlgn val="ctr"/>
        <c:lblOffset val="100"/>
        <c:noMultiLvlLbl val="0"/>
      </c:catAx>
      <c:valAx>
        <c:axId val="279823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24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41563.89</c:v>
                </c:pt>
                <c:pt idx="1">
                  <c:v>32284.73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853696"/>
        <c:axId val="279855488"/>
      </c:barChart>
      <c:catAx>
        <c:axId val="27985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55488"/>
        <c:crosses val="autoZero"/>
        <c:auto val="1"/>
        <c:lblAlgn val="ctr"/>
        <c:lblOffset val="100"/>
        <c:noMultiLvlLbl val="0"/>
      </c:catAx>
      <c:valAx>
        <c:axId val="27985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53696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91</c:v>
                </c:pt>
                <c:pt idx="1">
                  <c:v>81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60</c:v>
                </c:pt>
                <c:pt idx="1">
                  <c:v>54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889792"/>
        <c:axId val="279891328"/>
      </c:barChart>
      <c:catAx>
        <c:axId val="2798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891328"/>
        <c:crosses val="autoZero"/>
        <c:auto val="1"/>
        <c:lblAlgn val="ctr"/>
        <c:lblOffset val="100"/>
        <c:noMultiLvlLbl val="0"/>
      </c:catAx>
      <c:valAx>
        <c:axId val="27989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8897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17.3</c:v>
                </c:pt>
                <c:pt idx="1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57.7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24.9</c:v>
                </c:pt>
                <c:pt idx="1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1297</c:v>
                </c:pt>
                <c:pt idx="1">
                  <c:v>1764</c:v>
                </c:pt>
                <c:pt idx="2">
                  <c:v>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1524</c:v>
                </c:pt>
                <c:pt idx="1">
                  <c:v>2060</c:v>
                </c:pt>
                <c:pt idx="2">
                  <c:v>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952"/>
        <c:axId val="59599872"/>
      </c:barChart>
      <c:catAx>
        <c:axId val="595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auto val="1"/>
        <c:lblAlgn val="ctr"/>
        <c:lblOffset val="100"/>
        <c:noMultiLvlLbl val="0"/>
      </c:catAx>
      <c:valAx>
        <c:axId val="595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386</c:v>
                </c:pt>
                <c:pt idx="1">
                  <c:v>540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137</c:v>
                </c:pt>
                <c:pt idx="1">
                  <c:v>151</c:v>
                </c:pt>
                <c:pt idx="2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4661</c:v>
                </c:pt>
                <c:pt idx="1">
                  <c:v>3876</c:v>
                </c:pt>
                <c:pt idx="2">
                  <c:v>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2999</c:v>
                </c:pt>
                <c:pt idx="1">
                  <c:v>2494</c:v>
                </c:pt>
                <c:pt idx="2">
                  <c:v>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3696"/>
        <c:axId val="146815232"/>
      </c:barChart>
      <c:catAx>
        <c:axId val="1468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5232"/>
        <c:crosses val="autoZero"/>
        <c:auto val="1"/>
        <c:lblAlgn val="ctr"/>
        <c:lblOffset val="100"/>
        <c:noMultiLvlLbl val="0"/>
      </c:catAx>
      <c:valAx>
        <c:axId val="1468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17.7</c:v>
                </c:pt>
                <c:pt idx="1">
                  <c:v>54</c:v>
                </c:pt>
                <c:pt idx="2">
                  <c:v>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17.3</c:v>
                </c:pt>
                <c:pt idx="1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57.7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24.9</c:v>
                </c:pt>
                <c:pt idx="1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2416"/>
        <c:axId val="147550592"/>
      </c:barChart>
      <c:catAx>
        <c:axId val="14753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50592"/>
        <c:crosses val="autoZero"/>
        <c:auto val="1"/>
        <c:lblAlgn val="ctr"/>
        <c:lblOffset val="100"/>
        <c:noMultiLvlLbl val="0"/>
      </c:catAx>
      <c:valAx>
        <c:axId val="14755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39</c:v>
                </c:pt>
                <c:pt idx="1">
                  <c:v>38.200000000000003</c:v>
                </c:pt>
                <c:pt idx="2">
                  <c:v>40.1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59.2</c:v>
                </c:pt>
                <c:pt idx="1">
                  <c:v>7.5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1.8</c:v>
                </c:pt>
                <c:pt idx="1">
                  <c:v>54.3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9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517</c:v>
                </c:pt>
                <c:pt idx="1">
                  <c:v>1573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343</c:v>
                </c:pt>
                <c:pt idx="1">
                  <c:v>1542</c:v>
                </c:pt>
                <c:pt idx="2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153</c:v>
                </c:pt>
                <c:pt idx="1">
                  <c:v>405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95</c:v>
                </c:pt>
                <c:pt idx="1">
                  <c:v>385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6410</c:v>
                </c:pt>
                <c:pt idx="1">
                  <c:v>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9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2061</c:v>
                </c:pt>
                <c:pt idx="1">
                  <c:v>1659</c:v>
                </c:pt>
                <c:pt idx="2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90</c:v>
                </c:pt>
                <c:pt idx="1">
                  <c:v>147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114</c:v>
                </c:pt>
                <c:pt idx="1">
                  <c:v>72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129</c:v>
                </c:pt>
                <c:pt idx="1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429.24900000000002</c:v>
                </c:pt>
                <c:pt idx="1">
                  <c:v>564.21900000000005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38016</c:v>
                </c:pt>
                <c:pt idx="1">
                  <c:v>37990</c:v>
                </c:pt>
                <c:pt idx="2">
                  <c:v>37596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0.9</c:v>
                </c:pt>
                <c:pt idx="1">
                  <c:v>5.2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</c:v>
                </c:pt>
                <c:pt idx="1">
                  <c:v>2.4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8944"/>
        <c:axId val="153961216"/>
      </c:barChart>
      <c:catAx>
        <c:axId val="15393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216"/>
        <c:crosses val="autoZero"/>
        <c:auto val="1"/>
        <c:lblAlgn val="ctr"/>
        <c:lblOffset val="100"/>
        <c:noMultiLvlLbl val="0"/>
      </c:catAx>
      <c:valAx>
        <c:axId val="15396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17.005744267040569</c:v>
                </c:pt>
                <c:pt idx="1">
                  <c:v>59.456330001356918</c:v>
                </c:pt>
                <c:pt idx="2">
                  <c:v>23.537925731602517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78</c:v>
                </c:pt>
                <c:pt idx="1">
                  <c:v>66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5</c:v>
                </c:pt>
                <c:pt idx="1">
                  <c:v>16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517</c:v>
                </c:pt>
                <c:pt idx="1">
                  <c:v>1573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343</c:v>
                </c:pt>
                <c:pt idx="1">
                  <c:v>1542</c:v>
                </c:pt>
                <c:pt idx="2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104</c:v>
                </c:pt>
                <c:pt idx="1">
                  <c:v>103.1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95.5</c:v>
                </c:pt>
                <c:pt idx="1">
                  <c:v>100.6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1871</c:v>
                </c:pt>
                <c:pt idx="1">
                  <c:v>1431</c:v>
                </c:pt>
                <c:pt idx="2">
                  <c:v>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58</c:v>
                </c:pt>
                <c:pt idx="1">
                  <c:v>86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99</c:v>
                </c:pt>
                <c:pt idx="1">
                  <c:v>94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437</c:v>
                </c:pt>
                <c:pt idx="1">
                  <c:v>427</c:v>
                </c:pt>
                <c:pt idx="2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579</c:v>
                </c:pt>
                <c:pt idx="1">
                  <c:v>660</c:v>
                </c:pt>
                <c:pt idx="2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1248"/>
        <c:axId val="156766208"/>
      </c:barChart>
      <c:catAx>
        <c:axId val="1565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1.9611922746392871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2.1665385137274411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2.3628386629879232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2.5663756841105432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2.4496811253335746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2.4885793115925638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2.6315075308697815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3.0847166312361485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3.4465602243430276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3.7152290922248858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3.5587317382061605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3.4266588267221496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3.7215613551042561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4.3719752137138723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3.6274820208964678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2.1665385137274411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1.7784612601203131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1.2447419602876657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76224"/>
        <c:axId val="157877760"/>
      </c:barChart>
      <c:catAx>
        <c:axId val="1578762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7760"/>
        <c:crosses val="autoZero"/>
        <c:auto val="1"/>
        <c:lblAlgn val="ctr"/>
        <c:lblOffset val="100"/>
        <c:noMultiLvlLbl val="0"/>
      </c:catAx>
      <c:valAx>
        <c:axId val="157877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76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2.2461441042109547</c:v>
                </c:pt>
                <c:pt idx="1">
                  <c:v>2.3800262336605003</c:v>
                </c:pt>
                <c:pt idx="2">
                  <c:v>2.5102899271789769</c:v>
                </c:pt>
                <c:pt idx="3">
                  <c:v>2.9454068478899997</c:v>
                </c:pt>
                <c:pt idx="4">
                  <c:v>2.710208512370528</c:v>
                </c:pt>
                <c:pt idx="5">
                  <c:v>2.6903071147496496</c:v>
                </c:pt>
                <c:pt idx="6">
                  <c:v>2.8386629879234704</c:v>
                </c:pt>
                <c:pt idx="7">
                  <c:v>3.1959835361165139</c:v>
                </c:pt>
                <c:pt idx="8">
                  <c:v>3.4302772626532181</c:v>
                </c:pt>
                <c:pt idx="9">
                  <c:v>3.7613641503460129</c:v>
                </c:pt>
                <c:pt idx="10">
                  <c:v>3.5551133022750916</c:v>
                </c:pt>
                <c:pt idx="11">
                  <c:v>3.3063458320141117</c:v>
                </c:pt>
                <c:pt idx="12">
                  <c:v>3.3117734859107149</c:v>
                </c:pt>
                <c:pt idx="13">
                  <c:v>3.670903252069293</c:v>
                </c:pt>
                <c:pt idx="14">
                  <c:v>2.9191731873897506</c:v>
                </c:pt>
                <c:pt idx="15">
                  <c:v>1.5957302456013389</c:v>
                </c:pt>
                <c:pt idx="16">
                  <c:v>1.2664525758740786</c:v>
                </c:pt>
                <c:pt idx="17">
                  <c:v>0.89646750192229407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36672"/>
        <c:axId val="158284800"/>
      </c:barChart>
      <c:catAx>
        <c:axId val="1582366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84800"/>
        <c:crosses val="autoZero"/>
        <c:auto val="1"/>
        <c:lblAlgn val="ctr"/>
        <c:lblOffset val="100"/>
        <c:noMultiLvlLbl val="0"/>
      </c:catAx>
      <c:valAx>
        <c:axId val="1582848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366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0.30108760215472213</c:v>
                </c:pt>
                <c:pt idx="1">
                  <c:v>0.39434555876395294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1.1470003891608465</c:v>
                </c:pt>
                <c:pt idx="1">
                  <c:v>0.34262810843425417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8.2645474469000266</c:v>
                </c:pt>
                <c:pt idx="1">
                  <c:v>3.3465500150842562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18.958277860844277</c:v>
                </c:pt>
                <c:pt idx="1">
                  <c:v>16.306081110201269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50.830551174651298</c:v>
                </c:pt>
                <c:pt idx="1">
                  <c:v>61.487738654484339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6.1180181471847286</c:v>
                </c:pt>
                <c:pt idx="1">
                  <c:v>5.8052837995086843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14.380517379104111</c:v>
                </c:pt>
                <c:pt idx="1">
                  <c:v>12.317372753523252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1136"/>
        <c:axId val="159132672"/>
      </c:barChart>
      <c:catAx>
        <c:axId val="15913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2672"/>
        <c:crosses val="autoZero"/>
        <c:auto val="1"/>
        <c:lblAlgn val="ctr"/>
        <c:lblOffset val="100"/>
        <c:noMultiLvlLbl val="0"/>
      </c:catAx>
      <c:valAx>
        <c:axId val="159132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27.1859574380927</c:v>
                </c:pt>
                <c:pt idx="1">
                  <c:v>22.725509632375125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26.796796591770271</c:v>
                </c:pt>
                <c:pt idx="1">
                  <c:v>33.187518855320434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45.714110153001656</c:v>
                </c:pt>
                <c:pt idx="1">
                  <c:v>43.612894884282206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0.30313581713536653</c:v>
                </c:pt>
                <c:pt idx="1">
                  <c:v>0.47407662802223849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709824"/>
        <c:axId val="159870336"/>
      </c:barChart>
      <c:catAx>
        <c:axId val="15970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70336"/>
        <c:crosses val="autoZero"/>
        <c:auto val="1"/>
        <c:lblAlgn val="ctr"/>
        <c:lblOffset val="100"/>
        <c:noMultiLvlLbl val="0"/>
      </c:catAx>
      <c:valAx>
        <c:axId val="159870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8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22</c:v>
                </c:pt>
                <c:pt idx="3">
                  <c:v>22</c:v>
                </c:pt>
                <c:pt idx="4">
                  <c:v>31</c:v>
                </c:pt>
                <c:pt idx="5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8160"/>
        <c:axId val="160183040"/>
      </c:barChart>
      <c:catAx>
        <c:axId val="16002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183040"/>
        <c:crosses val="autoZero"/>
        <c:auto val="1"/>
        <c:lblAlgn val="ctr"/>
        <c:lblOffset val="100"/>
        <c:noMultiLvlLbl val="0"/>
      </c:catAx>
      <c:valAx>
        <c:axId val="160183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8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153</c:v>
                </c:pt>
                <c:pt idx="1">
                  <c:v>405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95</c:v>
                </c:pt>
                <c:pt idx="1">
                  <c:v>385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0.57999999999999996</c:v>
                </c:pt>
                <c:pt idx="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608640"/>
        <c:axId val="160611712"/>
      </c:barChart>
      <c:catAx>
        <c:axId val="16060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20.689655172413794</c:v>
                </c:pt>
                <c:pt idx="1">
                  <c:v>63.987096774193553</c:v>
                </c:pt>
                <c:pt idx="2">
                  <c:v>17.455775234131114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79.310344827586206</c:v>
                </c:pt>
                <c:pt idx="1">
                  <c:v>36.012903225806454</c:v>
                </c:pt>
                <c:pt idx="2">
                  <c:v>82.54422476586889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3456"/>
        <c:axId val="160884992"/>
      </c:barChart>
      <c:catAx>
        <c:axId val="16088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469</c:v>
                </c:pt>
                <c:pt idx="1">
                  <c:v>422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518</c:v>
                </c:pt>
                <c:pt idx="1">
                  <c:v>448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972</c:v>
                </c:pt>
                <c:pt idx="1">
                  <c:v>1072</c:v>
                </c:pt>
                <c:pt idx="2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1036</c:v>
                </c:pt>
                <c:pt idx="1">
                  <c:v>1248</c:v>
                </c:pt>
                <c:pt idx="2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4368"/>
        <c:axId val="161661696"/>
      </c:barChart>
      <c:catAx>
        <c:axId val="1615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1696"/>
        <c:crosses val="autoZero"/>
        <c:auto val="1"/>
        <c:lblAlgn val="ctr"/>
        <c:lblOffset val="100"/>
        <c:noMultiLvlLbl val="0"/>
      </c:catAx>
      <c:valAx>
        <c:axId val="1616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594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27.017045454545453</c:v>
                </c:pt>
                <c:pt idx="1">
                  <c:v>28.604738310363491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27.170454545454547</c:v>
                </c:pt>
                <c:pt idx="1">
                  <c:v>27.359786817670816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16.863636363636363</c:v>
                </c:pt>
                <c:pt idx="1">
                  <c:v>18.844984802431611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14.363636363636365</c:v>
                </c:pt>
                <c:pt idx="1">
                  <c:v>16.146895948703001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8.1590909090909083</c:v>
                </c:pt>
                <c:pt idx="1">
                  <c:v>6.0082441603863934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6.4261363636363633</c:v>
                </c:pt>
                <c:pt idx="1">
                  <c:v>3.0353499604446847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9472"/>
        <c:axId val="162136448"/>
      </c:barChart>
      <c:catAx>
        <c:axId val="16192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136448"/>
        <c:crosses val="autoZero"/>
        <c:auto val="1"/>
        <c:lblAlgn val="ctr"/>
        <c:lblOffset val="100"/>
        <c:noMultiLvlLbl val="0"/>
      </c:catAx>
      <c:valAx>
        <c:axId val="162136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49.24</c:v>
                </c:pt>
                <c:pt idx="1">
                  <c:v>41.73</c:v>
                </c:pt>
                <c:pt idx="2">
                  <c:v>7.74</c:v>
                </c:pt>
                <c:pt idx="3">
                  <c:v>1.05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53.06</c:v>
                </c:pt>
                <c:pt idx="1">
                  <c:v>37.130000000000003</c:v>
                </c:pt>
                <c:pt idx="2">
                  <c:v>8.31</c:v>
                </c:pt>
                <c:pt idx="3">
                  <c:v>1.19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55407</c:v>
                </c:pt>
                <c:pt idx="1">
                  <c:v>62043</c:v>
                </c:pt>
                <c:pt idx="2">
                  <c:v>70785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15866</c:v>
                </c:pt>
                <c:pt idx="1">
                  <c:v>17306</c:v>
                </c:pt>
                <c:pt idx="2">
                  <c:v>17932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19477</c:v>
                </c:pt>
                <c:pt idx="1">
                  <c:v>20302</c:v>
                </c:pt>
                <c:pt idx="2">
                  <c:v>20498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7360"/>
        <c:axId val="164385920"/>
      </c:barChart>
      <c:catAx>
        <c:axId val="164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920"/>
        <c:crosses val="autoZero"/>
        <c:auto val="1"/>
        <c:lblAlgn val="ctr"/>
        <c:lblOffset val="100"/>
        <c:noMultiLvlLbl val="0"/>
      </c:catAx>
      <c:valAx>
        <c:axId val="1643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</c:v>
                </c:pt>
                <c:pt idx="1">
                  <c:v>21.4</c:v>
                </c:pt>
                <c:pt idx="2">
                  <c:v>1.8</c:v>
                </c:pt>
                <c:pt idx="3">
                  <c:v>48.800000000000004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77.983691623424761</c:v>
                </c:pt>
                <c:pt idx="1">
                  <c:v>91.175082586125527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22.016308376575243</c:v>
                </c:pt>
                <c:pt idx="1">
                  <c:v>8.8249174138744699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84128"/>
        <c:axId val="167585664"/>
      </c:barChart>
      <c:catAx>
        <c:axId val="167584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5664"/>
        <c:crosses val="autoZero"/>
        <c:auto val="1"/>
        <c:lblAlgn val="ctr"/>
        <c:lblOffset val="100"/>
        <c:noMultiLvlLbl val="0"/>
      </c:catAx>
      <c:valAx>
        <c:axId val="1675856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1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6410</c:v>
                </c:pt>
                <c:pt idx="1">
                  <c:v>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5.3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308736"/>
        <c:axId val="168310272"/>
      </c:barChart>
      <c:catAx>
        <c:axId val="1683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10272"/>
        <c:crosses val="autoZero"/>
        <c:auto val="1"/>
        <c:lblAlgn val="ctr"/>
        <c:lblOffset val="100"/>
        <c:noMultiLvlLbl val="0"/>
      </c:catAx>
      <c:valAx>
        <c:axId val="1683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15.5</c:v>
                </c:pt>
                <c:pt idx="1">
                  <c:v>21.8</c:v>
                </c:pt>
                <c:pt idx="2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6.4</c:v>
                </c:pt>
                <c:pt idx="1">
                  <c:v>2.37</c:v>
                </c:pt>
                <c:pt idx="2">
                  <c:v>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3.86</c:v>
                </c:pt>
                <c:pt idx="1">
                  <c:v>6.7</c:v>
                </c:pt>
                <c:pt idx="2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14110</c:v>
                </c:pt>
                <c:pt idx="1">
                  <c:v>17692</c:v>
                </c:pt>
                <c:pt idx="2">
                  <c:v>24400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1802</c:v>
                </c:pt>
                <c:pt idx="1">
                  <c:v>3341</c:v>
                </c:pt>
                <c:pt idx="2">
                  <c:v>4989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54582</c:v>
                </c:pt>
                <c:pt idx="1">
                  <c:v>68944</c:v>
                </c:pt>
                <c:pt idx="2">
                  <c:v>106290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13185</c:v>
                </c:pt>
                <c:pt idx="1">
                  <c:v>26664</c:v>
                </c:pt>
                <c:pt idx="2">
                  <c:v>36332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3.9</c:v>
                </c:pt>
                <c:pt idx="1">
                  <c:v>3.9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7.3</c:v>
                </c:pt>
                <c:pt idx="1">
                  <c:v>8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26.9</c:v>
                </c:pt>
                <c:pt idx="1">
                  <c:v>29.7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34.200000000000003</c:v>
                </c:pt>
                <c:pt idx="1">
                  <c:v>36.1</c:v>
                </c:pt>
                <c:pt idx="2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41563.89</c:v>
                </c:pt>
                <c:pt idx="1">
                  <c:v>32284.73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91</c:v>
                </c:pt>
                <c:pt idx="1">
                  <c:v>81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60</c:v>
                </c:pt>
                <c:pt idx="1">
                  <c:v>54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816"/>
        <c:axId val="190149760"/>
      </c:barChart>
      <c:catAx>
        <c:axId val="19013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760"/>
        <c:crosses val="autoZero"/>
        <c:auto val="1"/>
        <c:lblAlgn val="ctr"/>
        <c:lblOffset val="100"/>
        <c:noMultiLvlLbl val="0"/>
      </c:catAx>
      <c:valAx>
        <c:axId val="1901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56123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54422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106195</v>
      </c>
      <c r="C4" s="35">
        <v>51809</v>
      </c>
      <c r="D4" s="63">
        <v>54386</v>
      </c>
      <c r="E4" s="211"/>
    </row>
    <row r="5" spans="1:5" ht="30" x14ac:dyDescent="0.25">
      <c r="A5" s="201" t="s">
        <v>716</v>
      </c>
      <c r="B5" s="72">
        <v>110382</v>
      </c>
      <c r="C5" s="61">
        <v>53566</v>
      </c>
      <c r="D5" s="111">
        <v>56816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15451</v>
      </c>
      <c r="C4" s="71">
        <v>22811</v>
      </c>
    </row>
    <row r="5" spans="1:6" x14ac:dyDescent="0.25">
      <c r="A5" s="286" t="s">
        <v>719</v>
      </c>
      <c r="B5" s="214">
        <v>5213</v>
      </c>
      <c r="C5" s="214">
        <v>5835</v>
      </c>
    </row>
    <row r="6" spans="1:6" x14ac:dyDescent="0.25">
      <c r="A6" s="286" t="s">
        <v>720</v>
      </c>
      <c r="B6" s="214">
        <v>8989</v>
      </c>
      <c r="C6" s="214">
        <v>9767</v>
      </c>
    </row>
    <row r="7" spans="1:6" x14ac:dyDescent="0.25">
      <c r="A7" s="286" t="s">
        <v>721</v>
      </c>
      <c r="B7" s="214">
        <v>15409</v>
      </c>
      <c r="C7" s="214">
        <v>13070</v>
      </c>
    </row>
    <row r="8" spans="1:6" x14ac:dyDescent="0.25">
      <c r="A8" s="286" t="s">
        <v>722</v>
      </c>
      <c r="B8" s="214">
        <v>121</v>
      </c>
      <c r="C8" s="214">
        <v>441</v>
      </c>
    </row>
    <row r="9" spans="1:6" x14ac:dyDescent="0.25">
      <c r="A9" s="286" t="s">
        <v>723</v>
      </c>
      <c r="B9" s="214">
        <v>5415</v>
      </c>
      <c r="C9" s="214">
        <v>4795</v>
      </c>
    </row>
    <row r="10" spans="1:6" ht="30" x14ac:dyDescent="0.25">
      <c r="A10" s="293" t="s">
        <v>724</v>
      </c>
      <c r="B10" s="214">
        <v>10682</v>
      </c>
      <c r="C10" s="214">
        <v>1194</v>
      </c>
    </row>
    <row r="11" spans="1:6" x14ac:dyDescent="0.25">
      <c r="A11" s="286" t="s">
        <v>887</v>
      </c>
      <c r="B11" s="214">
        <v>2623</v>
      </c>
      <c r="C11" s="214">
        <v>3672</v>
      </c>
    </row>
    <row r="12" spans="1:6" x14ac:dyDescent="0.25">
      <c r="A12" s="294" t="s">
        <v>16</v>
      </c>
      <c r="B12" s="1">
        <f>SUM(B4:B11)</f>
        <v>63903</v>
      </c>
      <c r="C12" s="1">
        <f>SUM(C4:C11)</f>
        <v>61585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18016</v>
      </c>
      <c r="C19" s="71">
        <v>21502</v>
      </c>
    </row>
    <row r="20" spans="1:3" x14ac:dyDescent="0.25">
      <c r="A20" s="286" t="s">
        <v>719</v>
      </c>
      <c r="B20" s="214">
        <v>2489</v>
      </c>
      <c r="C20" s="214">
        <v>2886</v>
      </c>
    </row>
    <row r="21" spans="1:3" x14ac:dyDescent="0.25">
      <c r="A21" s="286" t="s">
        <v>720</v>
      </c>
      <c r="B21" s="214">
        <v>7146</v>
      </c>
      <c r="C21" s="214">
        <v>7821</v>
      </c>
    </row>
    <row r="22" spans="1:3" x14ac:dyDescent="0.25">
      <c r="A22" s="286" t="s">
        <v>721</v>
      </c>
      <c r="B22" s="214">
        <v>15314</v>
      </c>
      <c r="C22" s="214">
        <v>13100</v>
      </c>
    </row>
    <row r="23" spans="1:3" x14ac:dyDescent="0.25">
      <c r="A23" s="286" t="s">
        <v>722</v>
      </c>
      <c r="B23" s="214">
        <v>81</v>
      </c>
      <c r="C23" s="214">
        <v>183</v>
      </c>
    </row>
    <row r="24" spans="1:3" x14ac:dyDescent="0.25">
      <c r="A24" s="286" t="s">
        <v>723</v>
      </c>
      <c r="B24" s="214">
        <v>4197</v>
      </c>
      <c r="C24" s="214">
        <v>3734</v>
      </c>
    </row>
    <row r="25" spans="1:3" ht="30" x14ac:dyDescent="0.25">
      <c r="A25" s="293" t="s">
        <v>724</v>
      </c>
      <c r="B25" s="214">
        <v>6673</v>
      </c>
      <c r="C25" s="214">
        <v>1295</v>
      </c>
    </row>
    <row r="26" spans="1:3" x14ac:dyDescent="0.25">
      <c r="A26" s="286" t="s">
        <v>887</v>
      </c>
      <c r="B26" s="214">
        <v>2053</v>
      </c>
      <c r="C26" s="214">
        <v>3706</v>
      </c>
    </row>
    <row r="27" spans="1:3" x14ac:dyDescent="0.25">
      <c r="A27" s="294" t="s">
        <v>16</v>
      </c>
      <c r="B27" s="1">
        <f>SUM(B19:B26)</f>
        <v>55969</v>
      </c>
      <c r="C27" s="1">
        <f>SUM(C19:C26)</f>
        <v>54227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75.540000000000006</v>
      </c>
      <c r="C4" s="1018">
        <v>73.16</v>
      </c>
      <c r="D4" s="1018">
        <v>77.97</v>
      </c>
      <c r="E4" s="1019">
        <v>76</v>
      </c>
      <c r="F4" s="1019">
        <v>153.80000000000001</v>
      </c>
      <c r="G4" s="1020">
        <v>44.2</v>
      </c>
      <c r="H4" s="1021">
        <v>42.8</v>
      </c>
      <c r="I4" s="1022">
        <v>45.6</v>
      </c>
      <c r="J4" s="1019">
        <v>15.5</v>
      </c>
    </row>
    <row r="5" spans="1:12" x14ac:dyDescent="0.25">
      <c r="A5" s="498">
        <v>2021</v>
      </c>
      <c r="B5" s="757">
        <v>74.41</v>
      </c>
      <c r="C5" s="758">
        <v>71.66</v>
      </c>
      <c r="D5" s="758">
        <v>77.3</v>
      </c>
      <c r="E5" s="1023">
        <v>75</v>
      </c>
      <c r="F5" s="1023">
        <v>154.9</v>
      </c>
      <c r="G5" s="1024">
        <v>44.3</v>
      </c>
      <c r="H5" s="1025">
        <v>42.8</v>
      </c>
      <c r="I5" s="1026">
        <v>45.7</v>
      </c>
      <c r="J5" s="1023">
        <v>21.8</v>
      </c>
    </row>
    <row r="6" spans="1:12" x14ac:dyDescent="0.25">
      <c r="A6" s="499">
        <v>2022</v>
      </c>
      <c r="B6" s="1011">
        <v>74.58</v>
      </c>
      <c r="C6" s="1012">
        <v>72.040000000000006</v>
      </c>
      <c r="D6" s="1012">
        <v>77.23</v>
      </c>
      <c r="E6" s="1013">
        <v>72</v>
      </c>
      <c r="F6" s="1013">
        <v>159.69999999999999</v>
      </c>
      <c r="G6" s="1014">
        <v>44.7</v>
      </c>
      <c r="H6" s="1015">
        <v>43.2</v>
      </c>
      <c r="I6" s="1016">
        <v>46.1</v>
      </c>
      <c r="J6" s="1013">
        <v>16.3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21.8</v>
      </c>
    </row>
    <row r="13" spans="1:12" x14ac:dyDescent="0.25">
      <c r="A13" s="633">
        <f t="shared" si="0"/>
        <v>2022</v>
      </c>
      <c r="B13" s="627">
        <f t="shared" si="1"/>
        <v>16.3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35298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38430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70785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5694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31728</v>
      </c>
      <c r="C5" s="70">
        <v>35343</v>
      </c>
      <c r="D5" s="55">
        <v>19477</v>
      </c>
      <c r="E5" s="110">
        <v>15866</v>
      </c>
      <c r="F5" s="55">
        <v>30.5</v>
      </c>
      <c r="G5" s="55">
        <v>34.200000000000003</v>
      </c>
      <c r="H5" s="110">
        <v>26.9</v>
      </c>
      <c r="I5" s="55"/>
      <c r="J5" s="70"/>
      <c r="K5" s="55"/>
      <c r="L5" s="55"/>
      <c r="M5" s="71">
        <v>75</v>
      </c>
      <c r="N5" s="71">
        <v>60</v>
      </c>
      <c r="O5" s="71">
        <v>91</v>
      </c>
    </row>
    <row r="6" spans="1:16" x14ac:dyDescent="0.25">
      <c r="A6" s="215">
        <v>2021</v>
      </c>
      <c r="B6" s="212">
        <v>32345</v>
      </c>
      <c r="C6" s="212">
        <v>37608</v>
      </c>
      <c r="D6" s="58">
        <v>20302</v>
      </c>
      <c r="E6" s="160">
        <v>17306</v>
      </c>
      <c r="F6" s="58">
        <v>32.9</v>
      </c>
      <c r="G6" s="58">
        <v>36.1</v>
      </c>
      <c r="H6" s="160">
        <v>29.7</v>
      </c>
      <c r="I6" s="58">
        <v>55407</v>
      </c>
      <c r="J6" s="212">
        <v>7660</v>
      </c>
      <c r="K6" s="58">
        <v>2999</v>
      </c>
      <c r="L6" s="58">
        <v>4661</v>
      </c>
      <c r="M6" s="214">
        <v>67</v>
      </c>
      <c r="N6" s="214">
        <v>54</v>
      </c>
      <c r="O6" s="214">
        <v>81</v>
      </c>
    </row>
    <row r="7" spans="1:16" x14ac:dyDescent="0.25">
      <c r="A7" s="229">
        <v>2022</v>
      </c>
      <c r="B7" s="167">
        <v>35298</v>
      </c>
      <c r="C7" s="167">
        <v>38430</v>
      </c>
      <c r="D7" s="94">
        <v>20498</v>
      </c>
      <c r="E7" s="169">
        <v>17932</v>
      </c>
      <c r="F7" s="94">
        <v>34.799999999999997</v>
      </c>
      <c r="G7" s="58">
        <v>37.700000000000003</v>
      </c>
      <c r="H7" s="160">
        <v>32</v>
      </c>
      <c r="I7" s="94">
        <v>62043</v>
      </c>
      <c r="J7" s="167">
        <v>6370</v>
      </c>
      <c r="K7" s="94">
        <v>2494</v>
      </c>
      <c r="L7" s="94">
        <v>3876</v>
      </c>
      <c r="M7" s="214">
        <v>58</v>
      </c>
      <c r="N7" s="214">
        <v>46</v>
      </c>
      <c r="O7" s="214">
        <v>69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70785</v>
      </c>
      <c r="J8" s="1072">
        <v>5694</v>
      </c>
      <c r="K8" s="1073">
        <v>2213</v>
      </c>
      <c r="L8" s="1073">
        <v>3481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55407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62043</v>
      </c>
      <c r="F14" s="514">
        <f>A5</f>
        <v>2020</v>
      </c>
      <c r="G14" s="310">
        <f>IF(ISBLANK(E5),"",E5)</f>
        <v>15866</v>
      </c>
      <c r="H14" s="310">
        <f>IF(ISBLANK(D5),"",D5)</f>
        <v>19477</v>
      </c>
      <c r="K14" s="514">
        <f>A6</f>
        <v>2021</v>
      </c>
      <c r="L14" s="310">
        <f>IF(ISBLANK(L6),"",L6)</f>
        <v>4661</v>
      </c>
      <c r="M14" s="310">
        <f>IF(ISBLANK(K6),"",K6)</f>
        <v>2999</v>
      </c>
    </row>
    <row r="15" spans="1:16" x14ac:dyDescent="0.25">
      <c r="A15" s="481">
        <f>A8</f>
        <v>2023</v>
      </c>
      <c r="B15" s="311">
        <f t="shared" si="0"/>
        <v>70785</v>
      </c>
      <c r="F15" s="486">
        <f t="shared" ref="F15:F16" si="1">A6</f>
        <v>2021</v>
      </c>
      <c r="G15" s="479">
        <f t="shared" ref="G15:G16" si="2">IF(ISBLANK(E6),"",E6)</f>
        <v>17306</v>
      </c>
      <c r="H15" s="479">
        <f t="shared" ref="H15:H16" si="3">IF(ISBLANK(D6),"",D6)</f>
        <v>20302</v>
      </c>
      <c r="K15" s="486">
        <f>A7</f>
        <v>2022</v>
      </c>
      <c r="L15" s="479">
        <f t="shared" ref="L15:L16" si="4">IF(ISBLANK(L7),"",L7)</f>
        <v>3876</v>
      </c>
      <c r="M15" s="479">
        <f t="shared" ref="M15:M16" si="5">IF(ISBLANK(K7),"",K7)</f>
        <v>2494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17932</v>
      </c>
      <c r="H16" s="311">
        <f t="shared" si="3"/>
        <v>20498</v>
      </c>
      <c r="K16" s="481">
        <f>A8</f>
        <v>2023</v>
      </c>
      <c r="L16" s="311">
        <f t="shared" si="4"/>
        <v>3481</v>
      </c>
      <c r="M16" s="311">
        <f t="shared" si="5"/>
        <v>2213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31728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32345</v>
      </c>
      <c r="C21" s="373"/>
      <c r="D21" s="197"/>
      <c r="F21" s="514">
        <f>A5</f>
        <v>2020</v>
      </c>
      <c r="G21" s="310">
        <f>IF(ISBLANK(E5),"",E5)</f>
        <v>15866</v>
      </c>
      <c r="H21" s="310">
        <f>IF(ISBLANK(D5),"",D5)</f>
        <v>19477</v>
      </c>
      <c r="K21" s="514">
        <f>A6</f>
        <v>2021</v>
      </c>
      <c r="L21" s="310">
        <f>IF(ISBLANK(L6),"",L6)</f>
        <v>4661</v>
      </c>
      <c r="M21" s="310">
        <f>IF(ISBLANK(K6),"",K6)</f>
        <v>2999</v>
      </c>
    </row>
    <row r="22" spans="1:15" x14ac:dyDescent="0.25">
      <c r="A22" s="481">
        <f t="shared" si="6"/>
        <v>2022</v>
      </c>
      <c r="B22" s="311">
        <f t="shared" si="7"/>
        <v>35298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17306</v>
      </c>
      <c r="H22" s="479">
        <f t="shared" ref="H22:H23" si="10">IF(ISBLANK(D6),"",D6)</f>
        <v>20302</v>
      </c>
      <c r="K22" s="486">
        <f>A7</f>
        <v>2022</v>
      </c>
      <c r="L22" s="479">
        <f>IF(ISBLANK(L7),"",L7)</f>
        <v>3876</v>
      </c>
      <c r="M22" s="479">
        <f>IF(ISBLANK(K7),"",K7)</f>
        <v>2494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17932</v>
      </c>
      <c r="H23" s="311">
        <f t="shared" si="10"/>
        <v>20498</v>
      </c>
      <c r="K23" s="481">
        <f>A8</f>
        <v>2023</v>
      </c>
      <c r="L23" s="311">
        <f>IF(ISBLANK(L8),"",L8)</f>
        <v>3481</v>
      </c>
      <c r="M23" s="311">
        <f>IF(ISBLANK(K8),"",K8)</f>
        <v>2213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31728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32345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35298</v>
      </c>
      <c r="C28" s="373"/>
      <c r="D28" s="197"/>
      <c r="F28" s="514">
        <f>A5</f>
        <v>2020</v>
      </c>
      <c r="G28" s="310">
        <f>IF(ISBLANK(H5),"",H5)</f>
        <v>26.9</v>
      </c>
      <c r="H28" s="310">
        <f>IF(ISBLANK(G5),"",G5)</f>
        <v>34.200000000000003</v>
      </c>
      <c r="K28" s="514">
        <f>A5</f>
        <v>2020</v>
      </c>
      <c r="L28" s="310">
        <f>IF(ISBLANK(O5),"",O5)</f>
        <v>91</v>
      </c>
      <c r="M28" s="310">
        <f>IF(ISBLANK(N5),"",N5)</f>
        <v>60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29.7</v>
      </c>
      <c r="H29" s="479">
        <f t="shared" ref="H29:H30" si="15">IF(ISBLANK(G6),"",G6)</f>
        <v>36.1</v>
      </c>
      <c r="K29" s="486">
        <f t="shared" ref="K29:K30" si="16">A6</f>
        <v>2021</v>
      </c>
      <c r="L29" s="479">
        <f t="shared" ref="L29:L30" si="17">IF(ISBLANK(O6),"",O6)</f>
        <v>81</v>
      </c>
      <c r="M29" s="479">
        <f t="shared" ref="M29:M30" si="18">IF(ISBLANK(N6),"",N6)</f>
        <v>54</v>
      </c>
    </row>
    <row r="30" spans="1:15" x14ac:dyDescent="0.25">
      <c r="F30" s="481">
        <f t="shared" si="13"/>
        <v>2022</v>
      </c>
      <c r="G30" s="311">
        <f t="shared" si="14"/>
        <v>32</v>
      </c>
      <c r="H30" s="311">
        <f t="shared" si="15"/>
        <v>37.700000000000003</v>
      </c>
      <c r="K30" s="481">
        <f t="shared" si="16"/>
        <v>2022</v>
      </c>
      <c r="L30" s="311">
        <f t="shared" si="17"/>
        <v>69</v>
      </c>
      <c r="M30" s="311">
        <f t="shared" si="18"/>
        <v>46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26.9</v>
      </c>
      <c r="H35" s="310">
        <f>IF(ISBLANK(G5),"",G5)</f>
        <v>34.200000000000003</v>
      </c>
      <c r="K35" s="514">
        <f>A5</f>
        <v>2020</v>
      </c>
      <c r="L35" s="310">
        <f>IF(ISBLANK(O5),"",O5)</f>
        <v>91</v>
      </c>
      <c r="M35" s="310">
        <f>IF(ISBLANK(N5),"",N5)</f>
        <v>60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29.7</v>
      </c>
      <c r="H36" s="479">
        <f t="shared" ref="H36:H37" si="21">IF(ISBLANK(G6),"",G6)</f>
        <v>36.1</v>
      </c>
      <c r="K36" s="486">
        <f t="shared" ref="K36:K37" si="22">A6</f>
        <v>2021</v>
      </c>
      <c r="L36" s="479">
        <f t="shared" ref="L36:L37" si="23">IF(ISBLANK(O6),"",O6)</f>
        <v>81</v>
      </c>
      <c r="M36" s="479">
        <f t="shared" ref="M36:M37" si="24">IF(ISBLANK(N6),"",N6)</f>
        <v>54</v>
      </c>
    </row>
    <row r="37" spans="6:15" x14ac:dyDescent="0.25">
      <c r="F37" s="481">
        <f t="shared" si="19"/>
        <v>2022</v>
      </c>
      <c r="G37" s="311">
        <f t="shared" si="20"/>
        <v>32</v>
      </c>
      <c r="H37" s="311">
        <f t="shared" si="21"/>
        <v>37.700000000000003</v>
      </c>
      <c r="K37" s="481">
        <f t="shared" si="22"/>
        <v>2022</v>
      </c>
      <c r="L37" s="311">
        <f t="shared" si="23"/>
        <v>69</v>
      </c>
      <c r="M37" s="311">
        <f t="shared" si="24"/>
        <v>46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17.3</v>
      </c>
      <c r="C6" s="35">
        <v>17.2</v>
      </c>
      <c r="D6" s="63">
        <v>17.3</v>
      </c>
      <c r="E6" s="35">
        <v>55</v>
      </c>
      <c r="F6" s="35">
        <v>49.3</v>
      </c>
      <c r="G6" s="35">
        <v>58.7</v>
      </c>
      <c r="H6" s="292">
        <v>27.7</v>
      </c>
      <c r="I6" s="35">
        <v>33.5</v>
      </c>
      <c r="J6" s="63">
        <v>23.9</v>
      </c>
      <c r="M6" s="127" t="s">
        <v>16</v>
      </c>
      <c r="N6" s="935">
        <f>IF(ISBLANK(B8),"",B8)</f>
        <v>17.7</v>
      </c>
      <c r="O6" s="935">
        <f>IF(ISBLANK(E8),"",E8)</f>
        <v>54</v>
      </c>
      <c r="P6" s="128">
        <f>IF(ISBLANK(H8),"",H8)</f>
        <v>28.4</v>
      </c>
    </row>
    <row r="7" spans="1:19" x14ac:dyDescent="0.25">
      <c r="A7" s="286">
        <v>2022</v>
      </c>
      <c r="B7" s="167">
        <v>17.399999999999999</v>
      </c>
      <c r="C7" s="94">
        <v>17.899999999999999</v>
      </c>
      <c r="D7" s="169">
        <v>17.2</v>
      </c>
      <c r="E7" s="94">
        <v>53</v>
      </c>
      <c r="F7" s="94">
        <v>47.2</v>
      </c>
      <c r="G7" s="94">
        <v>56.8</v>
      </c>
      <c r="H7" s="167">
        <v>29.5</v>
      </c>
      <c r="I7" s="94">
        <v>35</v>
      </c>
      <c r="J7" s="169">
        <v>26.1</v>
      </c>
    </row>
    <row r="8" spans="1:19" x14ac:dyDescent="0.25">
      <c r="A8" s="218">
        <v>2023</v>
      </c>
      <c r="B8" s="167">
        <v>17.7</v>
      </c>
      <c r="C8" s="94">
        <v>18.2</v>
      </c>
      <c r="D8" s="169">
        <v>17.3</v>
      </c>
      <c r="E8" s="94">
        <v>54</v>
      </c>
      <c r="F8" s="94">
        <v>48</v>
      </c>
      <c r="G8" s="94">
        <v>57.7</v>
      </c>
      <c r="H8" s="167">
        <v>28.4</v>
      </c>
      <c r="I8" s="94">
        <v>33.799999999999997</v>
      </c>
      <c r="J8" s="169">
        <v>24.9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17.3</v>
      </c>
      <c r="O12" s="936">
        <f>IF(ISBLANK(G8),"",G8)</f>
        <v>57.7</v>
      </c>
      <c r="P12" s="938">
        <f>IF(ISBLANK(J8),"",J8)</f>
        <v>24.9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18.2</v>
      </c>
      <c r="O13" s="937">
        <f>IF(ISBLANK(F8),"",F8)</f>
        <v>48</v>
      </c>
      <c r="P13" s="939">
        <f>IF(ISBLANK(I8),"",I8)</f>
        <v>33.799999999999997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17.7</v>
      </c>
      <c r="O20" s="935">
        <f>IF(ISBLANK(E8),"",E8)</f>
        <v>54</v>
      </c>
      <c r="P20" s="940">
        <f>IF(ISBLANK(H8),"",H8)</f>
        <v>28.4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17.3</v>
      </c>
      <c r="O24" s="936">
        <f>IF(ISBLANK(G8),"",G8)</f>
        <v>57.7</v>
      </c>
      <c r="P24" s="938">
        <f>IF(ISBLANK(J8),"",J8)</f>
        <v>24.9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18.2</v>
      </c>
      <c r="O25" s="937">
        <f>IF(ISBLANK(F8),"",F8)</f>
        <v>48</v>
      </c>
      <c r="P25" s="939">
        <f>IF(ISBLANK(I8),"",I8)</f>
        <v>33.799999999999997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5103900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46170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4912475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44439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16069589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145367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1500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75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5482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456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682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1788726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31.2</v>
      </c>
      <c r="E20" s="600">
        <v>28.3</v>
      </c>
      <c r="F20" s="600">
        <v>28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21.5</v>
      </c>
      <c r="E21" s="751">
        <v>21.7</v>
      </c>
      <c r="F21" s="751">
        <v>21.4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5.6</v>
      </c>
      <c r="E22" s="752">
        <v>1.9</v>
      </c>
      <c r="F22" s="752">
        <v>1.8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21.4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48.800000000000004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</v>
      </c>
      <c r="C30" s="204" t="s">
        <v>493</v>
      </c>
    </row>
    <row r="31" spans="1:11" x14ac:dyDescent="0.25">
      <c r="A31" s="698" t="s">
        <v>1430</v>
      </c>
      <c r="B31" s="734">
        <f>F21</f>
        <v>21.4</v>
      </c>
    </row>
    <row r="32" spans="1:11" x14ac:dyDescent="0.25">
      <c r="A32" s="698" t="s">
        <v>1431</v>
      </c>
      <c r="B32" s="734">
        <f>F22</f>
        <v>1.8</v>
      </c>
    </row>
    <row r="33" spans="1:2" x14ac:dyDescent="0.25">
      <c r="A33" s="699" t="s">
        <v>1432</v>
      </c>
      <c r="B33" s="732">
        <f>100-(B30+B31+B32)</f>
        <v>48.800000000000004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1506</v>
      </c>
      <c r="C4" s="71">
        <v>58</v>
      </c>
      <c r="D4" s="71">
        <v>99</v>
      </c>
      <c r="G4" s="217">
        <f>A4</f>
        <v>2021</v>
      </c>
      <c r="H4" s="289">
        <f>IF(ISBLANK(C4),"",C4)</f>
        <v>58</v>
      </c>
      <c r="I4" s="289">
        <f>IF(ISBLANK(D4),"",D4)</f>
        <v>99</v>
      </c>
    </row>
    <row r="5" spans="1:9" x14ac:dyDescent="0.25">
      <c r="A5" s="286">
        <v>2022</v>
      </c>
      <c r="B5" s="214">
        <v>1507</v>
      </c>
      <c r="C5" s="214">
        <v>86</v>
      </c>
      <c r="D5" s="214">
        <v>94</v>
      </c>
      <c r="G5" s="286">
        <f t="shared" ref="G5:G6" si="0">A5</f>
        <v>2022</v>
      </c>
      <c r="H5" s="290">
        <f t="shared" ref="H5:H6" si="1">IF(ISBLANK(C5),"",C5)</f>
        <v>86</v>
      </c>
      <c r="I5" s="290">
        <f t="shared" ref="I5:I6" si="2">IF(ISBLANK(D5),"",D5)</f>
        <v>94</v>
      </c>
    </row>
    <row r="6" spans="1:9" x14ac:dyDescent="0.25">
      <c r="A6" s="218">
        <v>2023</v>
      </c>
      <c r="B6" s="168">
        <v>1500</v>
      </c>
      <c r="C6" s="168">
        <v>73</v>
      </c>
      <c r="D6" s="168">
        <v>75</v>
      </c>
      <c r="G6" s="219">
        <f t="shared" si="0"/>
        <v>2023</v>
      </c>
      <c r="H6" s="291">
        <f t="shared" si="1"/>
        <v>73</v>
      </c>
      <c r="I6" s="291">
        <f t="shared" si="2"/>
        <v>75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58</v>
      </c>
      <c r="I12" s="289">
        <f>IF(ISBLANK(D4),"",D4)</f>
        <v>99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86</v>
      </c>
      <c r="I13" s="290">
        <f t="shared" si="4"/>
        <v>94</v>
      </c>
    </row>
    <row r="14" spans="1:9" x14ac:dyDescent="0.25">
      <c r="G14" s="219">
        <f t="shared" si="3"/>
        <v>2023</v>
      </c>
      <c r="H14" s="291">
        <f t="shared" ref="H14:I14" si="5">IF(ISBLANK(C6),"",C6)</f>
        <v>73</v>
      </c>
      <c r="I14" s="291">
        <f t="shared" si="5"/>
        <v>75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5021</v>
      </c>
      <c r="C23" s="71">
        <v>437</v>
      </c>
      <c r="D23" s="71">
        <v>579</v>
      </c>
      <c r="G23" s="217">
        <f>A23</f>
        <v>2021</v>
      </c>
      <c r="H23" s="289">
        <f>IF(ISBLANK(C23),"",C23)</f>
        <v>437</v>
      </c>
      <c r="I23" s="289">
        <f>IF(ISBLANK(D23),"",D23)</f>
        <v>579</v>
      </c>
    </row>
    <row r="24" spans="1:13" x14ac:dyDescent="0.25">
      <c r="A24" s="286">
        <v>2022</v>
      </c>
      <c r="B24" s="214">
        <v>5257</v>
      </c>
      <c r="C24" s="214">
        <v>427</v>
      </c>
      <c r="D24" s="214">
        <v>660</v>
      </c>
      <c r="G24" s="286">
        <f t="shared" ref="G24:G25" si="6">A24</f>
        <v>2022</v>
      </c>
      <c r="H24" s="290">
        <f t="shared" ref="H24:H25" si="7">IF(ISBLANK(C24),"",C24)</f>
        <v>427</v>
      </c>
      <c r="I24" s="290">
        <f t="shared" ref="I24:I25" si="8">IF(ISBLANK(D24),"",D24)</f>
        <v>660</v>
      </c>
    </row>
    <row r="25" spans="1:13" x14ac:dyDescent="0.25">
      <c r="A25" s="218">
        <v>2023</v>
      </c>
      <c r="B25" s="168">
        <v>5482</v>
      </c>
      <c r="C25" s="168">
        <v>456</v>
      </c>
      <c r="D25" s="168">
        <v>682</v>
      </c>
      <c r="G25" s="219">
        <f t="shared" si="6"/>
        <v>2023</v>
      </c>
      <c r="H25" s="291">
        <f t="shared" si="7"/>
        <v>456</v>
      </c>
      <c r="I25" s="291">
        <f t="shared" si="8"/>
        <v>682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437</v>
      </c>
      <c r="I31" s="289">
        <f>IF(ISBLANK(D23),"",D23)</f>
        <v>579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427</v>
      </c>
      <c r="I32" s="290">
        <f t="shared" si="10"/>
        <v>660</v>
      </c>
    </row>
    <row r="33" spans="7:9" x14ac:dyDescent="0.25">
      <c r="G33" s="219">
        <f t="shared" si="9"/>
        <v>2023</v>
      </c>
      <c r="H33" s="291">
        <f t="shared" ref="H33:I33" si="11">IF(ISBLANK(C25),"",C25)</f>
        <v>456</v>
      </c>
      <c r="I33" s="291">
        <f t="shared" si="11"/>
        <v>682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3552142</v>
      </c>
      <c r="C4" s="1077">
        <v>30643</v>
      </c>
      <c r="D4" s="110">
        <v>2445435</v>
      </c>
      <c r="E4" s="70">
        <v>21096</v>
      </c>
      <c r="F4" s="1076">
        <v>640203</v>
      </c>
      <c r="G4" s="70">
        <v>5523</v>
      </c>
      <c r="H4" s="1078">
        <v>11388841</v>
      </c>
      <c r="I4" s="1077">
        <v>98247</v>
      </c>
    </row>
    <row r="5" spans="1:9" x14ac:dyDescent="0.25">
      <c r="A5" s="587">
        <v>2021</v>
      </c>
      <c r="B5" s="1079">
        <v>4004383</v>
      </c>
      <c r="C5" s="1080">
        <v>34996</v>
      </c>
      <c r="D5" s="160">
        <v>3063322</v>
      </c>
      <c r="E5" s="212">
        <v>26772</v>
      </c>
      <c r="F5" s="1079">
        <v>270755</v>
      </c>
      <c r="G5" s="212">
        <v>2366</v>
      </c>
      <c r="H5" s="1081">
        <v>14127521</v>
      </c>
      <c r="I5" s="1080">
        <v>123466</v>
      </c>
    </row>
    <row r="6" spans="1:9" x14ac:dyDescent="0.25">
      <c r="A6" s="588">
        <v>2022</v>
      </c>
      <c r="B6" s="1082">
        <v>4504038</v>
      </c>
      <c r="C6" s="1083">
        <v>40744</v>
      </c>
      <c r="D6" s="169">
        <v>3437903</v>
      </c>
      <c r="E6" s="167">
        <v>31100</v>
      </c>
      <c r="F6" s="1082">
        <v>291964</v>
      </c>
      <c r="G6" s="167">
        <v>2641</v>
      </c>
      <c r="H6" s="1084">
        <v>16069589</v>
      </c>
      <c r="I6" s="1083">
        <v>145367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1693898</v>
      </c>
      <c r="C4" s="1076">
        <v>3823813</v>
      </c>
      <c r="D4" s="1077">
        <v>32986</v>
      </c>
      <c r="E4" s="1076">
        <v>3414549</v>
      </c>
      <c r="F4" s="1077">
        <v>29456</v>
      </c>
    </row>
    <row r="5" spans="1:6" x14ac:dyDescent="0.25">
      <c r="A5" s="480">
        <v>2021</v>
      </c>
      <c r="B5" s="1081">
        <v>929866</v>
      </c>
      <c r="C5" s="1079">
        <v>4446968</v>
      </c>
      <c r="D5" s="1080">
        <v>38864</v>
      </c>
      <c r="E5" s="1079">
        <v>4480445</v>
      </c>
      <c r="F5" s="1080">
        <v>39157</v>
      </c>
    </row>
    <row r="6" spans="1:6" ht="15.75" thickBot="1" x14ac:dyDescent="0.3">
      <c r="A6" s="960">
        <v>2022</v>
      </c>
      <c r="B6" s="1085">
        <v>1788726</v>
      </c>
      <c r="C6" s="1086">
        <v>5103900</v>
      </c>
      <c r="D6" s="1087">
        <v>46170</v>
      </c>
      <c r="E6" s="1086">
        <v>4912475</v>
      </c>
      <c r="F6" s="1087">
        <v>44439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Kraljevo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1530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92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110545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72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16.600000000000001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74.58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159.69999999999999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106195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110382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3181</v>
      </c>
      <c r="C63" s="548">
        <f>IF(ISBLANK('DEM2'!C7),"-",'DEM2'!C7)</f>
        <v>3592</v>
      </c>
      <c r="D63" s="548"/>
      <c r="E63" s="548">
        <f>IF(ISBLANK('DEM2'!D8),"-",'DEM2'!D8)</f>
        <v>3116</v>
      </c>
      <c r="F63" s="548">
        <f>IF(ISBLANK('DEM2'!C8),"-",'DEM2'!C8)</f>
        <v>3529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4182</v>
      </c>
      <c r="C64" s="317">
        <f>IF(ISBLANK('DEM2'!F7),"-",'DEM2'!F7)</f>
        <v>4492</v>
      </c>
      <c r="D64" s="789"/>
      <c r="E64" s="317">
        <f>IF(ISBLANK('DEM2'!G8),"-",'DEM2'!G8)</f>
        <v>4059</v>
      </c>
      <c r="F64" s="317">
        <f>IF(ISBLANK('DEM2'!F8),"-",'DEM2'!F8)</f>
        <v>4360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2459</v>
      </c>
      <c r="C65" s="345">
        <f>IF(ISBLANK('DEM2'!I7),"-",'DEM2'!I7)</f>
        <v>2735</v>
      </c>
      <c r="D65" s="393"/>
      <c r="E65" s="345">
        <f>IF(ISBLANK('DEM2'!J8),"-",'DEM2'!J8)</f>
        <v>2288</v>
      </c>
      <c r="F65" s="345">
        <f>IF(ISBLANK('DEM2'!I8),"-",'DEM2'!I8)</f>
        <v>2659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9184</v>
      </c>
      <c r="C66" s="348">
        <f>IF(ISBLANK('DEM2'!L7),"-",'DEM2'!L7)</f>
        <v>10160</v>
      </c>
      <c r="D66" s="394"/>
      <c r="E66" s="348">
        <f>IF(ISBLANK('DEM2'!M8),"-",'DEM2'!M8)</f>
        <v>8897</v>
      </c>
      <c r="F66" s="348">
        <f>IF(ISBLANK('DEM2'!L8),"-",'DEM2'!L8)</f>
        <v>9902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9220</v>
      </c>
      <c r="C67" s="345">
        <f>IF(ISBLANK('DEM2'!O7),"-",'DEM2'!O7)</f>
        <v>10076</v>
      </c>
      <c r="D67" s="393"/>
      <c r="E67" s="345">
        <f>IF(ISBLANK('DEM2'!P8),"-",'DEM2'!P8)</f>
        <v>8296</v>
      </c>
      <c r="F67" s="345">
        <f>IF(ISBLANK('DEM2'!O8),"-",'DEM2'!O8)</f>
        <v>9226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36194</v>
      </c>
      <c r="C68" s="317">
        <f>IF(ISBLANK('DEM2'!R7),"-",'DEM2'!R7)</f>
        <v>36633</v>
      </c>
      <c r="D68" s="395"/>
      <c r="E68" s="317">
        <f>IF(ISBLANK('DEM2'!S8),"-",'DEM2'!S8)</f>
        <v>34368</v>
      </c>
      <c r="F68" s="317">
        <f>IF(ISBLANK('DEM2'!R8),"-",'DEM2'!R8)</f>
        <v>35093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58255</v>
      </c>
      <c r="C69" s="463">
        <f>IF(ISBLANK('DEM2'!U7),"-",'DEM2'!U7)</f>
        <v>56169</v>
      </c>
      <c r="D69" s="799"/>
      <c r="E69" s="463">
        <f>IF(ISBLANK('DEM2'!V8),"-",'DEM2'!V8)</f>
        <v>56123</v>
      </c>
      <c r="F69" s="463">
        <f>IF(ISBLANK('DEM2'!U8),"-",'DEM2'!U8)</f>
        <v>54422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7.1</v>
      </c>
      <c r="G115" s="800">
        <f>IF(ISBLANK('DEM2'!E23),"-",'DEM2'!E23)</f>
        <v>5.0999999999999996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5.7</v>
      </c>
      <c r="G116" s="407">
        <f>IF(ISBLANK('DEM2'!E24),"-",'DEM2'!E24)</f>
        <v>10.3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12.2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35298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38430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70785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5694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28.3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63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9.3000000000000007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16069589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145367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3437903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1825705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31100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4504038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40744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291964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2641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5103900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46170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4912475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44439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1500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5482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1788726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11713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13254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6094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38536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11532</v>
      </c>
      <c r="C300" s="808">
        <f>IF(ISBLANK(POLJ3!C4),"-",POLJ3!C4)</f>
        <v>2013</v>
      </c>
      <c r="D300" s="1160">
        <f>IF(ISBLANK(POLJ3!D4),"-",POLJ3!D4)</f>
        <v>9519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15500</v>
      </c>
      <c r="C301" s="789">
        <f>IF(ISBLANK(POLJ3!C5),"-",POLJ3!C5)</f>
        <v>9918</v>
      </c>
      <c r="D301" s="1161">
        <f>IF(ISBLANK(POLJ3!D5),"-",POLJ3!D5)</f>
        <v>5582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29</v>
      </c>
      <c r="C302" s="790">
        <f>IF(ISBLANK(POLJ3!C6),"-",POLJ3!C6)</f>
        <v>6</v>
      </c>
      <c r="D302" s="1162">
        <f>IF(ISBLANK(POLJ3!D6),"-",POLJ3!D6)</f>
        <v>23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178</v>
      </c>
      <c r="C303" s="791">
        <f>IF(ISBLANK(POLJ3!C7),"-",POLJ3!C7)</f>
        <v>73</v>
      </c>
      <c r="D303" s="1163">
        <f>IF(ISBLANK(POLJ3!D7),"-",POLJ3!D7)</f>
        <v>105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11713</v>
      </c>
      <c r="C304" s="807">
        <f>IF(ISBLANK(POLJ3!C8),"-",POLJ3!C8)</f>
        <v>1916</v>
      </c>
      <c r="D304" s="1164">
        <f>IF(ISBLANK(POLJ3!D8),"-",POLJ3!D8)</f>
        <v>9797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414.36</v>
      </c>
      <c r="C310" s="1165"/>
      <c r="D310" s="3"/>
      <c r="E310" s="5"/>
      <c r="F310" s="5"/>
      <c r="G310" s="815" t="s">
        <v>854</v>
      </c>
      <c r="H310" s="816">
        <f>IF(ISBLANK(POLJ2!H3),"-",POLJ2!H3)</f>
        <v>23396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16171.26</v>
      </c>
      <c r="C311" s="1154"/>
      <c r="D311" s="3"/>
      <c r="E311" s="5"/>
      <c r="F311" s="5"/>
      <c r="G311" s="810" t="s">
        <v>855</v>
      </c>
      <c r="H311" s="248">
        <f>IF(ISBLANK(POLJ2!H4),"-",POLJ2!H4)</f>
        <v>54020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3565.76</v>
      </c>
      <c r="C312" s="1154"/>
      <c r="D312" s="3"/>
      <c r="E312" s="5"/>
      <c r="F312" s="5"/>
      <c r="G312" s="810" t="s">
        <v>856</v>
      </c>
      <c r="H312" s="248">
        <f>IF(ISBLANK(POLJ2!H5),"-",POLJ2!H5)</f>
        <v>39836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10.49</v>
      </c>
      <c r="C313" s="1154"/>
      <c r="D313" s="3"/>
      <c r="E313" s="5"/>
      <c r="F313" s="5"/>
      <c r="G313" s="812" t="s">
        <v>857</v>
      </c>
      <c r="H313" s="249">
        <f>IF(ISBLANK(POLJ2!H6),"-",POLJ2!H6)</f>
        <v>400200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10.82</v>
      </c>
      <c r="C314" s="1154"/>
      <c r="D314" s="3"/>
      <c r="E314" s="5"/>
      <c r="F314" s="5"/>
      <c r="G314" s="814" t="s">
        <v>847</v>
      </c>
      <c r="H314" s="817">
        <f>IF(ISBLANK(POLJ2!H7),"-",POLJ2!H7)</f>
        <v>517452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18204.04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38376.730000000003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2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682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2638</v>
      </c>
      <c r="I364" s="808">
        <f>IF(ISBLANK(OBRAZ2!I6),"-",OBRAZ2!I6)</f>
        <v>2018</v>
      </c>
      <c r="J364" s="808">
        <f>IF(ISBLANK(OBRAZ2!J6),"-",OBRAZ2!J6)</f>
        <v>620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985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43</v>
      </c>
      <c r="I365" s="416">
        <f>IF(ISBLANK(OBRAZ2!I7),"-",OBRAZ2!I7)</f>
        <v>33</v>
      </c>
      <c r="J365" s="416">
        <f>IF(ISBLANK(OBRAZ2!J7),"-",OBRAZ2!J7)</f>
        <v>10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888</v>
      </c>
      <c r="I366" s="807">
        <f>IF(ISBLANK(OBRAZ2!I8),"-",OBRAZ2!I8)</f>
        <v>858</v>
      </c>
      <c r="J366" s="807">
        <f>IF(ISBLANK(OBRAZ2!J8),"-",OBRAZ2!J8)</f>
        <v>30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1021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2.9389880952380953</v>
      </c>
      <c r="I375" s="850">
        <f>IF(ISBLANK(OBRAZ2!C12),"-",OBRAZ2!C21)</f>
        <v>2.8051554207733131</v>
      </c>
      <c r="J375" s="850">
        <f>IF(ISBLANK(OBRAZ2!D12),"-",OBRAZ2!D21)</f>
        <v>2.6413690476190474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57.40327380952381</v>
      </c>
      <c r="I377" s="851">
        <f>IF(ISBLANK(OBRAZ2!C14),"-",OBRAZ2!C23)</f>
        <v>57.733131159969673</v>
      </c>
      <c r="J377" s="851">
        <f>IF(ISBLANK(OBRAZ2!D14),"-",OBRAZ2!D23)</f>
        <v>59.375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26.413690476190478</v>
      </c>
      <c r="I379" s="851">
        <f>IF(ISBLANK(OBRAZ2!C16),"-",OBRAZ2!C25)</f>
        <v>27.710386656558001</v>
      </c>
      <c r="J379" s="851">
        <f>IF(ISBLANK(OBRAZ2!D16),"-",OBRAZ2!D25)</f>
        <v>26.078869047619047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13.244047619047619</v>
      </c>
      <c r="I380" s="852">
        <f>IF(ISBLANK(OBRAZ2!C17),"-",OBRAZ2!C26)</f>
        <v>11.751326762699014</v>
      </c>
      <c r="J380" s="852">
        <f>IF(ISBLANK(OBRAZ2!D17),"-",OBRAZ2!D26)</f>
        <v>11.904761904761903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36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3156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3864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891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374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1138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99.4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1.1000000000000001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50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88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4503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1243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32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25925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9000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175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15464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367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80.5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89.3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12282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361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3237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99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69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4.4000000000000004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0.9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5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153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0.6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1548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1431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600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350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591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222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449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65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4.9000000000000004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48.1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37.1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33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71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564.21900000000005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596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32786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432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27430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73848.62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15.95059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26</v>
      </c>
      <c r="D696" s="3"/>
      <c r="E696" s="5"/>
      <c r="F696" s="5"/>
      <c r="G696" s="837">
        <v>2012</v>
      </c>
      <c r="H696" s="835">
        <f>IF(ISBLANK(INDEKSI2!B5),"-",INDEKSI2!B5)</f>
        <v>31.78</v>
      </c>
      <c r="I696" s="835">
        <f>IF(ISBLANK(INDEKSI2!C5),"-",INDEKSI2!C5)</f>
        <v>59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51.2</v>
      </c>
      <c r="D697" s="3"/>
      <c r="E697" s="5"/>
      <c r="F697" s="5"/>
      <c r="G697" s="838">
        <v>2013</v>
      </c>
      <c r="H697" s="559">
        <f>IF(ISBLANK(INDEKSI2!B6),"-",INDEKSI2!B6)</f>
        <v>33.340000000000003</v>
      </c>
      <c r="I697" s="559">
        <f>IF(ISBLANK(INDEKSI2!C6),"-",INDEKSI2!C6)</f>
        <v>57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28.91</v>
      </c>
      <c r="I698" s="836">
        <f>IF(ISBLANK(INDEKSI2!C7),"-",INDEKSI2!C7)</f>
        <v>101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24400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4989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106290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36332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4.4000000000000004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7.3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9.3000000000000007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28.3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63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28.91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101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15.95059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26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51.2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34.119999999999997</v>
      </c>
      <c r="C4" s="721">
        <v>45</v>
      </c>
      <c r="D4" s="710"/>
      <c r="E4" s="711"/>
      <c r="F4" s="712"/>
    </row>
    <row r="5" spans="1:6" x14ac:dyDescent="0.25">
      <c r="A5" s="286">
        <v>2012</v>
      </c>
      <c r="B5" s="614">
        <v>31.78</v>
      </c>
      <c r="C5" s="722">
        <v>59</v>
      </c>
      <c r="D5" s="713"/>
      <c r="E5" s="641"/>
      <c r="F5" s="714"/>
    </row>
    <row r="6" spans="1:6" x14ac:dyDescent="0.25">
      <c r="A6" s="286">
        <v>2013</v>
      </c>
      <c r="B6" s="614">
        <v>33.340000000000003</v>
      </c>
      <c r="C6" s="722">
        <v>57</v>
      </c>
      <c r="D6" s="715">
        <v>15.95059</v>
      </c>
      <c r="E6" s="609">
        <v>26</v>
      </c>
      <c r="F6" s="716">
        <v>51.2</v>
      </c>
    </row>
    <row r="7" spans="1:6" x14ac:dyDescent="0.25">
      <c r="A7" s="219">
        <v>2014</v>
      </c>
      <c r="B7" s="615">
        <v>28.91</v>
      </c>
      <c r="C7" s="723">
        <v>101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11713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6094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13254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414.36</v>
      </c>
      <c r="G3" s="217" t="s">
        <v>765</v>
      </c>
      <c r="H3" s="71">
        <v>23396</v>
      </c>
    </row>
    <row r="4" spans="1:9" x14ac:dyDescent="0.25">
      <c r="A4" s="286" t="s">
        <v>760</v>
      </c>
      <c r="B4" s="214">
        <v>16171.26</v>
      </c>
      <c r="G4" s="286" t="s">
        <v>766</v>
      </c>
      <c r="H4" s="214">
        <v>54020</v>
      </c>
    </row>
    <row r="5" spans="1:9" x14ac:dyDescent="0.25">
      <c r="A5" s="286" t="s">
        <v>761</v>
      </c>
      <c r="B5" s="214">
        <v>3565.76</v>
      </c>
      <c r="G5" s="286" t="s">
        <v>767</v>
      </c>
      <c r="H5" s="214">
        <v>39836</v>
      </c>
    </row>
    <row r="6" spans="1:9" x14ac:dyDescent="0.25">
      <c r="A6" s="286" t="s">
        <v>762</v>
      </c>
      <c r="B6" s="214">
        <v>10.49</v>
      </c>
      <c r="G6" s="286" t="s">
        <v>768</v>
      </c>
      <c r="H6" s="214">
        <v>400200</v>
      </c>
    </row>
    <row r="7" spans="1:9" x14ac:dyDescent="0.25">
      <c r="A7" s="286" t="s">
        <v>763</v>
      </c>
      <c r="B7" s="214">
        <v>10.82</v>
      </c>
      <c r="G7" s="1" t="s">
        <v>24</v>
      </c>
      <c r="H7" s="288">
        <v>517452</v>
      </c>
    </row>
    <row r="8" spans="1:9" x14ac:dyDescent="0.25">
      <c r="A8" s="287" t="s">
        <v>764</v>
      </c>
      <c r="B8" s="73">
        <v>18204.04</v>
      </c>
    </row>
    <row r="9" spans="1:9" x14ac:dyDescent="0.25">
      <c r="A9" s="1" t="s">
        <v>24</v>
      </c>
      <c r="B9" s="288">
        <v>38376.730000000003</v>
      </c>
      <c r="I9" s="41" t="s">
        <v>876</v>
      </c>
    </row>
    <row r="10" spans="1:9" x14ac:dyDescent="0.25">
      <c r="G10" s="29" t="s">
        <v>775</v>
      </c>
      <c r="H10" s="58">
        <v>38536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11532</v>
      </c>
      <c r="C4" s="55">
        <v>2013</v>
      </c>
      <c r="D4" s="110">
        <v>9519</v>
      </c>
    </row>
    <row r="5" spans="1:4" ht="30" customHeight="1" x14ac:dyDescent="0.25">
      <c r="A5" s="274" t="s">
        <v>884</v>
      </c>
      <c r="B5" s="212">
        <v>15500</v>
      </c>
      <c r="C5" s="58">
        <v>9918</v>
      </c>
      <c r="D5" s="160">
        <v>5582</v>
      </c>
    </row>
    <row r="6" spans="1:4" x14ac:dyDescent="0.25">
      <c r="A6" s="274" t="s">
        <v>772</v>
      </c>
      <c r="B6" s="212">
        <v>29</v>
      </c>
      <c r="C6" s="58">
        <v>6</v>
      </c>
      <c r="D6" s="160">
        <v>23</v>
      </c>
    </row>
    <row r="7" spans="1:4" ht="30" x14ac:dyDescent="0.25">
      <c r="A7" s="274" t="s">
        <v>773</v>
      </c>
      <c r="B7" s="212">
        <v>178</v>
      </c>
      <c r="C7" s="58">
        <v>73</v>
      </c>
      <c r="D7" s="160">
        <v>105</v>
      </c>
    </row>
    <row r="8" spans="1:4" x14ac:dyDescent="0.25">
      <c r="A8" s="201" t="s">
        <v>774</v>
      </c>
      <c r="B8" s="72">
        <v>11713</v>
      </c>
      <c r="C8" s="61">
        <v>1916</v>
      </c>
      <c r="D8" s="111">
        <v>9797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20.689655172413794</v>
      </c>
      <c r="C14" s="276">
        <f>D6/B6*100</f>
        <v>79.310344827586206</v>
      </c>
    </row>
    <row r="15" spans="1:4" ht="60" x14ac:dyDescent="0.25">
      <c r="A15" s="277" t="s">
        <v>885</v>
      </c>
      <c r="B15" s="282">
        <f>C5/B5*100</f>
        <v>63.987096774193553</v>
      </c>
      <c r="C15" s="278">
        <f>D5/B5*100</f>
        <v>36.012903225806454</v>
      </c>
    </row>
    <row r="16" spans="1:4" ht="30" x14ac:dyDescent="0.25">
      <c r="A16" s="279" t="s">
        <v>821</v>
      </c>
      <c r="B16" s="283">
        <f>C4/B4*100</f>
        <v>17.455775234131114</v>
      </c>
      <c r="C16" s="280">
        <f>D4/B4*100</f>
        <v>82.54422476586889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20.689655172413794</v>
      </c>
      <c r="C21" s="276">
        <f>C14</f>
        <v>79.310344827586206</v>
      </c>
    </row>
    <row r="22" spans="1:3" ht="60" x14ac:dyDescent="0.25">
      <c r="A22" s="277" t="s">
        <v>823</v>
      </c>
      <c r="B22" s="282">
        <f t="shared" ref="B22:C23" si="0">B15</f>
        <v>63.987096774193553</v>
      </c>
      <c r="C22" s="278">
        <f t="shared" si="0"/>
        <v>36.012903225806454</v>
      </c>
    </row>
    <row r="23" spans="1:3" ht="30" x14ac:dyDescent="0.25">
      <c r="A23" s="279" t="s">
        <v>858</v>
      </c>
      <c r="B23" s="285">
        <f t="shared" si="0"/>
        <v>17.455775234131114</v>
      </c>
      <c r="C23" s="284">
        <f t="shared" si="0"/>
        <v>82.54422476586889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682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985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1021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2960</v>
      </c>
      <c r="C6" s="973">
        <v>2357</v>
      </c>
      <c r="D6" s="945">
        <v>603</v>
      </c>
      <c r="E6" s="973">
        <v>2688</v>
      </c>
      <c r="F6" s="973">
        <v>2064</v>
      </c>
      <c r="G6" s="945">
        <v>624</v>
      </c>
      <c r="H6" s="599">
        <v>2638</v>
      </c>
      <c r="I6" s="616">
        <v>2018</v>
      </c>
      <c r="J6" s="945">
        <v>620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431</v>
      </c>
      <c r="C7" s="975">
        <v>397</v>
      </c>
      <c r="D7" s="976">
        <v>34</v>
      </c>
      <c r="E7" s="975">
        <v>185</v>
      </c>
      <c r="F7" s="975">
        <v>159</v>
      </c>
      <c r="G7" s="976">
        <v>26</v>
      </c>
      <c r="H7" s="753">
        <v>43</v>
      </c>
      <c r="I7" s="690">
        <v>33</v>
      </c>
      <c r="J7" s="976">
        <v>10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41</v>
      </c>
      <c r="C8" s="978">
        <v>41</v>
      </c>
      <c r="D8" s="979">
        <v>0</v>
      </c>
      <c r="E8" s="978">
        <v>502</v>
      </c>
      <c r="F8" s="978">
        <v>450</v>
      </c>
      <c r="G8" s="979">
        <v>52</v>
      </c>
      <c r="H8" s="754">
        <v>888</v>
      </c>
      <c r="I8" s="691">
        <v>858</v>
      </c>
      <c r="J8" s="979">
        <v>30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79</v>
      </c>
      <c r="C12" s="600">
        <v>74</v>
      </c>
      <c r="D12" s="600">
        <v>71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1543</v>
      </c>
      <c r="C14" s="751">
        <v>1523</v>
      </c>
      <c r="D14" s="751">
        <v>1596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710</v>
      </c>
      <c r="C16" s="1029">
        <v>731</v>
      </c>
      <c r="D16" s="751">
        <v>701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356</v>
      </c>
      <c r="C17" s="752">
        <v>310</v>
      </c>
      <c r="D17" s="752">
        <v>320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2.9389880952380953</v>
      </c>
      <c r="C21" s="289">
        <f>C12/SUM(C12:C17)*100</f>
        <v>2.8051554207733131</v>
      </c>
      <c r="D21" s="289">
        <f>D12/SUM(D12:D17)*100</f>
        <v>2.6413690476190474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57.40327380952381</v>
      </c>
      <c r="C23" s="290">
        <f>C14/SUM(C12:C17)*100</f>
        <v>57.733131159969673</v>
      </c>
      <c r="D23" s="290">
        <f>D14/SUM(D12:D17)*100</f>
        <v>59.375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26.413690476190478</v>
      </c>
      <c r="C25" s="290">
        <f>C16/SUM(C12:C17)*100</f>
        <v>27.710386656558001</v>
      </c>
      <c r="D25" s="290">
        <f>D16/SUM(D12:D17)*100</f>
        <v>26.078869047619047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13.244047619047619</v>
      </c>
      <c r="C26" s="291">
        <f>C17/SUM(C12:C17)*100</f>
        <v>11.751326762699014</v>
      </c>
      <c r="D26" s="291">
        <f>D17/SUM(D12:D17)*100</f>
        <v>11.904761904761903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39</v>
      </c>
      <c r="C7" s="600">
        <v>38.200000000000003</v>
      </c>
      <c r="D7" s="600">
        <v>40.1</v>
      </c>
    </row>
    <row r="8" spans="1:6" x14ac:dyDescent="0.25">
      <c r="A8" s="695" t="s">
        <v>944</v>
      </c>
      <c r="B8" s="751">
        <v>59.2</v>
      </c>
      <c r="C8" s="751">
        <v>7.5</v>
      </c>
      <c r="D8" s="751">
        <v>10</v>
      </c>
    </row>
    <row r="9" spans="1:6" x14ac:dyDescent="0.25">
      <c r="A9" s="696" t="s">
        <v>224</v>
      </c>
      <c r="B9" s="752">
        <v>1.8</v>
      </c>
      <c r="C9" s="752">
        <v>54.3</v>
      </c>
      <c r="D9" s="752">
        <v>50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39</v>
      </c>
      <c r="C13" s="697">
        <f t="shared" ref="C13:D13" si="1">IF(ISBLANK(C7),"",C7)</f>
        <v>38.200000000000003</v>
      </c>
      <c r="D13" s="697">
        <f t="shared" si="1"/>
        <v>40.1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59.2</v>
      </c>
      <c r="C14" s="698">
        <f t="shared" si="2"/>
        <v>7.5</v>
      </c>
      <c r="D14" s="698">
        <f t="shared" si="2"/>
        <v>10</v>
      </c>
    </row>
    <row r="15" spans="1:6" x14ac:dyDescent="0.25">
      <c r="A15" s="702" t="s">
        <v>1630</v>
      </c>
      <c r="B15" s="699">
        <f t="shared" si="2"/>
        <v>1.8</v>
      </c>
      <c r="C15" s="699">
        <f t="shared" si="2"/>
        <v>54.3</v>
      </c>
      <c r="D15" s="699">
        <f t="shared" si="2"/>
        <v>50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39</v>
      </c>
      <c r="C18" s="697">
        <f t="shared" ref="C18:D18" si="4">IF(ISBLANK(C7),"",C7)</f>
        <v>38.200000000000003</v>
      </c>
      <c r="D18" s="697">
        <f t="shared" si="4"/>
        <v>40.1</v>
      </c>
    </row>
    <row r="19" spans="1:5" x14ac:dyDescent="0.25">
      <c r="A19" s="701" t="s">
        <v>1632</v>
      </c>
      <c r="B19" s="698">
        <f t="shared" ref="B19:D20" si="5">IF(ISBLANK(B8),"",B8)</f>
        <v>59.2</v>
      </c>
      <c r="C19" s="698">
        <f t="shared" si="5"/>
        <v>7.5</v>
      </c>
      <c r="D19" s="698">
        <f t="shared" si="5"/>
        <v>10</v>
      </c>
    </row>
    <row r="20" spans="1:5" x14ac:dyDescent="0.25">
      <c r="A20" s="702" t="s">
        <v>1633</v>
      </c>
      <c r="B20" s="699">
        <f t="shared" si="5"/>
        <v>1.8</v>
      </c>
      <c r="C20" s="699">
        <f t="shared" si="5"/>
        <v>54.3</v>
      </c>
      <c r="D20" s="699">
        <f t="shared" si="5"/>
        <v>50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104</v>
      </c>
      <c r="C5" s="611">
        <v>95.5</v>
      </c>
      <c r="D5" s="1030">
        <v>99.3</v>
      </c>
      <c r="F5" s="28"/>
      <c r="G5" s="693">
        <f>A5</f>
        <v>2020</v>
      </c>
      <c r="H5" s="669">
        <f>IF(ISBLANK(B5),"",B5)</f>
        <v>104</v>
      </c>
      <c r="I5" s="618">
        <f t="shared" ref="H5:I7" si="0">IF(ISBLANK(C5),"",C5)</f>
        <v>95.5</v>
      </c>
    </row>
    <row r="6" spans="1:10" x14ac:dyDescent="0.25">
      <c r="A6" s="749">
        <v>2021</v>
      </c>
      <c r="B6" s="601">
        <v>103.1</v>
      </c>
      <c r="C6" s="612">
        <v>100.6</v>
      </c>
      <c r="D6" s="946">
        <v>101.8</v>
      </c>
      <c r="F6" s="44"/>
      <c r="G6" s="693">
        <f t="shared" ref="G6:G7" si="1">A6</f>
        <v>2021</v>
      </c>
      <c r="H6" s="670">
        <f t="shared" si="0"/>
        <v>103.1</v>
      </c>
      <c r="I6" s="619">
        <f t="shared" si="0"/>
        <v>100.6</v>
      </c>
    </row>
    <row r="7" spans="1:10" x14ac:dyDescent="0.25">
      <c r="A7" s="750">
        <v>2022</v>
      </c>
      <c r="B7" s="601">
        <v>97.6</v>
      </c>
      <c r="C7" s="612">
        <v>101</v>
      </c>
      <c r="D7" s="946">
        <v>99.3</v>
      </c>
      <c r="F7" s="44"/>
      <c r="G7" s="693">
        <f t="shared" si="1"/>
        <v>2022</v>
      </c>
      <c r="H7" s="671">
        <f t="shared" si="0"/>
        <v>97.6</v>
      </c>
      <c r="I7" s="620">
        <f t="shared" si="0"/>
        <v>101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104</v>
      </c>
      <c r="I13" s="618">
        <f>IF(ISBLANK(C5),"",C5)</f>
        <v>95.5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103.1</v>
      </c>
      <c r="I14" s="619">
        <f t="shared" si="3"/>
        <v>100.6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97.6</v>
      </c>
      <c r="I15" s="620">
        <f t="shared" si="4"/>
        <v>101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Kraljevo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1530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92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110545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72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16.600000000000001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74.58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159.69999999999999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106195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110382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3181</v>
      </c>
      <c r="C63" s="548">
        <f>IF(ISBLANK('DEM2'!C7),"-",'DEM2'!C7)</f>
        <v>3592</v>
      </c>
      <c r="D63" s="548"/>
      <c r="E63" s="548">
        <f>IF(ISBLANK('DEM2'!D8),"-",'DEM2'!D8)</f>
        <v>3116</v>
      </c>
      <c r="F63" s="548">
        <f>IF(ISBLANK('DEM2'!C8),"-",'DEM2'!C8)</f>
        <v>3529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4182</v>
      </c>
      <c r="C64" s="317">
        <f>IF(ISBLANK('DEM2'!F7),"-",'DEM2'!F7)</f>
        <v>4492</v>
      </c>
      <c r="D64" s="789"/>
      <c r="E64" s="317">
        <f>IF(ISBLANK('DEM2'!G8),"-",'DEM2'!G8)</f>
        <v>4059</v>
      </c>
      <c r="F64" s="317">
        <f>IF(ISBLANK('DEM2'!F8),"-",'DEM2'!F8)</f>
        <v>4360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2459</v>
      </c>
      <c r="C65" s="345">
        <f>IF(ISBLANK('DEM2'!I7),"-",'DEM2'!I7)</f>
        <v>2735</v>
      </c>
      <c r="D65" s="393"/>
      <c r="E65" s="345">
        <f>IF(ISBLANK('DEM2'!J8),"-",'DEM2'!J8)</f>
        <v>2288</v>
      </c>
      <c r="F65" s="345">
        <f>IF(ISBLANK('DEM2'!I8),"-",'DEM2'!I8)</f>
        <v>2659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9184</v>
      </c>
      <c r="C66" s="317">
        <f>IF(ISBLANK('DEM2'!L7),"-",'DEM2'!L7)</f>
        <v>10160</v>
      </c>
      <c r="D66" s="395"/>
      <c r="E66" s="317">
        <f>IF(ISBLANK('DEM2'!M8),"-",'DEM2'!M8)</f>
        <v>8897</v>
      </c>
      <c r="F66" s="317">
        <f>IF(ISBLANK('DEM2'!L8),"-",'DEM2'!L8)</f>
        <v>9902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9220</v>
      </c>
      <c r="C67" s="317">
        <f>IF(ISBLANK('DEM2'!O7),"-",'DEM2'!O7)</f>
        <v>10076</v>
      </c>
      <c r="D67" s="395"/>
      <c r="E67" s="317">
        <f>IF(ISBLANK('DEM2'!P8),"-",'DEM2'!P8)</f>
        <v>8296</v>
      </c>
      <c r="F67" s="317">
        <f>IF(ISBLANK('DEM2'!O8),"-",'DEM2'!O8)</f>
        <v>9226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36194</v>
      </c>
      <c r="C68" s="414">
        <f>IF(ISBLANK('DEM2'!R7),"-",'DEM2'!R7)</f>
        <v>36633</v>
      </c>
      <c r="D68" s="420"/>
      <c r="E68" s="414">
        <f>IF(ISBLANK('DEM2'!S8),"-",'DEM2'!S8)</f>
        <v>34368</v>
      </c>
      <c r="F68" s="414">
        <f>IF(ISBLANK('DEM2'!R8),"-",'DEM2'!R8)</f>
        <v>35093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58255</v>
      </c>
      <c r="C69" s="463">
        <f>IF(ISBLANK('DEM2'!U7),"-",'DEM2'!U7)</f>
        <v>56169</v>
      </c>
      <c r="D69" s="799"/>
      <c r="E69" s="463">
        <f>IF(ISBLANK('DEM2'!V8),"-",'DEM2'!V8)</f>
        <v>56123</v>
      </c>
      <c r="F69" s="463">
        <f>IF(ISBLANK('DEM2'!U8),"-",'DEM2'!U8)</f>
        <v>54422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7.1</v>
      </c>
      <c r="G115" s="800">
        <f>IF(ISBLANK('DEM2'!E23),"-",'DEM2'!E23)</f>
        <v>5.0999999999999996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5.7</v>
      </c>
      <c r="G116" s="407">
        <f>IF(ISBLANK('DEM2'!E24),"-",'DEM2'!E24)</f>
        <v>10.3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12.2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35298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38430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70785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5694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28.3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63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9.3000000000000007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16069589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145367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3437903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1825705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31100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4504038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40744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291964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2641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5103900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46170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4912475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44439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1500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5482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1788726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11713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13254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6094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38536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11532</v>
      </c>
      <c r="C300" s="808">
        <f>IF(ISBLANK(POLJ3!C4),"-",POLJ3!C4)</f>
        <v>2013</v>
      </c>
      <c r="D300" s="1160">
        <f>IF(ISBLANK(POLJ3!D4),"-",POLJ3!D4)</f>
        <v>9519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15500</v>
      </c>
      <c r="C301" s="789">
        <f>IF(ISBLANK(POLJ3!C5),"-",POLJ3!C5)</f>
        <v>9918</v>
      </c>
      <c r="D301" s="1161">
        <f>IF(ISBLANK(POLJ3!D5),"-",POLJ3!D5)</f>
        <v>5582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29</v>
      </c>
      <c r="C302" s="790">
        <f>IF(ISBLANK(POLJ3!C6),"-",POLJ3!C6)</f>
        <v>6</v>
      </c>
      <c r="D302" s="1162">
        <f>IF(ISBLANK(POLJ3!D6),"-",POLJ3!D6)</f>
        <v>23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178</v>
      </c>
      <c r="C303" s="791">
        <f>IF(ISBLANK(POLJ3!C7),"-",POLJ3!C7)</f>
        <v>73</v>
      </c>
      <c r="D303" s="1163">
        <f>IF(ISBLANK(POLJ3!D7),"-",POLJ3!D7)</f>
        <v>105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11713</v>
      </c>
      <c r="C304" s="807">
        <f>IF(ISBLANK(POLJ3!C8),"-",POLJ3!C8)</f>
        <v>1916</v>
      </c>
      <c r="D304" s="1164">
        <f>IF(ISBLANK(POLJ3!D8),"-",POLJ3!D8)</f>
        <v>9797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414.36</v>
      </c>
      <c r="C310" s="1165"/>
      <c r="D310" s="3"/>
      <c r="E310" s="5"/>
      <c r="F310" s="5"/>
      <c r="G310" s="815" t="s">
        <v>765</v>
      </c>
      <c r="H310" s="816">
        <f>IF(ISBLANK(POLJ2!H3),"-",POLJ2!H3)</f>
        <v>23396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16171.26</v>
      </c>
      <c r="C311" s="1154"/>
      <c r="D311" s="3"/>
      <c r="E311" s="5"/>
      <c r="F311" s="5"/>
      <c r="G311" s="810" t="s">
        <v>766</v>
      </c>
      <c r="H311" s="248">
        <f>IF(ISBLANK(POLJ2!H4),"-",POLJ2!H4)</f>
        <v>54020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3565.76</v>
      </c>
      <c r="C312" s="1154"/>
      <c r="D312" s="3"/>
      <c r="E312" s="5"/>
      <c r="F312" s="5"/>
      <c r="G312" s="810" t="s">
        <v>767</v>
      </c>
      <c r="H312" s="248">
        <f>IF(ISBLANK(POLJ2!H5),"-",POLJ2!H5)</f>
        <v>39836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10.49</v>
      </c>
      <c r="C313" s="1154"/>
      <c r="D313" s="3"/>
      <c r="E313" s="5"/>
      <c r="F313" s="5"/>
      <c r="G313" s="812" t="s">
        <v>768</v>
      </c>
      <c r="H313" s="249">
        <f>IF(ISBLANK(POLJ2!H6),"-",POLJ2!H6)</f>
        <v>400200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10.82</v>
      </c>
      <c r="C314" s="1154"/>
      <c r="D314" s="3"/>
      <c r="E314" s="5"/>
      <c r="F314" s="5"/>
      <c r="G314" s="814" t="s">
        <v>16</v>
      </c>
      <c r="H314" s="817">
        <f>IF(ISBLANK(POLJ2!H7),"-",POLJ2!H7)</f>
        <v>517452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18204.04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38376.730000000003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682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2638</v>
      </c>
      <c r="I364" s="808">
        <f>IF(ISBLANK(OBRAZ2!I6),"-",OBRAZ2!I6)</f>
        <v>2018</v>
      </c>
      <c r="J364" s="808">
        <f>IF(ISBLANK(OBRAZ2!J6),"-",OBRAZ2!J6)</f>
        <v>620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985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43</v>
      </c>
      <c r="I365" s="789">
        <f>IF(ISBLANK(OBRAZ2!I7),"-",OBRAZ2!I7)</f>
        <v>33</v>
      </c>
      <c r="J365" s="789">
        <f>IF(ISBLANK(OBRAZ2!J7),"-",OBRAZ2!J7)</f>
        <v>10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888</v>
      </c>
      <c r="I366" s="807">
        <f>IF(ISBLANK(OBRAZ2!I8),"-",OBRAZ2!I8)</f>
        <v>858</v>
      </c>
      <c r="J366" s="807">
        <f>IF(ISBLANK(OBRAZ2!J8),"-",OBRAZ2!J8)</f>
        <v>30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1021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2.9389880952380953</v>
      </c>
      <c r="I375" s="850">
        <f>IF(ISBLANK(OBRAZ2!C12),"-",OBRAZ2!C21)</f>
        <v>2.8051554207733131</v>
      </c>
      <c r="J375" s="850">
        <f>IF(ISBLANK(OBRAZ2!D12),"-",OBRAZ2!D21)</f>
        <v>2.6413690476190474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57.40327380952381</v>
      </c>
      <c r="I377" s="851">
        <f>IF(ISBLANK(OBRAZ2!C14),"-",OBRAZ2!C23)</f>
        <v>57.733131159969673</v>
      </c>
      <c r="J377" s="851">
        <f>IF(ISBLANK(OBRAZ2!D14),"-",OBRAZ2!D23)</f>
        <v>59.375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26.413690476190478</v>
      </c>
      <c r="I379" s="851">
        <f>IF(ISBLANK(OBRAZ2!C16),"-",OBRAZ2!C25)</f>
        <v>27.710386656558001</v>
      </c>
      <c r="J379" s="851">
        <f>IF(ISBLANK(OBRAZ2!D16),"-",OBRAZ2!D25)</f>
        <v>26.078869047619047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13.244047619047619</v>
      </c>
      <c r="I380" s="852">
        <f>IF(ISBLANK(OBRAZ2!C17),"-",OBRAZ2!C26)</f>
        <v>11.751326762699014</v>
      </c>
      <c r="J380" s="852">
        <f>IF(ISBLANK(OBRAZ2!D17),"-",OBRAZ2!D26)</f>
        <v>11.904761904761903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36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3156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3864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891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374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1138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99.4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1.1000000000000001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50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88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4503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1243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32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25925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9000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175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15464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367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80.5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1.08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89.3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12282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11.1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361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3237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99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69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4.4000000000000004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0.9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5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153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0.6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1548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1431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600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350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591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222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449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65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4.9000000000000004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48.1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37.1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33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71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564.21900000000005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596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32786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432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27430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73848.62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15.95059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26</v>
      </c>
      <c r="D696" s="315"/>
      <c r="E696" s="314"/>
      <c r="F696" s="5"/>
      <c r="G696" s="837">
        <v>2012</v>
      </c>
      <c r="H696" s="835">
        <f>IF(ISBLANK(INDEKSI2!B5),"-",INDEKSI2!B5)</f>
        <v>31.78</v>
      </c>
      <c r="I696" s="835">
        <f>IF(ISBLANK(INDEKSI2!C5),"-",INDEKSI2!C5)</f>
        <v>59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51.2</v>
      </c>
      <c r="D697" s="315"/>
      <c r="E697" s="314"/>
      <c r="F697" s="5"/>
      <c r="G697" s="838">
        <v>2013</v>
      </c>
      <c r="H697" s="559">
        <f>IF(ISBLANK(INDEKSI2!B6),"-",INDEKSI2!B6)</f>
        <v>33.340000000000003</v>
      </c>
      <c r="I697" s="559">
        <f>IF(ISBLANK(INDEKSI2!C6),"-",INDEKSI2!C6)</f>
        <v>57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28.91</v>
      </c>
      <c r="I698" s="836">
        <f>IF(ISBLANK(INDEKSI2!C7),"-",INDEKSI2!C7)</f>
        <v>101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24400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4989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106290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36332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4.4000000000000004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7.3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49</v>
      </c>
      <c r="D6" s="612">
        <v>16</v>
      </c>
      <c r="E6" s="612">
        <v>33</v>
      </c>
      <c r="F6" s="1033">
        <v>600</v>
      </c>
      <c r="G6" s="612">
        <v>328</v>
      </c>
      <c r="H6" s="980">
        <v>272</v>
      </c>
      <c r="I6" s="1034">
        <v>25.8</v>
      </c>
      <c r="J6" s="612">
        <v>26.3</v>
      </c>
      <c r="K6" s="1035">
        <v>25.2</v>
      </c>
      <c r="L6" s="1033">
        <v>1022</v>
      </c>
      <c r="M6" s="612">
        <v>542</v>
      </c>
      <c r="N6" s="1028">
        <v>480</v>
      </c>
      <c r="O6" s="1034">
        <v>40.5</v>
      </c>
      <c r="P6" s="612">
        <v>40.799999999999997</v>
      </c>
      <c r="Q6" s="1028">
        <v>40.1</v>
      </c>
      <c r="R6" s="1033">
        <v>1066</v>
      </c>
      <c r="S6" s="612">
        <v>572</v>
      </c>
      <c r="T6" s="1035">
        <v>494</v>
      </c>
    </row>
    <row r="7" spans="1:20" x14ac:dyDescent="0.25">
      <c r="A7" s="286">
        <v>2021</v>
      </c>
      <c r="B7" s="602">
        <v>2</v>
      </c>
      <c r="C7" s="601">
        <v>48</v>
      </c>
      <c r="D7" s="612">
        <v>16</v>
      </c>
      <c r="E7" s="612">
        <v>32</v>
      </c>
      <c r="F7" s="1033">
        <v>548</v>
      </c>
      <c r="G7" s="612">
        <v>298</v>
      </c>
      <c r="H7" s="980">
        <v>250</v>
      </c>
      <c r="I7" s="1034">
        <v>23.6</v>
      </c>
      <c r="J7" s="612">
        <v>24</v>
      </c>
      <c r="K7" s="1035">
        <v>23.2</v>
      </c>
      <c r="L7" s="1033">
        <v>1049</v>
      </c>
      <c r="M7" s="612">
        <v>562</v>
      </c>
      <c r="N7" s="1028">
        <v>487</v>
      </c>
      <c r="O7" s="1034">
        <v>43.5</v>
      </c>
      <c r="P7" s="612">
        <v>44.3</v>
      </c>
      <c r="Q7" s="1028">
        <v>42.6</v>
      </c>
      <c r="R7" s="1033">
        <v>1041</v>
      </c>
      <c r="S7" s="612">
        <v>547</v>
      </c>
      <c r="T7" s="1035">
        <v>494</v>
      </c>
    </row>
    <row r="8" spans="1:20" x14ac:dyDescent="0.25">
      <c r="A8" s="219">
        <v>2022</v>
      </c>
      <c r="B8" s="617">
        <v>2</v>
      </c>
      <c r="C8" s="947">
        <v>51</v>
      </c>
      <c r="D8" s="981">
        <v>16</v>
      </c>
      <c r="E8" s="981">
        <v>35</v>
      </c>
      <c r="F8" s="1036">
        <v>682</v>
      </c>
      <c r="G8" s="981">
        <v>376</v>
      </c>
      <c r="H8" s="979">
        <v>306</v>
      </c>
      <c r="I8" s="754">
        <v>29.3</v>
      </c>
      <c r="J8" s="981">
        <v>30.7</v>
      </c>
      <c r="K8" s="1037">
        <v>27.8</v>
      </c>
      <c r="L8" s="1036">
        <v>985</v>
      </c>
      <c r="M8" s="981">
        <v>574</v>
      </c>
      <c r="N8" s="691">
        <v>411</v>
      </c>
      <c r="O8" s="754">
        <v>42</v>
      </c>
      <c r="P8" s="981">
        <v>45.2</v>
      </c>
      <c r="Q8" s="691">
        <v>38.1</v>
      </c>
      <c r="R8" s="1036">
        <v>1021</v>
      </c>
      <c r="S8" s="981">
        <v>530</v>
      </c>
      <c r="T8" s="1037">
        <v>491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36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3156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3864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891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374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1138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99.4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1.1000000000000001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50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88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77.983691623424761</v>
      </c>
      <c r="C21" s="739">
        <f>B10/(B7+B10)*100</f>
        <v>22.016308376575243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91.175082586125527</v>
      </c>
      <c r="C22" s="739">
        <f>B11/(B8+B11)*100</f>
        <v>8.8249174138744699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77.983691623424761</v>
      </c>
      <c r="C26" s="739">
        <f>C21</f>
        <v>22.016308376575243</v>
      </c>
    </row>
    <row r="27" spans="1:10" ht="24.75" x14ac:dyDescent="0.25">
      <c r="A27" s="742" t="s">
        <v>1407</v>
      </c>
      <c r="B27" s="739">
        <f>B22</f>
        <v>91.175082586125527</v>
      </c>
      <c r="C27" s="739">
        <f>C22</f>
        <v>8.8249174138744699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9</v>
      </c>
      <c r="C5" s="1095">
        <v>13</v>
      </c>
      <c r="D5" s="914" t="s">
        <v>5</v>
      </c>
      <c r="E5" s="211"/>
      <c r="F5" s="125">
        <v>2021</v>
      </c>
      <c r="G5" s="70">
        <v>22</v>
      </c>
      <c r="H5" s="55">
        <v>9</v>
      </c>
      <c r="I5" s="110">
        <v>13</v>
      </c>
      <c r="J5" s="70">
        <v>36</v>
      </c>
      <c r="K5" s="55">
        <v>1</v>
      </c>
      <c r="L5" s="110">
        <v>35</v>
      </c>
      <c r="M5" s="70">
        <v>3112</v>
      </c>
      <c r="N5" s="55">
        <v>3979</v>
      </c>
      <c r="O5" s="70">
        <v>940</v>
      </c>
      <c r="P5" s="110">
        <v>397</v>
      </c>
    </row>
    <row r="6" spans="1:16" x14ac:dyDescent="0.25">
      <c r="A6" s="923" t="s">
        <v>259</v>
      </c>
      <c r="B6" s="1096">
        <v>1</v>
      </c>
      <c r="C6" s="1097">
        <v>35</v>
      </c>
      <c r="D6" s="915" t="s">
        <v>5</v>
      </c>
      <c r="E6" s="254"/>
      <c r="F6" s="125">
        <v>2022</v>
      </c>
      <c r="G6" s="212">
        <v>22</v>
      </c>
      <c r="H6" s="58">
        <v>9</v>
      </c>
      <c r="I6" s="160">
        <v>13</v>
      </c>
      <c r="J6" s="212">
        <v>36</v>
      </c>
      <c r="K6" s="58">
        <v>1</v>
      </c>
      <c r="L6" s="160">
        <v>35</v>
      </c>
      <c r="M6" s="212">
        <v>3156</v>
      </c>
      <c r="N6" s="58">
        <v>3864</v>
      </c>
      <c r="O6" s="212">
        <v>891</v>
      </c>
      <c r="P6" s="160">
        <v>374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23</v>
      </c>
      <c r="H7" s="94">
        <v>10</v>
      </c>
      <c r="I7" s="169">
        <v>13</v>
      </c>
      <c r="J7" s="167"/>
      <c r="K7" s="94"/>
      <c r="L7" s="169"/>
      <c r="M7" s="167">
        <v>4028</v>
      </c>
      <c r="N7" s="94">
        <v>4109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9</v>
      </c>
      <c r="C11" s="918">
        <f>IF(ISBLANK(C5),"",C5)</f>
        <v>13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35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94.3</v>
      </c>
      <c r="C5" s="611">
        <v>94.1</v>
      </c>
      <c r="D5" s="945">
        <v>94.6</v>
      </c>
      <c r="E5" s="610"/>
      <c r="F5" s="611"/>
      <c r="G5" s="945"/>
      <c r="H5" s="610"/>
      <c r="I5" s="611"/>
      <c r="J5" s="945"/>
      <c r="K5" s="610">
        <v>1308</v>
      </c>
      <c r="L5" s="611">
        <v>728</v>
      </c>
      <c r="M5" s="945">
        <v>580</v>
      </c>
      <c r="N5" s="610">
        <v>103.2</v>
      </c>
      <c r="O5" s="611">
        <v>107</v>
      </c>
      <c r="P5" s="945">
        <v>98.8</v>
      </c>
      <c r="Q5" s="610">
        <v>0.4</v>
      </c>
      <c r="R5" s="611">
        <v>0.6</v>
      </c>
      <c r="S5" s="945">
        <v>0.2</v>
      </c>
    </row>
    <row r="6" spans="1:19" x14ac:dyDescent="0.25">
      <c r="A6" s="286">
        <v>2021</v>
      </c>
      <c r="B6" s="457">
        <v>95.2</v>
      </c>
      <c r="C6" s="458">
        <v>94.8</v>
      </c>
      <c r="D6" s="976">
        <v>95.6</v>
      </c>
      <c r="E6" s="457">
        <v>54</v>
      </c>
      <c r="F6" s="458">
        <v>35</v>
      </c>
      <c r="G6" s="976">
        <v>19</v>
      </c>
      <c r="H6" s="457">
        <v>110</v>
      </c>
      <c r="I6" s="458">
        <v>37</v>
      </c>
      <c r="J6" s="976">
        <v>73</v>
      </c>
      <c r="K6" s="457">
        <v>1185</v>
      </c>
      <c r="L6" s="458">
        <v>639</v>
      </c>
      <c r="M6" s="976">
        <v>546</v>
      </c>
      <c r="N6" s="457">
        <v>99.1</v>
      </c>
      <c r="O6" s="458">
        <v>101.3</v>
      </c>
      <c r="P6" s="976">
        <v>96.7</v>
      </c>
      <c r="Q6" s="457">
        <v>0.1</v>
      </c>
      <c r="R6" s="458">
        <v>0.2</v>
      </c>
      <c r="S6" s="976">
        <v>0.1</v>
      </c>
    </row>
    <row r="7" spans="1:19" x14ac:dyDescent="0.25">
      <c r="A7" s="286">
        <v>2022</v>
      </c>
      <c r="B7" s="601">
        <v>95.6</v>
      </c>
      <c r="C7" s="612">
        <v>95.8</v>
      </c>
      <c r="D7" s="980">
        <v>95.3</v>
      </c>
      <c r="E7" s="601">
        <v>49</v>
      </c>
      <c r="F7" s="612">
        <v>34</v>
      </c>
      <c r="G7" s="980">
        <v>15</v>
      </c>
      <c r="H7" s="601">
        <v>109</v>
      </c>
      <c r="I7" s="612">
        <v>35</v>
      </c>
      <c r="J7" s="980">
        <v>74</v>
      </c>
      <c r="K7" s="601">
        <v>1138</v>
      </c>
      <c r="L7" s="612">
        <v>584</v>
      </c>
      <c r="M7" s="980">
        <v>554</v>
      </c>
      <c r="N7" s="601">
        <v>99.4</v>
      </c>
      <c r="O7" s="612">
        <v>99.5</v>
      </c>
      <c r="P7" s="980">
        <v>99.3</v>
      </c>
      <c r="Q7" s="601">
        <v>1.1000000000000001</v>
      </c>
      <c r="R7" s="612">
        <v>1.4</v>
      </c>
      <c r="S7" s="980">
        <v>0.7</v>
      </c>
    </row>
    <row r="8" spans="1:19" x14ac:dyDescent="0.25">
      <c r="A8" s="219">
        <v>2023</v>
      </c>
      <c r="B8" s="947"/>
      <c r="C8" s="981"/>
      <c r="D8" s="979"/>
      <c r="E8" s="947">
        <v>50</v>
      </c>
      <c r="F8" s="981">
        <v>36</v>
      </c>
      <c r="G8" s="979">
        <v>14</v>
      </c>
      <c r="H8" s="947">
        <v>88</v>
      </c>
      <c r="I8" s="981">
        <v>35</v>
      </c>
      <c r="J8" s="979">
        <v>53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9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32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3437903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31100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614</v>
      </c>
      <c r="C5" s="616">
        <v>509</v>
      </c>
      <c r="D5" s="616">
        <v>105</v>
      </c>
      <c r="E5" s="599">
        <v>3252</v>
      </c>
      <c r="F5" s="616">
        <v>1650</v>
      </c>
      <c r="G5" s="945">
        <v>1602</v>
      </c>
      <c r="H5" s="616">
        <v>986</v>
      </c>
      <c r="I5" s="616">
        <v>382</v>
      </c>
      <c r="J5" s="616">
        <v>604</v>
      </c>
      <c r="K5" s="217">
        <f>SUM(B5,E5,H5)</f>
        <v>4852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560</v>
      </c>
      <c r="C6" s="612">
        <v>456</v>
      </c>
      <c r="D6" s="946">
        <v>104</v>
      </c>
      <c r="E6" s="601">
        <v>3202</v>
      </c>
      <c r="F6" s="612">
        <v>1637</v>
      </c>
      <c r="G6" s="946">
        <v>1565</v>
      </c>
      <c r="H6" s="601">
        <v>915</v>
      </c>
      <c r="I6" s="612">
        <v>367</v>
      </c>
      <c r="J6" s="612">
        <v>548</v>
      </c>
      <c r="K6" s="218">
        <f>SUM(B6,E6,H6)</f>
        <v>4677</v>
      </c>
      <c r="M6" s="105" t="s">
        <v>284</v>
      </c>
      <c r="N6" s="171">
        <f>IF(ISBLANK(J7),"",J7)</f>
        <v>517</v>
      </c>
      <c r="O6" s="80">
        <f>IF(ISBLANK(I7),"",I7)</f>
        <v>343</v>
      </c>
      <c r="P6" s="211"/>
    </row>
    <row r="7" spans="1:17" ht="24.75" x14ac:dyDescent="0.25">
      <c r="A7" s="218">
        <v>2023</v>
      </c>
      <c r="B7" s="601">
        <v>528</v>
      </c>
      <c r="C7" s="612">
        <v>432</v>
      </c>
      <c r="D7" s="946">
        <v>96</v>
      </c>
      <c r="E7" s="601">
        <v>3115</v>
      </c>
      <c r="F7" s="612">
        <v>1542</v>
      </c>
      <c r="G7" s="946">
        <v>1573</v>
      </c>
      <c r="H7" s="601">
        <v>860</v>
      </c>
      <c r="I7" s="612">
        <v>343</v>
      </c>
      <c r="J7" s="612">
        <v>517</v>
      </c>
      <c r="K7" s="218">
        <f>SUM(B7,E7,H7)</f>
        <v>4503</v>
      </c>
      <c r="M7" s="106" t="s">
        <v>285</v>
      </c>
      <c r="N7" s="220">
        <f>IF(ISBLANK(G7),"",G7)</f>
        <v>1573</v>
      </c>
      <c r="O7" s="107">
        <f>IF(ISBLANK(F7),"",F7)</f>
        <v>1542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96</v>
      </c>
      <c r="O8" s="83">
        <f>IF(ISBLANK(C7),"",C7)</f>
        <v>432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517</v>
      </c>
      <c r="O13" s="80">
        <f>IF(ISBLANK(I7),"",I7)</f>
        <v>343</v>
      </c>
      <c r="P13" s="211"/>
    </row>
    <row r="14" spans="1:17" ht="27.75" customHeight="1" x14ac:dyDescent="0.25">
      <c r="M14" s="106" t="s">
        <v>515</v>
      </c>
      <c r="N14" s="220">
        <f>IF(ISBLANK(G7),"",G7)</f>
        <v>1573</v>
      </c>
      <c r="O14" s="107">
        <f>IF(ISBLANK(F7),"",F7)</f>
        <v>1542</v>
      </c>
      <c r="P14" s="211"/>
    </row>
    <row r="15" spans="1:17" ht="26.25" customHeight="1" x14ac:dyDescent="0.25">
      <c r="M15" s="108" t="s">
        <v>516</v>
      </c>
      <c r="N15" s="170">
        <f>IF(ISBLANK(D7),"",D7)</f>
        <v>96</v>
      </c>
      <c r="O15" s="83">
        <f>IF(ISBLANK(C7),"",C7)</f>
        <v>432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154</v>
      </c>
      <c r="C21" s="616">
        <v>128</v>
      </c>
      <c r="D21" s="616">
        <v>26</v>
      </c>
      <c r="E21" s="599">
        <v>839</v>
      </c>
      <c r="F21" s="616">
        <v>422</v>
      </c>
      <c r="G21" s="945">
        <v>417</v>
      </c>
      <c r="H21" s="616">
        <v>214</v>
      </c>
      <c r="I21" s="616">
        <v>78</v>
      </c>
      <c r="J21" s="616">
        <v>136</v>
      </c>
      <c r="K21" s="217">
        <f>SUM(B21,E21,H21)</f>
        <v>1207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213</v>
      </c>
      <c r="C22" s="1028">
        <v>155</v>
      </c>
      <c r="D22" s="980">
        <v>58</v>
      </c>
      <c r="E22" s="1034">
        <v>771</v>
      </c>
      <c r="F22" s="1028">
        <v>372</v>
      </c>
      <c r="G22" s="980">
        <v>399</v>
      </c>
      <c r="H22" s="1034">
        <v>239</v>
      </c>
      <c r="I22" s="1028">
        <v>91</v>
      </c>
      <c r="J22" s="1028">
        <v>148</v>
      </c>
      <c r="K22" s="218">
        <f>SUM(B22,E22,H22)</f>
        <v>1223</v>
      </c>
      <c r="M22" s="105" t="s">
        <v>284</v>
      </c>
      <c r="N22" s="171">
        <f>IF(ISBLANK(J23),"",J23)</f>
        <v>153</v>
      </c>
      <c r="O22" s="80">
        <f>IF(ISBLANK(I23),"",I23)</f>
        <v>95</v>
      </c>
      <c r="P22" s="211"/>
    </row>
    <row r="23" spans="1:17" ht="24.75" x14ac:dyDescent="0.25">
      <c r="A23" s="218">
        <v>2022</v>
      </c>
      <c r="B23" s="1034">
        <v>205</v>
      </c>
      <c r="C23" s="1028">
        <v>168</v>
      </c>
      <c r="D23" s="980">
        <v>37</v>
      </c>
      <c r="E23" s="1034">
        <v>790</v>
      </c>
      <c r="F23" s="1028">
        <v>385</v>
      </c>
      <c r="G23" s="980">
        <v>405</v>
      </c>
      <c r="H23" s="1034">
        <v>248</v>
      </c>
      <c r="I23" s="1028">
        <v>95</v>
      </c>
      <c r="J23" s="1028">
        <v>153</v>
      </c>
      <c r="K23" s="218">
        <f>SUM(B23,E23,H23)</f>
        <v>1243</v>
      </c>
      <c r="M23" s="106" t="s">
        <v>285</v>
      </c>
      <c r="N23" s="220">
        <f>IF(ISBLANK(G23),"",G23)</f>
        <v>405</v>
      </c>
      <c r="O23" s="107">
        <f>IF(ISBLANK(F23),"",F23)</f>
        <v>385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37</v>
      </c>
      <c r="O24" s="109">
        <f>IF(ISBLANK(C23),"",C23)</f>
        <v>168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153</v>
      </c>
      <c r="O29" s="80">
        <f>IF(ISBLANK(I23),"",I23)</f>
        <v>95</v>
      </c>
      <c r="P29" s="211"/>
    </row>
    <row r="30" spans="1:17" ht="27.75" customHeight="1" x14ac:dyDescent="0.25">
      <c r="M30" s="106" t="s">
        <v>515</v>
      </c>
      <c r="N30" s="220">
        <f>IF(ISBLANK(G23),"",G23)</f>
        <v>405</v>
      </c>
      <c r="O30" s="107">
        <f>IF(ISBLANK(F23),"",F23)</f>
        <v>385</v>
      </c>
      <c r="P30" s="211"/>
    </row>
    <row r="31" spans="1:17" ht="27.75" customHeight="1" x14ac:dyDescent="0.25">
      <c r="M31" s="108" t="s">
        <v>516</v>
      </c>
      <c r="N31" s="221">
        <f>IF(ISBLANK(D23),"",D23)</f>
        <v>37</v>
      </c>
      <c r="O31" s="109">
        <f>IF(ISBLANK(C23),"",C23)</f>
        <v>168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1825705</v>
      </c>
      <c r="D5" s="253"/>
    </row>
    <row r="6" spans="1:4" ht="30" x14ac:dyDescent="0.25">
      <c r="A6" s="686" t="s">
        <v>474</v>
      </c>
      <c r="B6" s="617">
        <v>1612198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0.9</v>
      </c>
      <c r="J5" s="611">
        <v>1.4</v>
      </c>
      <c r="K5" s="945">
        <v>0.4</v>
      </c>
      <c r="L5" s="610"/>
      <c r="M5" s="611"/>
      <c r="N5" s="945"/>
    </row>
    <row r="6" spans="1:14" x14ac:dyDescent="0.25">
      <c r="A6" s="286">
        <v>2021</v>
      </c>
      <c r="B6" s="457">
        <v>9</v>
      </c>
      <c r="C6" s="457"/>
      <c r="D6" s="458"/>
      <c r="E6" s="976"/>
      <c r="F6" s="457">
        <v>41</v>
      </c>
      <c r="G6" s="458">
        <v>28</v>
      </c>
      <c r="H6" s="976">
        <v>13</v>
      </c>
      <c r="I6" s="457">
        <v>0.8</v>
      </c>
      <c r="J6" s="458">
        <v>0.7</v>
      </c>
      <c r="K6" s="976">
        <v>0.9</v>
      </c>
      <c r="L6" s="457"/>
      <c r="M6" s="458"/>
      <c r="N6" s="976"/>
    </row>
    <row r="7" spans="1:14" x14ac:dyDescent="0.25">
      <c r="A7" s="286">
        <v>2022</v>
      </c>
      <c r="B7" s="601">
        <v>9</v>
      </c>
      <c r="C7" s="601"/>
      <c r="D7" s="612"/>
      <c r="E7" s="980"/>
      <c r="F7" s="601">
        <v>35</v>
      </c>
      <c r="G7" s="612">
        <v>23</v>
      </c>
      <c r="H7" s="980">
        <v>12</v>
      </c>
      <c r="I7" s="601">
        <v>1.5</v>
      </c>
      <c r="J7" s="612">
        <v>1.5</v>
      </c>
      <c r="K7" s="980">
        <v>1.6</v>
      </c>
      <c r="L7" s="601"/>
      <c r="M7" s="612"/>
      <c r="N7" s="980"/>
    </row>
    <row r="8" spans="1:14" x14ac:dyDescent="0.25">
      <c r="A8" s="219">
        <v>2023</v>
      </c>
      <c r="B8" s="947">
        <v>9</v>
      </c>
      <c r="C8" s="947"/>
      <c r="D8" s="981"/>
      <c r="E8" s="979"/>
      <c r="F8" s="947">
        <v>32</v>
      </c>
      <c r="G8" s="981">
        <v>21</v>
      </c>
      <c r="H8" s="979">
        <v>11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217</v>
      </c>
      <c r="C5" s="207">
        <v>163</v>
      </c>
      <c r="G5" s="113"/>
      <c r="H5" s="174" t="s">
        <v>586</v>
      </c>
      <c r="I5" s="207">
        <v>147</v>
      </c>
      <c r="J5" s="207">
        <v>183</v>
      </c>
    </row>
    <row r="6" spans="1:13" ht="15" customHeight="1" x14ac:dyDescent="0.25">
      <c r="A6" s="175" t="s">
        <v>587</v>
      </c>
      <c r="B6" s="208">
        <v>2510</v>
      </c>
      <c r="C6" s="208">
        <v>449</v>
      </c>
      <c r="G6" s="113"/>
      <c r="H6" s="175" t="s">
        <v>587</v>
      </c>
      <c r="I6" s="208">
        <v>560</v>
      </c>
      <c r="J6" s="208">
        <v>159</v>
      </c>
    </row>
    <row r="7" spans="1:13" ht="15" customHeight="1" x14ac:dyDescent="0.25">
      <c r="A7" s="175" t="s">
        <v>588</v>
      </c>
      <c r="B7" s="208">
        <v>8150</v>
      </c>
      <c r="C7" s="208">
        <v>4194</v>
      </c>
      <c r="G7" s="113"/>
      <c r="H7" s="175" t="s">
        <v>588</v>
      </c>
      <c r="I7" s="208">
        <v>4035</v>
      </c>
      <c r="J7" s="208">
        <v>1553</v>
      </c>
    </row>
    <row r="8" spans="1:13" ht="15" customHeight="1" x14ac:dyDescent="0.25">
      <c r="A8" s="175" t="s">
        <v>589</v>
      </c>
      <c r="B8" s="208">
        <v>11968</v>
      </c>
      <c r="C8" s="208">
        <v>10663</v>
      </c>
      <c r="G8" s="113"/>
      <c r="H8" s="175" t="s">
        <v>589</v>
      </c>
      <c r="I8" s="208">
        <v>9256</v>
      </c>
      <c r="J8" s="208">
        <v>7567</v>
      </c>
    </row>
    <row r="9" spans="1:13" ht="15" customHeight="1" x14ac:dyDescent="0.25">
      <c r="A9" s="175" t="s">
        <v>590</v>
      </c>
      <c r="B9" s="208">
        <v>24634</v>
      </c>
      <c r="C9" s="208">
        <v>28503</v>
      </c>
      <c r="G9" s="113"/>
      <c r="H9" s="175" t="s">
        <v>590</v>
      </c>
      <c r="I9" s="208">
        <v>24817</v>
      </c>
      <c r="J9" s="208">
        <v>28534</v>
      </c>
    </row>
    <row r="10" spans="1:13" ht="15" customHeight="1" x14ac:dyDescent="0.25">
      <c r="A10" s="175" t="s">
        <v>591</v>
      </c>
      <c r="B10" s="208">
        <v>2841</v>
      </c>
      <c r="C10" s="208">
        <v>3114</v>
      </c>
      <c r="G10" s="113"/>
      <c r="H10" s="175" t="s">
        <v>591</v>
      </c>
      <c r="I10" s="208">
        <v>2987</v>
      </c>
      <c r="J10" s="208">
        <v>2694</v>
      </c>
    </row>
    <row r="11" spans="1:13" ht="15" customHeight="1" x14ac:dyDescent="0.25">
      <c r="A11" s="176" t="s">
        <v>592</v>
      </c>
      <c r="B11" s="209">
        <v>4594</v>
      </c>
      <c r="C11" s="209">
        <v>4732</v>
      </c>
      <c r="G11" s="113"/>
      <c r="H11" s="176" t="s">
        <v>592</v>
      </c>
      <c r="I11" s="209">
        <v>7021</v>
      </c>
      <c r="J11" s="209">
        <v>5716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217</v>
      </c>
      <c r="C17" s="178">
        <f>IF(ISBLANK(C5),"0",C5)</f>
        <v>163</v>
      </c>
      <c r="G17" s="113"/>
      <c r="H17" s="174" t="s">
        <v>586</v>
      </c>
      <c r="I17" s="177">
        <f>IF(ISBLANK(I5),"0",I5)</f>
        <v>147</v>
      </c>
      <c r="J17" s="178">
        <f>IF(ISBLANK(J5),"0",J5)</f>
        <v>183</v>
      </c>
    </row>
    <row r="18" spans="1:13" ht="15" customHeight="1" x14ac:dyDescent="0.25">
      <c r="A18" s="175" t="s">
        <v>587</v>
      </c>
      <c r="B18" s="179">
        <f t="shared" ref="B18:C18" si="0">IF(ISBLANK(B6),"0",B6)</f>
        <v>2510</v>
      </c>
      <c r="C18" s="180">
        <f t="shared" si="0"/>
        <v>449</v>
      </c>
      <c r="G18" s="113"/>
      <c r="H18" s="175" t="s">
        <v>587</v>
      </c>
      <c r="I18" s="179">
        <f t="shared" ref="I18:J18" si="1">IF(ISBLANK(I6),"0",I6)</f>
        <v>560</v>
      </c>
      <c r="J18" s="180">
        <f t="shared" si="1"/>
        <v>159</v>
      </c>
    </row>
    <row r="19" spans="1:13" ht="15" customHeight="1" x14ac:dyDescent="0.25">
      <c r="A19" s="175" t="s">
        <v>588</v>
      </c>
      <c r="B19" s="179">
        <f t="shared" ref="B19:C19" si="2">IF(ISBLANK(B7),"0",B7)</f>
        <v>8150</v>
      </c>
      <c r="C19" s="180">
        <f t="shared" si="2"/>
        <v>4194</v>
      </c>
      <c r="G19" s="113"/>
      <c r="H19" s="175" t="s">
        <v>588</v>
      </c>
      <c r="I19" s="179">
        <f t="shared" ref="I19:J19" si="3">IF(ISBLANK(I7),"0",I7)</f>
        <v>4035</v>
      </c>
      <c r="J19" s="180">
        <f t="shared" si="3"/>
        <v>1553</v>
      </c>
    </row>
    <row r="20" spans="1:13" ht="15" customHeight="1" x14ac:dyDescent="0.25">
      <c r="A20" s="175" t="s">
        <v>589</v>
      </c>
      <c r="B20" s="179">
        <f t="shared" ref="B20:C20" si="4">IF(ISBLANK(B8),"0",B8)</f>
        <v>11968</v>
      </c>
      <c r="C20" s="180">
        <f t="shared" si="4"/>
        <v>10663</v>
      </c>
      <c r="G20" s="113"/>
      <c r="H20" s="175" t="s">
        <v>589</v>
      </c>
      <c r="I20" s="179">
        <f t="shared" ref="I20:J20" si="5">IF(ISBLANK(I8),"0",I8)</f>
        <v>9256</v>
      </c>
      <c r="J20" s="180">
        <f t="shared" si="5"/>
        <v>7567</v>
      </c>
    </row>
    <row r="21" spans="1:13" ht="15" customHeight="1" x14ac:dyDescent="0.25">
      <c r="A21" s="175" t="s">
        <v>590</v>
      </c>
      <c r="B21" s="179">
        <f t="shared" ref="B21:C21" si="6">IF(ISBLANK(B9),"0",B9)</f>
        <v>24634</v>
      </c>
      <c r="C21" s="180">
        <f t="shared" si="6"/>
        <v>28503</v>
      </c>
      <c r="G21" s="113"/>
      <c r="H21" s="175" t="s">
        <v>590</v>
      </c>
      <c r="I21" s="179">
        <f t="shared" ref="I21:J21" si="7">IF(ISBLANK(I9),"0",I9)</f>
        <v>24817</v>
      </c>
      <c r="J21" s="180">
        <f t="shared" si="7"/>
        <v>28534</v>
      </c>
    </row>
    <row r="22" spans="1:13" ht="15" customHeight="1" x14ac:dyDescent="0.25">
      <c r="A22" s="175" t="s">
        <v>591</v>
      </c>
      <c r="B22" s="179">
        <f t="shared" ref="B22:C22" si="8">IF(ISBLANK(B10),"0",B10)</f>
        <v>2841</v>
      </c>
      <c r="C22" s="180">
        <f t="shared" si="8"/>
        <v>3114</v>
      </c>
      <c r="G22" s="113"/>
      <c r="H22" s="175" t="s">
        <v>591</v>
      </c>
      <c r="I22" s="179">
        <f t="shared" ref="I22:J22" si="9">IF(ISBLANK(I10),"0",I10)</f>
        <v>2987</v>
      </c>
      <c r="J22" s="180">
        <f t="shared" si="9"/>
        <v>2694</v>
      </c>
    </row>
    <row r="23" spans="1:13" ht="15" customHeight="1" x14ac:dyDescent="0.25">
      <c r="A23" s="176" t="s">
        <v>592</v>
      </c>
      <c r="B23" s="181">
        <f t="shared" ref="B23:C23" si="10">IF(ISBLANK(B11),"0",B11)</f>
        <v>4594</v>
      </c>
      <c r="C23" s="182">
        <f t="shared" si="10"/>
        <v>4732</v>
      </c>
      <c r="G23" s="113"/>
      <c r="H23" s="176" t="s">
        <v>592</v>
      </c>
      <c r="I23" s="181">
        <f t="shared" ref="I23:J23" si="11">IF(ISBLANK(I11),"0",I11)</f>
        <v>7021</v>
      </c>
      <c r="J23" s="182">
        <f t="shared" si="11"/>
        <v>5716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0.39516334632334199</v>
      </c>
      <c r="C29" s="184">
        <f>C17/SUM(C17:C23)*100</f>
        <v>0.31456250723686746</v>
      </c>
      <c r="D29" s="253"/>
      <c r="E29" s="253"/>
      <c r="G29" s="113"/>
      <c r="H29" s="174" t="s">
        <v>593</v>
      </c>
      <c r="I29" s="184">
        <f>I17/SUM(I17:I23)*100</f>
        <v>0.30108760215472213</v>
      </c>
      <c r="J29" s="184">
        <f>J17/SUM(J17:J23)*100</f>
        <v>0.39434555876395294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4.570783406781513</v>
      </c>
      <c r="C30" s="185">
        <f>C18/SUM(C17:C23)*100</f>
        <v>0.86649426840094168</v>
      </c>
      <c r="D30" s="253"/>
      <c r="E30" s="253"/>
      <c r="G30" s="113"/>
      <c r="H30" s="175" t="s">
        <v>594</v>
      </c>
      <c r="I30" s="185">
        <f>I18/SUM(I17:I23)*100</f>
        <v>1.1470003891608465</v>
      </c>
      <c r="J30" s="185">
        <f>J18/SUM(J17:J23)*100</f>
        <v>0.34262810843425417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14.841388352696944</v>
      </c>
      <c r="C31" s="185">
        <f>C19/SUM(C17:C23)*100</f>
        <v>8.0937126095179277</v>
      </c>
      <c r="D31" s="253"/>
      <c r="E31" s="253"/>
      <c r="G31" s="113"/>
      <c r="H31" s="175" t="s">
        <v>595</v>
      </c>
      <c r="I31" s="185">
        <f>I19/SUM(I17:I23)*100</f>
        <v>8.2645474469000266</v>
      </c>
      <c r="J31" s="185">
        <f>J19/SUM(J17:J23)*100</f>
        <v>3.3465500150842562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21.794078012892886</v>
      </c>
      <c r="C32" s="185">
        <f>C20/SUM(C17:C23)*100</f>
        <v>20.577791501022809</v>
      </c>
      <c r="D32" s="253"/>
      <c r="E32" s="253"/>
      <c r="G32" s="113"/>
      <c r="H32" s="175" t="s">
        <v>596</v>
      </c>
      <c r="I32" s="185">
        <f>I20/SUM(I17:I23)*100</f>
        <v>18.958277860844277</v>
      </c>
      <c r="J32" s="185">
        <f>J20/SUM(J17:J23)*100</f>
        <v>16.306081110201269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44.859234439305098</v>
      </c>
      <c r="C33" s="185">
        <f>C21/SUM(C17:C23)*100</f>
        <v>55.005982477131496</v>
      </c>
      <c r="D33" s="253"/>
      <c r="E33" s="253"/>
      <c r="G33" s="113"/>
      <c r="H33" s="175" t="s">
        <v>597</v>
      </c>
      <c r="I33" s="185">
        <f>I21/SUM(I17:I23)*100</f>
        <v>50.830551174651298</v>
      </c>
      <c r="J33" s="185">
        <f>J21/SUM(J17:J23)*100</f>
        <v>61.487738654484339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5.1735440871180396</v>
      </c>
      <c r="C34" s="185">
        <f>C22/SUM(C17:C23)*100</f>
        <v>6.0094947701570884</v>
      </c>
      <c r="D34" s="253"/>
      <c r="E34" s="253"/>
      <c r="G34" s="113"/>
      <c r="H34" s="175" t="s">
        <v>598</v>
      </c>
      <c r="I34" s="185">
        <f>I22/SUM(I17:I23)*100</f>
        <v>6.1180181471847286</v>
      </c>
      <c r="J34" s="185">
        <f>J22/SUM(J17:J23)*100</f>
        <v>5.8052837995086843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8.3658083548821782</v>
      </c>
      <c r="C35" s="186">
        <f>C23/SUM(C17:C23)*100</f>
        <v>9.1319618665328637</v>
      </c>
      <c r="D35" s="253"/>
      <c r="E35" s="253"/>
      <c r="G35" s="113"/>
      <c r="H35" s="176" t="s">
        <v>599</v>
      </c>
      <c r="I35" s="186">
        <f>I23/SUM(I17:I23)*100</f>
        <v>14.380517379104111</v>
      </c>
      <c r="J35" s="186">
        <f>J23/SUM(J17:J23)*100</f>
        <v>12.317372753523252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0.39516334632334199</v>
      </c>
      <c r="C41" s="184">
        <f t="shared" si="12"/>
        <v>0.31456250723686746</v>
      </c>
      <c r="G41" s="113"/>
      <c r="H41" s="174" t="s">
        <v>601</v>
      </c>
      <c r="I41" s="184">
        <f t="shared" ref="I41:J41" si="13">I29</f>
        <v>0.30108760215472213</v>
      </c>
      <c r="J41" s="184">
        <f t="shared" si="13"/>
        <v>0.39434555876395294</v>
      </c>
    </row>
    <row r="42" spans="1:12" x14ac:dyDescent="0.25">
      <c r="A42" s="175" t="s">
        <v>602</v>
      </c>
      <c r="B42" s="185">
        <f t="shared" si="12"/>
        <v>4.570783406781513</v>
      </c>
      <c r="C42" s="185">
        <f t="shared" si="12"/>
        <v>0.86649426840094168</v>
      </c>
      <c r="G42" s="113"/>
      <c r="H42" s="175" t="s">
        <v>602</v>
      </c>
      <c r="I42" s="185">
        <f t="shared" ref="I42:J42" si="14">I30</f>
        <v>1.1470003891608465</v>
      </c>
      <c r="J42" s="185">
        <f t="shared" si="14"/>
        <v>0.34262810843425417</v>
      </c>
    </row>
    <row r="43" spans="1:12" x14ac:dyDescent="0.25">
      <c r="A43" s="175" t="s">
        <v>603</v>
      </c>
      <c r="B43" s="185">
        <f t="shared" si="12"/>
        <v>14.841388352696944</v>
      </c>
      <c r="C43" s="185">
        <f t="shared" si="12"/>
        <v>8.0937126095179277</v>
      </c>
      <c r="G43" s="113"/>
      <c r="H43" s="175" t="s">
        <v>603</v>
      </c>
      <c r="I43" s="185">
        <f t="shared" ref="I43:J43" si="15">I31</f>
        <v>8.2645474469000266</v>
      </c>
      <c r="J43" s="185">
        <f t="shared" si="15"/>
        <v>3.3465500150842562</v>
      </c>
    </row>
    <row r="44" spans="1:12" x14ac:dyDescent="0.25">
      <c r="A44" s="175" t="s">
        <v>604</v>
      </c>
      <c r="B44" s="185">
        <f t="shared" si="12"/>
        <v>21.794078012892886</v>
      </c>
      <c r="C44" s="185">
        <f t="shared" si="12"/>
        <v>20.577791501022809</v>
      </c>
      <c r="G44" s="113"/>
      <c r="H44" s="175" t="s">
        <v>604</v>
      </c>
      <c r="I44" s="185">
        <f t="shared" ref="I44:J44" si="16">I32</f>
        <v>18.958277860844277</v>
      </c>
      <c r="J44" s="185">
        <f t="shared" si="16"/>
        <v>16.306081110201269</v>
      </c>
    </row>
    <row r="45" spans="1:12" x14ac:dyDescent="0.25">
      <c r="A45" s="175" t="s">
        <v>605</v>
      </c>
      <c r="B45" s="185">
        <f t="shared" si="12"/>
        <v>44.859234439305098</v>
      </c>
      <c r="C45" s="185">
        <f t="shared" si="12"/>
        <v>55.005982477131496</v>
      </c>
      <c r="G45" s="113"/>
      <c r="H45" s="175" t="s">
        <v>605</v>
      </c>
      <c r="I45" s="185">
        <f t="shared" ref="I45:J45" si="17">I33</f>
        <v>50.830551174651298</v>
      </c>
      <c r="J45" s="185">
        <f t="shared" si="17"/>
        <v>61.487738654484339</v>
      </c>
    </row>
    <row r="46" spans="1:12" x14ac:dyDescent="0.25">
      <c r="A46" s="175" t="s">
        <v>606</v>
      </c>
      <c r="B46" s="185">
        <f t="shared" si="12"/>
        <v>5.1735440871180396</v>
      </c>
      <c r="C46" s="185">
        <f t="shared" si="12"/>
        <v>6.0094947701570884</v>
      </c>
      <c r="G46" s="113"/>
      <c r="H46" s="175" t="s">
        <v>606</v>
      </c>
      <c r="I46" s="185">
        <f t="shared" ref="I46:J46" si="18">I34</f>
        <v>6.1180181471847286</v>
      </c>
      <c r="J46" s="185">
        <f t="shared" si="18"/>
        <v>5.8052837995086843</v>
      </c>
    </row>
    <row r="47" spans="1:12" x14ac:dyDescent="0.25">
      <c r="A47" s="176" t="s">
        <v>607</v>
      </c>
      <c r="B47" s="186">
        <f t="shared" si="12"/>
        <v>8.3658083548821782</v>
      </c>
      <c r="C47" s="186">
        <f t="shared" si="12"/>
        <v>9.1319618665328637</v>
      </c>
      <c r="G47" s="113"/>
      <c r="H47" s="176" t="s">
        <v>607</v>
      </c>
      <c r="I47" s="186">
        <f t="shared" ref="I47:J47" si="19">I35</f>
        <v>14.380517379104111</v>
      </c>
      <c r="J47" s="186">
        <f t="shared" si="19"/>
        <v>12.317372753523252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30204</v>
      </c>
      <c r="C5" s="207">
        <v>26405</v>
      </c>
      <c r="D5" s="253"/>
      <c r="E5" s="253"/>
      <c r="F5" s="1003"/>
      <c r="H5" s="174" t="s">
        <v>624</v>
      </c>
      <c r="I5" s="207">
        <v>13273</v>
      </c>
      <c r="J5" s="207">
        <v>10546</v>
      </c>
    </row>
    <row r="6" spans="1:10" ht="15" customHeight="1" x14ac:dyDescent="0.25">
      <c r="A6" s="175" t="s">
        <v>625</v>
      </c>
      <c r="B6" s="208">
        <v>7416</v>
      </c>
      <c r="C6" s="208">
        <v>7572</v>
      </c>
      <c r="D6" s="253"/>
      <c r="E6" s="253"/>
      <c r="F6" s="1003"/>
      <c r="H6" s="175" t="s">
        <v>625</v>
      </c>
      <c r="I6" s="208">
        <v>13083</v>
      </c>
      <c r="J6" s="208">
        <v>15401</v>
      </c>
    </row>
    <row r="7" spans="1:10" ht="15" customHeight="1" x14ac:dyDescent="0.25">
      <c r="A7" s="176" t="s">
        <v>626</v>
      </c>
      <c r="B7" s="209">
        <v>17294</v>
      </c>
      <c r="C7" s="209">
        <v>17841</v>
      </c>
      <c r="D7" s="253"/>
      <c r="E7" s="253"/>
      <c r="F7" s="1003"/>
      <c r="H7" s="175" t="s">
        <v>626</v>
      </c>
      <c r="I7" s="208">
        <v>22319</v>
      </c>
      <c r="J7" s="208">
        <v>20239</v>
      </c>
    </row>
    <row r="8" spans="1:10" x14ac:dyDescent="0.25">
      <c r="D8" s="253"/>
      <c r="E8" s="253"/>
      <c r="F8" s="1003"/>
      <c r="H8" s="176" t="s">
        <v>2351</v>
      </c>
      <c r="I8" s="209">
        <v>148</v>
      </c>
      <c r="J8" s="209">
        <v>220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30204</v>
      </c>
      <c r="C13" s="178">
        <f>IF(ISBLANK(C5),"0",C5)</f>
        <v>26405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7416</v>
      </c>
      <c r="C14" s="180">
        <f t="shared" si="0"/>
        <v>7572</v>
      </c>
      <c r="D14" s="253"/>
      <c r="E14" s="253"/>
      <c r="F14" s="1003"/>
      <c r="H14" s="174" t="s">
        <v>624</v>
      </c>
      <c r="I14" s="177">
        <f>IF(ISBLANK(I5),"0",I5)</f>
        <v>13273</v>
      </c>
      <c r="J14" s="178">
        <f>IF(ISBLANK(J5),"0",J5)</f>
        <v>10546</v>
      </c>
    </row>
    <row r="15" spans="1:10" ht="15" customHeight="1" x14ac:dyDescent="0.25">
      <c r="A15" s="176" t="s">
        <v>626</v>
      </c>
      <c r="B15" s="181">
        <f t="shared" si="0"/>
        <v>17294</v>
      </c>
      <c r="C15" s="182">
        <f t="shared" si="0"/>
        <v>17841</v>
      </c>
      <c r="D15" s="253"/>
      <c r="E15" s="253"/>
      <c r="F15" s="1003"/>
      <c r="H15" s="175" t="s">
        <v>625</v>
      </c>
      <c r="I15" s="179">
        <f t="shared" ref="I15:J15" si="1">IF(ISBLANK(I6),"0",I6)</f>
        <v>13083</v>
      </c>
      <c r="J15" s="180">
        <f t="shared" si="1"/>
        <v>15401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22319</v>
      </c>
      <c r="J16" s="180">
        <f t="shared" si="2"/>
        <v>20239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148</v>
      </c>
      <c r="J17" s="182">
        <f t="shared" si="3"/>
        <v>220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55.002367338019454</v>
      </c>
      <c r="C21" s="184">
        <f>C13/SUM(C13:C15)*100</f>
        <v>50.95719634103979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13.504752886331353</v>
      </c>
      <c r="C22" s="185">
        <f>C14/SUM(C13:C15)*100</f>
        <v>14.612682851518777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31.492879775649197</v>
      </c>
      <c r="C23" s="186">
        <f>C15/SUM(C13:C15)*100</f>
        <v>34.430120807441426</v>
      </c>
      <c r="D23" s="253"/>
      <c r="E23" s="253"/>
      <c r="F23" s="1003"/>
      <c r="H23" s="174" t="s">
        <v>629</v>
      </c>
      <c r="I23" s="184">
        <f>I14/SUM(I14:I17)*100</f>
        <v>27.1859574380927</v>
      </c>
      <c r="J23" s="184">
        <f>J14/SUM(J14:J17)*100</f>
        <v>22.725509632375125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26.796796591770271</v>
      </c>
      <c r="J24" s="185">
        <f>J15/SUM(J14:J17)*100</f>
        <v>33.187518855320434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45.714110153001656</v>
      </c>
      <c r="J25" s="185">
        <f>J16/SUM(J14:J17)*100</f>
        <v>43.612894884282206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0.30313581713536653</v>
      </c>
      <c r="J26" s="186">
        <f>J17/SUM(J14:J17)*100</f>
        <v>0.47407662802223849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55.002367338019454</v>
      </c>
      <c r="C29" s="189">
        <f t="shared" si="4"/>
        <v>50.95719634103979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13.504752886331353</v>
      </c>
      <c r="C30" s="192">
        <f t="shared" si="4"/>
        <v>14.612682851518777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31.492879775649197</v>
      </c>
      <c r="C31" s="195">
        <f t="shared" si="4"/>
        <v>34.430120807441426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27.1859574380927</v>
      </c>
      <c r="J32" s="189">
        <f>J23</f>
        <v>22.725509632375125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26.796796591770271</v>
      </c>
      <c r="J33" s="192">
        <f t="shared" si="5"/>
        <v>33.187518855320434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45.714110153001656</v>
      </c>
      <c r="J34" s="192">
        <f t="shared" si="6"/>
        <v>43.612894884282206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0.30313581713536653</v>
      </c>
      <c r="J35" s="195">
        <f t="shared" si="7"/>
        <v>0.47407662802223849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1530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92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110545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72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8.8000000000000007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16.600000000000001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74.58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159.69999999999999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6</v>
      </c>
      <c r="C5" s="655">
        <v>3</v>
      </c>
      <c r="E5" s="28"/>
      <c r="J5" s="654" t="s">
        <v>542</v>
      </c>
      <c r="K5" s="669">
        <f>IF(ISBLANK(B5),"",B5)</f>
        <v>6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18</v>
      </c>
      <c r="C6" s="657">
        <v>19</v>
      </c>
      <c r="E6" s="44"/>
      <c r="J6" s="656" t="s">
        <v>543</v>
      </c>
      <c r="K6" s="670">
        <f t="shared" ref="K6:K10" si="0">IF(ISBLANK(B6),"",B6)</f>
        <v>18</v>
      </c>
      <c r="L6" s="619">
        <f t="shared" ref="L6:L10" si="1">IF(ISBLANK(C6),"",C6)</f>
        <v>19</v>
      </c>
      <c r="N6" s="44"/>
    </row>
    <row r="7" spans="1:15" x14ac:dyDescent="0.25">
      <c r="A7" s="656" t="s">
        <v>641</v>
      </c>
      <c r="B7" s="657">
        <v>55</v>
      </c>
      <c r="C7" s="657">
        <v>44</v>
      </c>
      <c r="E7" s="44"/>
      <c r="J7" s="656" t="s">
        <v>641</v>
      </c>
      <c r="K7" s="670">
        <f t="shared" si="0"/>
        <v>55</v>
      </c>
      <c r="L7" s="619">
        <f t="shared" si="1"/>
        <v>44</v>
      </c>
      <c r="N7" s="44"/>
    </row>
    <row r="8" spans="1:15" x14ac:dyDescent="0.25">
      <c r="A8" s="650" t="s">
        <v>642</v>
      </c>
      <c r="B8" s="651">
        <v>60</v>
      </c>
      <c r="C8" s="651">
        <v>47</v>
      </c>
      <c r="E8" s="21"/>
      <c r="J8" s="650" t="s">
        <v>642</v>
      </c>
      <c r="K8" s="670">
        <f t="shared" si="0"/>
        <v>60</v>
      </c>
      <c r="L8" s="619">
        <f t="shared" si="1"/>
        <v>47</v>
      </c>
      <c r="N8" s="21"/>
    </row>
    <row r="9" spans="1:15" x14ac:dyDescent="0.25">
      <c r="A9" s="650" t="s">
        <v>643</v>
      </c>
      <c r="B9" s="651">
        <v>89</v>
      </c>
      <c r="C9" s="651">
        <v>40</v>
      </c>
      <c r="E9" s="21"/>
      <c r="J9" s="650" t="s">
        <v>643</v>
      </c>
      <c r="K9" s="670">
        <f t="shared" si="0"/>
        <v>89</v>
      </c>
      <c r="L9" s="619">
        <f t="shared" si="1"/>
        <v>40</v>
      </c>
      <c r="N9" s="21"/>
    </row>
    <row r="10" spans="1:15" x14ac:dyDescent="0.25">
      <c r="A10" s="652" t="s">
        <v>365</v>
      </c>
      <c r="B10" s="653">
        <v>1525</v>
      </c>
      <c r="C10" s="653">
        <v>131</v>
      </c>
      <c r="J10" s="652" t="s">
        <v>365</v>
      </c>
      <c r="K10" s="671">
        <f t="shared" si="0"/>
        <v>1525</v>
      </c>
      <c r="L10" s="620">
        <f t="shared" si="1"/>
        <v>131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3.02</v>
      </c>
      <c r="C15" s="197"/>
      <c r="D15" s="253"/>
      <c r="E15" s="211"/>
      <c r="F15" s="253"/>
      <c r="G15" s="253"/>
      <c r="J15" s="673" t="s">
        <v>488</v>
      </c>
      <c r="K15" s="674">
        <f>B15</f>
        <v>3.02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0.51</v>
      </c>
      <c r="C16" s="197"/>
      <c r="D16" s="253"/>
      <c r="E16" s="254"/>
      <c r="F16" s="253"/>
      <c r="G16" s="253"/>
      <c r="J16" s="675" t="s">
        <v>489</v>
      </c>
      <c r="K16" s="676">
        <f>B16</f>
        <v>0.51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1.04</v>
      </c>
      <c r="C18" s="197"/>
      <c r="D18" s="255"/>
      <c r="E18" s="256"/>
      <c r="F18" s="253"/>
      <c r="G18" s="253"/>
      <c r="J18" s="678" t="s">
        <v>501</v>
      </c>
      <c r="K18" s="674">
        <f>B18</f>
        <v>1.04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2.7</v>
      </c>
      <c r="C19" s="198"/>
      <c r="D19" s="255"/>
      <c r="E19" s="256"/>
      <c r="F19" s="253"/>
      <c r="G19" s="253"/>
      <c r="J19" s="672" t="s">
        <v>502</v>
      </c>
      <c r="K19" s="676">
        <f>B19</f>
        <v>2.7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1.8</v>
      </c>
      <c r="C21" s="253"/>
      <c r="D21" s="253"/>
      <c r="E21" s="253"/>
      <c r="F21" s="253"/>
      <c r="G21" s="253"/>
      <c r="J21" s="661" t="s">
        <v>498</v>
      </c>
      <c r="K21" s="679">
        <f>B21</f>
        <v>1.8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</v>
      </c>
      <c r="C32" s="655">
        <v>4</v>
      </c>
      <c r="E32" s="28"/>
      <c r="J32" s="654" t="s">
        <v>542</v>
      </c>
      <c r="K32" s="669">
        <f>IF(ISBLANK(B32),"",B32)</f>
        <v>3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5</v>
      </c>
      <c r="C33" s="657">
        <v>3</v>
      </c>
      <c r="E33" s="44"/>
      <c r="J33" s="656" t="s">
        <v>543</v>
      </c>
      <c r="K33" s="670">
        <f t="shared" ref="K33:K37" si="2">IF(ISBLANK(B33),"",B33)</f>
        <v>5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22</v>
      </c>
      <c r="C34" s="657">
        <v>20</v>
      </c>
      <c r="E34" s="44"/>
      <c r="J34" s="656" t="s">
        <v>641</v>
      </c>
      <c r="K34" s="670">
        <f t="shared" si="2"/>
        <v>22</v>
      </c>
      <c r="L34" s="619">
        <f t="shared" si="3"/>
        <v>20</v>
      </c>
      <c r="N34" s="44"/>
    </row>
    <row r="35" spans="1:15" x14ac:dyDescent="0.25">
      <c r="A35" s="650" t="s">
        <v>642</v>
      </c>
      <c r="B35" s="651">
        <v>22</v>
      </c>
      <c r="C35" s="651">
        <v>19</v>
      </c>
      <c r="E35" s="21"/>
      <c r="J35" s="650" t="s">
        <v>642</v>
      </c>
      <c r="K35" s="670">
        <f t="shared" si="2"/>
        <v>22</v>
      </c>
      <c r="L35" s="619">
        <f t="shared" si="3"/>
        <v>19</v>
      </c>
      <c r="N35" s="21"/>
    </row>
    <row r="36" spans="1:15" x14ac:dyDescent="0.25">
      <c r="A36" s="650" t="s">
        <v>643</v>
      </c>
      <c r="B36" s="651">
        <v>31</v>
      </c>
      <c r="C36" s="651">
        <v>20</v>
      </c>
      <c r="E36" s="21"/>
      <c r="J36" s="650" t="s">
        <v>643</v>
      </c>
      <c r="K36" s="670">
        <f t="shared" si="2"/>
        <v>31</v>
      </c>
      <c r="L36" s="619">
        <f t="shared" si="3"/>
        <v>20</v>
      </c>
      <c r="N36" s="21"/>
    </row>
    <row r="37" spans="1:15" x14ac:dyDescent="0.25">
      <c r="A37" s="652" t="s">
        <v>365</v>
      </c>
      <c r="B37" s="653">
        <v>213</v>
      </c>
      <c r="C37" s="653">
        <v>27</v>
      </c>
      <c r="J37" s="652" t="s">
        <v>365</v>
      </c>
      <c r="K37" s="671">
        <f t="shared" si="2"/>
        <v>213</v>
      </c>
      <c r="L37" s="620">
        <f t="shared" si="3"/>
        <v>27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0.57999999999999996</v>
      </c>
      <c r="C42" s="197"/>
      <c r="D42" s="253"/>
      <c r="E42" s="211"/>
      <c r="F42" s="253"/>
      <c r="G42" s="253"/>
      <c r="J42" s="673" t="s">
        <v>488</v>
      </c>
      <c r="K42" s="674">
        <f>B42</f>
        <v>0.57999999999999996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0.19</v>
      </c>
      <c r="C43" s="197"/>
      <c r="D43" s="253"/>
      <c r="E43" s="254"/>
      <c r="F43" s="253"/>
      <c r="G43" s="253"/>
      <c r="J43" s="675" t="s">
        <v>489</v>
      </c>
      <c r="K43" s="676">
        <f>B43</f>
        <v>0.19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0.28000000000000003</v>
      </c>
      <c r="C45" s="197"/>
      <c r="D45" s="255"/>
      <c r="E45" s="256"/>
      <c r="F45" s="253"/>
      <c r="G45" s="253"/>
      <c r="J45" s="678" t="s">
        <v>501</v>
      </c>
      <c r="K45" s="674">
        <f>B45</f>
        <v>0.28000000000000003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0.52</v>
      </c>
      <c r="C46" s="198"/>
      <c r="D46" s="255"/>
      <c r="E46" s="256"/>
      <c r="F46" s="253"/>
      <c r="G46" s="253"/>
      <c r="J46" s="672" t="s">
        <v>502</v>
      </c>
      <c r="K46" s="676">
        <f>B46</f>
        <v>0.52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0.39</v>
      </c>
      <c r="C48" s="253"/>
      <c r="D48" s="253"/>
      <c r="E48" s="253"/>
      <c r="F48" s="253"/>
      <c r="G48" s="253"/>
      <c r="J48" s="661" t="s">
        <v>498</v>
      </c>
      <c r="K48" s="679">
        <f>B48</f>
        <v>0.39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25925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9000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175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15464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13691</v>
      </c>
      <c r="D4" s="643">
        <v>1</v>
      </c>
      <c r="E4" s="643">
        <v>700</v>
      </c>
      <c r="F4" s="643">
        <v>2</v>
      </c>
      <c r="G4" s="643">
        <v>80</v>
      </c>
      <c r="H4" s="643">
        <v>4187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30595</v>
      </c>
      <c r="D5" s="602">
        <v>1</v>
      </c>
      <c r="E5" s="602">
        <v>1050</v>
      </c>
      <c r="F5" s="602">
        <v>2</v>
      </c>
      <c r="G5" s="602">
        <v>104</v>
      </c>
      <c r="H5" s="602">
        <v>12308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25925</v>
      </c>
      <c r="D6" s="617">
        <v>1</v>
      </c>
      <c r="E6" s="617">
        <v>9000</v>
      </c>
      <c r="F6" s="617">
        <v>2</v>
      </c>
      <c r="G6" s="617">
        <v>175</v>
      </c>
      <c r="H6" s="617">
        <v>15464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367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80.5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89.3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4504038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40744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2</v>
      </c>
      <c r="D4" s="600">
        <v>62.9</v>
      </c>
      <c r="E4" s="600">
        <v>1.05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2.4</v>
      </c>
      <c r="D5" s="751">
        <v>85.9</v>
      </c>
      <c r="E5" s="751">
        <v>1.29</v>
      </c>
      <c r="G5" s="647" t="s">
        <v>446</v>
      </c>
      <c r="H5" s="648">
        <f>IF(ISBLANK(B4),"",B4)</f>
        <v>2</v>
      </c>
      <c r="I5" s="648">
        <f>IF(ISBLANK(B5),"",B5)</f>
        <v>2</v>
      </c>
      <c r="J5" s="649">
        <f>IF(ISBLANK(B6),"",B6)</f>
        <v>7</v>
      </c>
      <c r="K5" s="569"/>
    </row>
    <row r="6" spans="1:11" x14ac:dyDescent="0.25">
      <c r="A6" s="218">
        <v>2022</v>
      </c>
      <c r="B6" s="601">
        <v>7</v>
      </c>
      <c r="C6" s="602">
        <v>7.1</v>
      </c>
      <c r="D6" s="959">
        <v>80.5</v>
      </c>
      <c r="E6" s="959">
        <v>1.08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</v>
      </c>
      <c r="I9" s="648">
        <f>IF(ISBLANK(C5),"",C5)</f>
        <v>2.4</v>
      </c>
      <c r="J9" s="649">
        <f>IF(ISBLANK(C6),"",C6)</f>
        <v>7.1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347</v>
      </c>
      <c r="C4" s="643">
        <v>3</v>
      </c>
      <c r="D4" s="643">
        <v>1</v>
      </c>
      <c r="E4" s="643">
        <v>0.17</v>
      </c>
      <c r="F4" s="643">
        <v>0.7</v>
      </c>
      <c r="G4" s="643">
        <v>2.6</v>
      </c>
      <c r="H4" s="1066"/>
      <c r="I4" s="253"/>
      <c r="J4" s="253"/>
      <c r="K4" s="253"/>
    </row>
    <row r="5" spans="1:11" x14ac:dyDescent="0.25">
      <c r="A5" s="480">
        <v>2021</v>
      </c>
      <c r="B5" s="602">
        <v>338</v>
      </c>
      <c r="C5" s="602">
        <v>3</v>
      </c>
      <c r="D5" s="602">
        <v>1</v>
      </c>
      <c r="E5" s="602">
        <v>0.18</v>
      </c>
      <c r="F5" s="602">
        <v>0.7</v>
      </c>
      <c r="G5" s="602">
        <v>2.5</v>
      </c>
      <c r="H5" s="1066"/>
      <c r="I5" s="253"/>
      <c r="J5" s="253"/>
      <c r="K5" s="253"/>
    </row>
    <row r="6" spans="1:11" x14ac:dyDescent="0.25">
      <c r="A6" s="360">
        <v>2022</v>
      </c>
      <c r="B6" s="602">
        <v>367</v>
      </c>
      <c r="C6" s="602">
        <v>3.3</v>
      </c>
      <c r="D6" s="602">
        <v>1.1000000000000001</v>
      </c>
      <c r="E6" s="602">
        <v>0.2</v>
      </c>
      <c r="F6" s="602">
        <v>0.8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94.7</v>
      </c>
      <c r="C5" s="602">
        <v>92.1</v>
      </c>
      <c r="D5" s="602">
        <v>1</v>
      </c>
      <c r="E5" s="602">
        <v>0.9</v>
      </c>
      <c r="F5" s="253"/>
      <c r="G5" s="253"/>
      <c r="H5" s="253"/>
    </row>
    <row r="6" spans="1:8" x14ac:dyDescent="0.25">
      <c r="A6" s="360">
        <v>2021</v>
      </c>
      <c r="B6" s="602">
        <v>91.2</v>
      </c>
      <c r="C6" s="602">
        <v>82.4</v>
      </c>
      <c r="D6" s="602">
        <v>6</v>
      </c>
      <c r="E6" s="602">
        <v>5.2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89.3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5.2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12282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361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3237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291964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2641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11849</v>
      </c>
      <c r="C5" s="1034">
        <v>5724</v>
      </c>
      <c r="D5" s="600">
        <v>6125</v>
      </c>
      <c r="G5" s="871" t="s">
        <v>126</v>
      </c>
      <c r="H5" s="637">
        <f>IF(ISBLANK(D7),"",D7)</f>
        <v>6410</v>
      </c>
    </row>
    <row r="6" spans="1:17" x14ac:dyDescent="0.25">
      <c r="A6" s="641">
        <v>2021</v>
      </c>
      <c r="B6" s="1034">
        <v>12442</v>
      </c>
      <c r="C6" s="1034">
        <v>5979</v>
      </c>
      <c r="D6" s="602">
        <v>6463</v>
      </c>
      <c r="G6" s="635" t="s">
        <v>127</v>
      </c>
      <c r="H6" s="623">
        <f>IF(ISBLANK(C7),"",C7)</f>
        <v>5872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12282</v>
      </c>
      <c r="C7" s="1034">
        <v>5872</v>
      </c>
      <c r="D7" s="617">
        <v>6410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6410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5872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4.4000000000000004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0.9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5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153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0.6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6849</v>
      </c>
      <c r="C6" s="55">
        <v>3640</v>
      </c>
      <c r="D6" s="55">
        <v>3209</v>
      </c>
      <c r="E6" s="70">
        <v>8957</v>
      </c>
      <c r="F6" s="55">
        <v>4653</v>
      </c>
      <c r="G6" s="110">
        <v>4304</v>
      </c>
      <c r="H6" s="55">
        <v>5225</v>
      </c>
      <c r="I6" s="55">
        <v>2728</v>
      </c>
      <c r="J6" s="55">
        <v>2497</v>
      </c>
      <c r="K6" s="70">
        <v>19732</v>
      </c>
      <c r="L6" s="55">
        <v>10348</v>
      </c>
      <c r="M6" s="110">
        <v>9384</v>
      </c>
      <c r="N6" s="70">
        <v>19476</v>
      </c>
      <c r="O6" s="55">
        <v>10137</v>
      </c>
      <c r="P6" s="110">
        <v>9339</v>
      </c>
      <c r="Q6" s="70">
        <v>73913</v>
      </c>
      <c r="R6" s="55">
        <v>37123</v>
      </c>
      <c r="S6" s="110">
        <v>36790</v>
      </c>
      <c r="T6" s="70">
        <v>115921</v>
      </c>
      <c r="U6" s="55">
        <v>56953</v>
      </c>
      <c r="V6" s="160">
        <v>58968</v>
      </c>
    </row>
    <row r="7" spans="1:22" x14ac:dyDescent="0.25">
      <c r="A7" s="286">
        <v>2021</v>
      </c>
      <c r="B7" s="167">
        <v>6773</v>
      </c>
      <c r="C7" s="94">
        <v>3592</v>
      </c>
      <c r="D7" s="94">
        <v>3181</v>
      </c>
      <c r="E7" s="167">
        <v>8674</v>
      </c>
      <c r="F7" s="94">
        <v>4492</v>
      </c>
      <c r="G7" s="169">
        <v>4182</v>
      </c>
      <c r="H7" s="94">
        <v>5194</v>
      </c>
      <c r="I7" s="94">
        <v>2735</v>
      </c>
      <c r="J7" s="94">
        <v>2459</v>
      </c>
      <c r="K7" s="167">
        <v>19344</v>
      </c>
      <c r="L7" s="94">
        <v>10160</v>
      </c>
      <c r="M7" s="169">
        <v>9184</v>
      </c>
      <c r="N7" s="167">
        <v>19296</v>
      </c>
      <c r="O7" s="94">
        <v>10076</v>
      </c>
      <c r="P7" s="169">
        <v>9220</v>
      </c>
      <c r="Q7" s="167">
        <v>72827</v>
      </c>
      <c r="R7" s="94">
        <v>36633</v>
      </c>
      <c r="S7" s="169">
        <v>36194</v>
      </c>
      <c r="T7" s="212">
        <v>114424</v>
      </c>
      <c r="U7" s="58">
        <v>56169</v>
      </c>
      <c r="V7" s="160">
        <v>58255</v>
      </c>
    </row>
    <row r="8" spans="1:22" x14ac:dyDescent="0.25">
      <c r="A8" s="219">
        <v>2022</v>
      </c>
      <c r="B8" s="72">
        <v>6645</v>
      </c>
      <c r="C8" s="61">
        <v>3529</v>
      </c>
      <c r="D8" s="61">
        <v>3116</v>
      </c>
      <c r="E8" s="72">
        <v>8419</v>
      </c>
      <c r="F8" s="61">
        <v>4360</v>
      </c>
      <c r="G8" s="111">
        <v>4059</v>
      </c>
      <c r="H8" s="61">
        <v>4947</v>
      </c>
      <c r="I8" s="61">
        <v>2659</v>
      </c>
      <c r="J8" s="61">
        <v>2288</v>
      </c>
      <c r="K8" s="72">
        <v>18799</v>
      </c>
      <c r="L8" s="61">
        <v>9902</v>
      </c>
      <c r="M8" s="111">
        <v>8897</v>
      </c>
      <c r="N8" s="72">
        <v>17522</v>
      </c>
      <c r="O8" s="61">
        <v>9226</v>
      </c>
      <c r="P8" s="111">
        <v>8296</v>
      </c>
      <c r="Q8" s="72">
        <v>69461</v>
      </c>
      <c r="R8" s="61">
        <v>35093</v>
      </c>
      <c r="S8" s="111">
        <v>34368</v>
      </c>
      <c r="T8" s="72">
        <v>110545</v>
      </c>
      <c r="U8" s="61">
        <v>54422</v>
      </c>
      <c r="V8" s="111">
        <v>56123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6645</v>
      </c>
      <c r="C15" s="172">
        <f>E8</f>
        <v>8419</v>
      </c>
      <c r="D15" s="172">
        <f>H8</f>
        <v>4947</v>
      </c>
      <c r="E15" s="172">
        <f>K8</f>
        <v>18799</v>
      </c>
      <c r="F15" s="172">
        <f>N8</f>
        <v>17522</v>
      </c>
      <c r="G15" s="172">
        <f>Q8</f>
        <v>69461</v>
      </c>
      <c r="H15" s="334">
        <f>T8</f>
        <v>110545</v>
      </c>
      <c r="M15" s="172">
        <f>K8</f>
        <v>18799</v>
      </c>
      <c r="N15" s="172">
        <f>H15-E15-O15</f>
        <v>65726</v>
      </c>
      <c r="O15" s="172">
        <f>H15-(B15+C15+G15)</f>
        <v>26020</v>
      </c>
      <c r="P15" s="29"/>
      <c r="Q15" s="100">
        <f>M15/H15*100</f>
        <v>17.005744267040569</v>
      </c>
      <c r="R15" s="100">
        <f>N15/H15*100</f>
        <v>59.456330001356918</v>
      </c>
      <c r="S15" s="100">
        <f>O15/H15*100</f>
        <v>23.537925731602517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17.005744267040569</v>
      </c>
      <c r="R18" s="100">
        <f>N15/H15*100</f>
        <v>59.456330001356918</v>
      </c>
      <c r="S18" s="100">
        <f>O15/H15*100</f>
        <v>23.537925731602517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7.1</v>
      </c>
      <c r="C23" s="361"/>
      <c r="D23" s="361"/>
      <c r="E23" s="167">
        <v>5.0999999999999996</v>
      </c>
      <c r="F23" s="361"/>
      <c r="G23" s="362"/>
      <c r="H23" s="167">
        <v>5.07</v>
      </c>
      <c r="I23" s="94">
        <v>3.86</v>
      </c>
      <c r="J23" s="169">
        <v>6.4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5.7</v>
      </c>
      <c r="C24" s="361"/>
      <c r="D24" s="361"/>
      <c r="E24" s="167">
        <v>10.3</v>
      </c>
      <c r="F24" s="361"/>
      <c r="G24" s="362"/>
      <c r="H24" s="167">
        <v>4.5999999999999996</v>
      </c>
      <c r="I24" s="94">
        <v>6.7</v>
      </c>
      <c r="J24" s="169">
        <v>2.37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3.1</v>
      </c>
      <c r="C25" s="357"/>
      <c r="D25" s="357"/>
      <c r="E25" s="72">
        <v>12.2</v>
      </c>
      <c r="F25" s="357"/>
      <c r="G25" s="461"/>
      <c r="H25" s="72">
        <v>2.0499999999999998</v>
      </c>
      <c r="I25" s="61">
        <v>1.98</v>
      </c>
      <c r="J25" s="111">
        <v>2.14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6.4</v>
      </c>
      <c r="C32" s="674">
        <f>IF(ISBLANK(I23),"",I23)</f>
        <v>3.86</v>
      </c>
      <c r="F32" s="700">
        <f>A23</f>
        <v>2020</v>
      </c>
      <c r="G32" s="674">
        <f>IF(ISBLANK(J23),"",J23)</f>
        <v>6.4</v>
      </c>
      <c r="H32" s="674">
        <f>IF(ISBLANK(I23),"",I23)</f>
        <v>3.86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2.37</v>
      </c>
      <c r="C33" s="853">
        <f t="shared" ref="C33:C34" si="2">IF(ISBLANK(I24),"",I24)</f>
        <v>6.7</v>
      </c>
      <c r="F33" s="701">
        <f t="shared" ref="F33:F34" si="3">A24</f>
        <v>2021</v>
      </c>
      <c r="G33" s="853">
        <f t="shared" ref="G33:G34" si="4">IF(ISBLANK(J24),"",J24)</f>
        <v>2.37</v>
      </c>
      <c r="H33" s="853">
        <f t="shared" ref="H33:H34" si="5">IF(ISBLANK(I24),"",I24)</f>
        <v>6.7</v>
      </c>
    </row>
    <row r="34" spans="1:8" x14ac:dyDescent="0.25">
      <c r="A34" s="702">
        <f t="shared" si="0"/>
        <v>2022</v>
      </c>
      <c r="B34" s="676">
        <f t="shared" si="1"/>
        <v>2.14</v>
      </c>
      <c r="C34" s="676">
        <f t="shared" si="2"/>
        <v>1.98</v>
      </c>
      <c r="F34" s="702">
        <f t="shared" si="3"/>
        <v>2022</v>
      </c>
      <c r="G34" s="676">
        <f t="shared" si="4"/>
        <v>2.14</v>
      </c>
      <c r="H34" s="676">
        <f t="shared" si="5"/>
        <v>1.98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78</v>
      </c>
      <c r="C4" s="600">
        <v>2</v>
      </c>
      <c r="D4" s="600">
        <v>5</v>
      </c>
      <c r="E4" s="599">
        <v>3</v>
      </c>
      <c r="F4" s="600">
        <v>4.3</v>
      </c>
      <c r="G4" s="600">
        <v>0.3</v>
      </c>
    </row>
    <row r="5" spans="1:10" x14ac:dyDescent="0.25">
      <c r="A5" s="286">
        <v>2022</v>
      </c>
      <c r="B5" s="751">
        <v>66</v>
      </c>
      <c r="C5" s="751">
        <v>2</v>
      </c>
      <c r="D5" s="751">
        <v>16</v>
      </c>
      <c r="E5" s="753">
        <v>6</v>
      </c>
      <c r="F5" s="751">
        <v>4.4000000000000004</v>
      </c>
      <c r="G5" s="751">
        <v>0.9</v>
      </c>
    </row>
    <row r="6" spans="1:10" x14ac:dyDescent="0.25">
      <c r="A6" s="218">
        <v>2023</v>
      </c>
      <c r="B6" s="752">
        <v>54</v>
      </c>
      <c r="C6" s="752">
        <v>1</v>
      </c>
      <c r="D6" s="752">
        <v>15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78</v>
      </c>
      <c r="C11" s="80">
        <f>IF(ISBLANK(D4),"",D4)</f>
        <v>5</v>
      </c>
      <c r="E11" s="103">
        <f>A4</f>
        <v>2021</v>
      </c>
      <c r="F11" s="80">
        <f>IF(ISBLANK(B4),"",B4)</f>
        <v>78</v>
      </c>
      <c r="G11" s="80">
        <f>IF(ISBLANK(D4),"",D4)</f>
        <v>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66</v>
      </c>
      <c r="C12" s="80">
        <f>IF(ISBLANK(D5),"",D5)</f>
        <v>16</v>
      </c>
      <c r="E12" s="103">
        <f t="shared" ref="E12:E13" si="1">A5</f>
        <v>2022</v>
      </c>
      <c r="F12" s="80">
        <f t="shared" ref="F12:F13" si="2">IF(ISBLANK(B5),"",B5)</f>
        <v>66</v>
      </c>
      <c r="G12" s="80">
        <f t="shared" ref="G12:G13" si="3">IF(ISBLANK(D5),"",D5)</f>
        <v>16</v>
      </c>
    </row>
    <row r="13" spans="1:10" x14ac:dyDescent="0.25">
      <c r="A13" s="155">
        <f t="shared" si="0"/>
        <v>2023</v>
      </c>
      <c r="B13" s="83">
        <f>IF(ISBLANK(B6),"",B6)</f>
        <v>54</v>
      </c>
      <c r="C13" s="83">
        <f>IF(ISBLANK(D6),"",D6)</f>
        <v>15</v>
      </c>
      <c r="D13" s="253"/>
      <c r="E13" s="155">
        <f t="shared" si="1"/>
        <v>2023</v>
      </c>
      <c r="F13" s="83">
        <f t="shared" si="2"/>
        <v>54</v>
      </c>
      <c r="G13" s="83">
        <f t="shared" si="3"/>
        <v>15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3</v>
      </c>
      <c r="E18" s="603">
        <f>A4</f>
        <v>2021</v>
      </c>
      <c r="F18" s="100">
        <f>IF(ISBLANK(C4),"",C4)</f>
        <v>2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6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6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4</v>
      </c>
      <c r="E20" s="155">
        <f t="shared" si="5"/>
        <v>2023</v>
      </c>
      <c r="F20" s="83">
        <f>IF(ISBLANK(C6),"",C6)</f>
        <v>1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1548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1431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600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591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1871</v>
      </c>
    </row>
    <row r="17" spans="2:3" x14ac:dyDescent="0.25">
      <c r="B17" s="253">
        <v>2022</v>
      </c>
      <c r="C17" s="1100">
        <v>1431</v>
      </c>
    </row>
    <row r="18" spans="2:3" x14ac:dyDescent="0.25">
      <c r="B18" s="253">
        <v>2023</v>
      </c>
      <c r="C18" s="1100">
        <v>1431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1871</v>
      </c>
    </row>
    <row r="22" spans="2:3" x14ac:dyDescent="0.25">
      <c r="B22" s="636">
        <f>B17</f>
        <v>2022</v>
      </c>
      <c r="C22" s="636">
        <f t="shared" ref="C22:C23" si="0">IF(ISBLANK(C17),"",C17)</f>
        <v>1431</v>
      </c>
    </row>
    <row r="23" spans="2:3" x14ac:dyDescent="0.25">
      <c r="B23" s="636">
        <f>B18</f>
        <v>2023</v>
      </c>
      <c r="C23" s="636">
        <f t="shared" si="0"/>
        <v>1431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71</v>
      </c>
      <c r="C5" s="55">
        <v>148</v>
      </c>
      <c r="D5" s="55">
        <v>111</v>
      </c>
      <c r="E5" s="269">
        <f>SUM(B5:D5)</f>
        <v>330</v>
      </c>
      <c r="F5" s="71">
        <v>2061</v>
      </c>
      <c r="G5" s="70">
        <v>0.4</v>
      </c>
      <c r="H5" s="55">
        <v>0.2</v>
      </c>
      <c r="I5" s="110">
        <v>0.4</v>
      </c>
      <c r="J5" s="71">
        <v>1.8</v>
      </c>
    </row>
    <row r="6" spans="1:10" x14ac:dyDescent="0.25">
      <c r="A6" s="286">
        <v>2022</v>
      </c>
      <c r="B6" s="757">
        <v>79</v>
      </c>
      <c r="C6" s="758">
        <v>144</v>
      </c>
      <c r="D6" s="758">
        <v>93</v>
      </c>
      <c r="E6" s="270">
        <f>SUM(B6:D6)</f>
        <v>316</v>
      </c>
      <c r="F6" s="214">
        <v>1659</v>
      </c>
      <c r="G6" s="457">
        <v>0.4</v>
      </c>
      <c r="H6" s="458">
        <v>0.2</v>
      </c>
      <c r="I6" s="763">
        <v>0.4</v>
      </c>
      <c r="J6" s="214">
        <v>1.5</v>
      </c>
    </row>
    <row r="7" spans="1:10" x14ac:dyDescent="0.25">
      <c r="A7" s="218">
        <v>2023</v>
      </c>
      <c r="B7" s="167">
        <v>90</v>
      </c>
      <c r="C7" s="94">
        <v>147</v>
      </c>
      <c r="D7" s="94">
        <v>113</v>
      </c>
      <c r="E7" s="447">
        <f>SUM(B7:D7)</f>
        <v>350</v>
      </c>
      <c r="F7" s="168">
        <v>1548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2061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1659</v>
      </c>
      <c r="C14" s="28"/>
      <c r="D14" s="28"/>
      <c r="F14" s="625" t="s">
        <v>1526</v>
      </c>
      <c r="G14" s="621">
        <f>IF(ISBLANK(B7),"",B7)</f>
        <v>90</v>
      </c>
      <c r="I14" s="625" t="s">
        <v>1529</v>
      </c>
      <c r="J14" s="621">
        <f>IF(ISBLANK(B7),"",B7)</f>
        <v>90</v>
      </c>
    </row>
    <row r="15" spans="1:10" x14ac:dyDescent="0.25">
      <c r="A15" s="624">
        <f t="shared" ref="A15" si="1">A7</f>
        <v>2023</v>
      </c>
      <c r="B15" s="623">
        <f t="shared" si="0"/>
        <v>1548</v>
      </c>
      <c r="C15" s="28"/>
      <c r="D15" s="28"/>
      <c r="F15" s="626" t="s">
        <v>1527</v>
      </c>
      <c r="G15" s="622">
        <f>IF(ISBLANK(C7),"",C7)</f>
        <v>147</v>
      </c>
      <c r="I15" s="626" t="s">
        <v>1538</v>
      </c>
      <c r="J15" s="622">
        <f>IF(ISBLANK(C7),"",C7)</f>
        <v>147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113</v>
      </c>
      <c r="I16" s="627" t="s">
        <v>1539</v>
      </c>
      <c r="J16" s="623">
        <f>IF(ISBLANK(D7),"",D7)</f>
        <v>113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222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449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4.9000000000000004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114</v>
      </c>
      <c r="C6" s="759"/>
      <c r="D6" s="759"/>
      <c r="E6" s="457">
        <v>8.1999999999999993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72</v>
      </c>
      <c r="C7" s="759"/>
      <c r="D7" s="759"/>
      <c r="E7" s="457">
        <v>5.3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65</v>
      </c>
      <c r="C8" s="760"/>
      <c r="D8" s="760"/>
      <c r="E8" s="601">
        <v>4.9000000000000004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114</v>
      </c>
      <c r="C16" s="755"/>
      <c r="I16" s="700">
        <f>A6</f>
        <v>2020</v>
      </c>
      <c r="J16" s="674">
        <f>IF(ISBLANK(E6),"",E6)</f>
        <v>8.1999999999999993</v>
      </c>
      <c r="K16" s="756"/>
    </row>
    <row r="17" spans="1:10" x14ac:dyDescent="0.25">
      <c r="A17" s="701">
        <f>A7</f>
        <v>2021</v>
      </c>
      <c r="B17" s="853">
        <f>IF(ISBLANK(B7),"",B7)</f>
        <v>72</v>
      </c>
      <c r="C17" s="755"/>
      <c r="I17" s="701">
        <f>A7</f>
        <v>2021</v>
      </c>
      <c r="J17" s="853">
        <f>IF(ISBLANK(E7),"",E7)</f>
        <v>5.3</v>
      </c>
    </row>
    <row r="18" spans="1:10" x14ac:dyDescent="0.25">
      <c r="A18" s="702">
        <f>A8</f>
        <v>2022</v>
      </c>
      <c r="B18" s="676">
        <f>IF(ISBLANK(B8),"",B8)</f>
        <v>65</v>
      </c>
      <c r="C18" s="755"/>
      <c r="I18" s="702">
        <f>A8</f>
        <v>2022</v>
      </c>
      <c r="J18" s="676">
        <f>IF(ISBLANK(E8),"",E8)</f>
        <v>4.9000000000000004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111</v>
      </c>
      <c r="D5" s="449">
        <f>IF(ISBLANK(B5),"",A5)</f>
        <v>2021</v>
      </c>
      <c r="E5" s="618">
        <f>IF(ISBLANK(B5),"",B5)</f>
        <v>111</v>
      </c>
      <c r="K5" s="217">
        <v>2020</v>
      </c>
      <c r="L5" s="655">
        <v>3.2</v>
      </c>
    </row>
    <row r="6" spans="1:12" x14ac:dyDescent="0.25">
      <c r="A6" s="229">
        <v>2022</v>
      </c>
      <c r="B6" s="602">
        <v>109</v>
      </c>
      <c r="D6" s="450">
        <f>IF(ISBLANK(B6),"",A6)</f>
        <v>2022</v>
      </c>
      <c r="E6" s="619">
        <f>IF(ISBLANK(B6),"",B6)</f>
        <v>109</v>
      </c>
      <c r="K6" s="286">
        <v>2021</v>
      </c>
      <c r="L6" s="657">
        <v>4.0999999999999996</v>
      </c>
    </row>
    <row r="7" spans="1:12" x14ac:dyDescent="0.25">
      <c r="A7" s="123">
        <v>2023</v>
      </c>
      <c r="B7" s="617">
        <v>99</v>
      </c>
      <c r="D7" s="379">
        <f>IF(ISBLANK(B7),"",A7)</f>
        <v>2023</v>
      </c>
      <c r="E7" s="620">
        <f>IF(ISBLANK(B7),"",B7)</f>
        <v>99</v>
      </c>
      <c r="K7" s="219">
        <v>2022</v>
      </c>
      <c r="L7" s="617">
        <v>3.5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281</v>
      </c>
      <c r="C4" s="643">
        <v>440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196</v>
      </c>
      <c r="C5" s="602">
        <v>470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222</v>
      </c>
      <c r="C6" s="602">
        <v>449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37</v>
      </c>
      <c r="C5" s="643">
        <v>3116</v>
      </c>
      <c r="D5" s="643">
        <v>320</v>
      </c>
      <c r="E5" s="869">
        <v>10.199999999999999</v>
      </c>
      <c r="F5" s="1039">
        <v>10.1</v>
      </c>
      <c r="G5" s="1039">
        <v>10.4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37</v>
      </c>
      <c r="C6" s="657">
        <v>3069</v>
      </c>
      <c r="D6" s="657">
        <v>336</v>
      </c>
      <c r="E6" s="657">
        <v>10.9</v>
      </c>
      <c r="F6" s="657">
        <v>10.6</v>
      </c>
      <c r="G6" s="657">
        <v>11.1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34</v>
      </c>
      <c r="C7" s="617">
        <v>3237</v>
      </c>
      <c r="D7" s="617">
        <v>361</v>
      </c>
      <c r="E7" s="617">
        <v>11.1</v>
      </c>
      <c r="F7" s="617">
        <v>10.8</v>
      </c>
      <c r="G7" s="617">
        <v>11.4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9.8000000000000007</v>
      </c>
      <c r="C4" s="655">
        <v>444</v>
      </c>
      <c r="D4" s="655">
        <v>2.2999999999999998</v>
      </c>
      <c r="E4" s="655">
        <v>620</v>
      </c>
      <c r="F4" s="655">
        <v>0.5</v>
      </c>
      <c r="G4" s="655">
        <v>83</v>
      </c>
      <c r="H4" s="655">
        <v>5</v>
      </c>
      <c r="I4" s="655">
        <v>147</v>
      </c>
      <c r="J4" s="655">
        <v>0.6</v>
      </c>
      <c r="K4" s="253"/>
      <c r="L4" s="253"/>
      <c r="M4" s="253"/>
    </row>
    <row r="5" spans="1:13" x14ac:dyDescent="0.25">
      <c r="A5" s="486">
        <v>2022</v>
      </c>
      <c r="B5" s="602">
        <v>7.7</v>
      </c>
      <c r="C5" s="602">
        <v>606</v>
      </c>
      <c r="D5" s="602">
        <v>3.2</v>
      </c>
      <c r="E5" s="602">
        <v>573</v>
      </c>
      <c r="F5" s="602">
        <v>0.5</v>
      </c>
      <c r="G5" s="602">
        <v>82</v>
      </c>
      <c r="H5" s="602">
        <v>8</v>
      </c>
      <c r="I5" s="602">
        <v>159</v>
      </c>
      <c r="J5" s="602">
        <v>0.6</v>
      </c>
      <c r="K5" s="253"/>
      <c r="L5" s="253"/>
      <c r="M5" s="253"/>
    </row>
    <row r="6" spans="1:13" x14ac:dyDescent="0.25">
      <c r="A6" s="481">
        <v>2023</v>
      </c>
      <c r="B6" s="617"/>
      <c r="C6" s="617">
        <v>600</v>
      </c>
      <c r="D6" s="617"/>
      <c r="E6" s="617">
        <v>591</v>
      </c>
      <c r="F6" s="617"/>
      <c r="G6" s="617">
        <v>69</v>
      </c>
      <c r="H6" s="617">
        <v>5</v>
      </c>
      <c r="I6" s="617">
        <v>153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386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71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987</v>
      </c>
      <c r="C4" s="1006">
        <v>518</v>
      </c>
      <c r="D4" s="1006">
        <v>469</v>
      </c>
      <c r="E4" s="1005">
        <v>2008</v>
      </c>
      <c r="F4" s="1006">
        <v>1036</v>
      </c>
      <c r="G4" s="1006">
        <v>972</v>
      </c>
      <c r="H4" s="1007">
        <v>8.5</v>
      </c>
      <c r="I4" s="1007">
        <v>17.3</v>
      </c>
      <c r="J4" s="1007">
        <v>-8.8000000000000007</v>
      </c>
      <c r="K4" s="70">
        <v>1297</v>
      </c>
      <c r="L4" s="55">
        <v>556</v>
      </c>
      <c r="M4" s="110">
        <v>741</v>
      </c>
      <c r="N4" s="55">
        <v>1524</v>
      </c>
      <c r="O4" s="55">
        <v>675</v>
      </c>
      <c r="P4" s="110">
        <v>849</v>
      </c>
    </row>
    <row r="5" spans="1:17" x14ac:dyDescent="0.25">
      <c r="A5" s="286">
        <v>2021</v>
      </c>
      <c r="B5" s="1008">
        <v>870</v>
      </c>
      <c r="C5" s="1009">
        <v>448</v>
      </c>
      <c r="D5" s="1009">
        <v>422</v>
      </c>
      <c r="E5" s="1008">
        <v>2320</v>
      </c>
      <c r="F5" s="1009">
        <v>1248</v>
      </c>
      <c r="G5" s="1009">
        <v>1072</v>
      </c>
      <c r="H5" s="1010">
        <v>7.6</v>
      </c>
      <c r="I5" s="1010">
        <v>20.3</v>
      </c>
      <c r="J5" s="1010">
        <v>-12.7</v>
      </c>
      <c r="K5" s="212">
        <v>1764</v>
      </c>
      <c r="L5" s="58">
        <v>736</v>
      </c>
      <c r="M5" s="160">
        <v>1028</v>
      </c>
      <c r="N5" s="58">
        <v>2060</v>
      </c>
      <c r="O5" s="58">
        <v>867</v>
      </c>
      <c r="P5" s="160">
        <v>1193</v>
      </c>
    </row>
    <row r="6" spans="1:17" x14ac:dyDescent="0.25">
      <c r="A6" s="219">
        <v>2022</v>
      </c>
      <c r="B6" s="1011">
        <v>974</v>
      </c>
      <c r="C6" s="1012">
        <v>506</v>
      </c>
      <c r="D6" s="1012">
        <v>468</v>
      </c>
      <c r="E6" s="1011">
        <v>1837</v>
      </c>
      <c r="F6" s="1012">
        <v>915</v>
      </c>
      <c r="G6" s="1012">
        <v>922</v>
      </c>
      <c r="H6" s="1013">
        <v>8.8000000000000007</v>
      </c>
      <c r="I6" s="1013">
        <v>16.600000000000001</v>
      </c>
      <c r="J6" s="1013">
        <v>-7.8</v>
      </c>
      <c r="K6" s="1014">
        <v>1955</v>
      </c>
      <c r="L6" s="1015">
        <v>864</v>
      </c>
      <c r="M6" s="1016">
        <v>1091</v>
      </c>
      <c r="N6" s="1015">
        <v>2064</v>
      </c>
      <c r="O6" s="1015">
        <v>871</v>
      </c>
      <c r="P6" s="1016">
        <v>1193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469</v>
      </c>
      <c r="C13" s="319">
        <f>IF(ISBLANK(C4),"",C4)</f>
        <v>518</v>
      </c>
      <c r="D13" s="364"/>
      <c r="E13" s="322">
        <f>A4</f>
        <v>2020</v>
      </c>
      <c r="F13" s="319">
        <f>IF(ISBLANK(G4),"",G4)</f>
        <v>972</v>
      </c>
      <c r="G13" s="319">
        <f>IF(ISBLANK(F4),"",F4)</f>
        <v>1036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422</v>
      </c>
      <c r="C14" s="320">
        <f t="shared" ref="C14:C15" si="2">IF(ISBLANK(C5),"",C5)</f>
        <v>448</v>
      </c>
      <c r="D14" s="364"/>
      <c r="E14" s="323">
        <f t="shared" ref="E14:E15" si="3">A5</f>
        <v>2021</v>
      </c>
      <c r="F14" s="320">
        <f t="shared" ref="F14:F15" si="4">IF(ISBLANK(G5),"",G5)</f>
        <v>1072</v>
      </c>
      <c r="G14" s="320">
        <f t="shared" ref="G14:G15" si="5">IF(ISBLANK(F5),"",F5)</f>
        <v>1248</v>
      </c>
      <c r="H14" s="389"/>
      <c r="I14" s="389"/>
      <c r="J14" s="48"/>
      <c r="K14" s="325" t="s">
        <v>536</v>
      </c>
      <c r="L14" s="328">
        <f>IF(ISBLANK(K4),"",K4)</f>
        <v>1297</v>
      </c>
      <c r="M14" s="328">
        <f>IF(ISBLANK(K5),"",K5)</f>
        <v>1764</v>
      </c>
      <c r="N14" s="328">
        <f>IF(ISBLANK(K6),"",K6)</f>
        <v>1955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468</v>
      </c>
      <c r="C15" s="321">
        <f t="shared" si="2"/>
        <v>506</v>
      </c>
      <c r="E15" s="324">
        <f t="shared" si="3"/>
        <v>2022</v>
      </c>
      <c r="F15" s="321">
        <f t="shared" si="4"/>
        <v>922</v>
      </c>
      <c r="G15" s="321">
        <f t="shared" si="5"/>
        <v>915</v>
      </c>
      <c r="H15" s="211"/>
      <c r="I15" s="211"/>
      <c r="J15" s="28"/>
      <c r="K15" s="326" t="s">
        <v>535</v>
      </c>
      <c r="L15" s="329">
        <f>IF(ISBLANK(N4),"",N4)</f>
        <v>1524</v>
      </c>
      <c r="M15" s="329">
        <f>IF(ISBLANK(N5),"",N5)</f>
        <v>2060</v>
      </c>
      <c r="N15" s="329">
        <f>IF(ISBLANK(N6),"",N6)</f>
        <v>2064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1297</v>
      </c>
      <c r="M19" s="328">
        <f>IF(ISBLANK(K5),"",K5)</f>
        <v>1764</v>
      </c>
      <c r="N19" s="328">
        <f>IF(ISBLANK(K6),"",K6)</f>
        <v>1955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1524</v>
      </c>
      <c r="M20" s="329">
        <f>IF(ISBLANK(N5),"",N5)</f>
        <v>2060</v>
      </c>
      <c r="N20" s="329">
        <f>IF(ISBLANK(N6),"",N6)</f>
        <v>2064</v>
      </c>
      <c r="O20" s="364"/>
    </row>
    <row r="21" spans="1:15" x14ac:dyDescent="0.25">
      <c r="A21" s="322">
        <f>A4</f>
        <v>2020</v>
      </c>
      <c r="B21" s="319">
        <f>IF(ISBLANK(D4),"",D4)</f>
        <v>469</v>
      </c>
      <c r="C21" s="319">
        <f>IF(ISBLANK(C4),"",C4)</f>
        <v>518</v>
      </c>
      <c r="E21" s="322">
        <f>A4</f>
        <v>2020</v>
      </c>
      <c r="F21" s="319">
        <f>IF(ISBLANK(G4),"",G4)</f>
        <v>972</v>
      </c>
      <c r="G21" s="319">
        <f>IF(ISBLANK(F4),"",F4)</f>
        <v>1036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422</v>
      </c>
      <c r="C22" s="320">
        <f t="shared" ref="C22:C23" si="8">IF(ISBLANK(C5),"",C5)</f>
        <v>448</v>
      </c>
      <c r="E22" s="323">
        <f t="shared" ref="E22:E23" si="9">A5</f>
        <v>2021</v>
      </c>
      <c r="F22" s="320">
        <f t="shared" ref="F22:F23" si="10">IF(ISBLANK(G5),"",G5)</f>
        <v>1072</v>
      </c>
      <c r="G22" s="320">
        <f t="shared" ref="G22:G23" si="11">IF(ISBLANK(F5),"",F5)</f>
        <v>1248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468</v>
      </c>
      <c r="C23" s="321">
        <f t="shared" si="8"/>
        <v>506</v>
      </c>
      <c r="E23" s="324">
        <f t="shared" si="9"/>
        <v>2022</v>
      </c>
      <c r="F23" s="321">
        <f t="shared" si="10"/>
        <v>922</v>
      </c>
      <c r="G23" s="321">
        <f t="shared" si="11"/>
        <v>915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31</v>
      </c>
      <c r="C5" s="611"/>
      <c r="D5" s="611"/>
      <c r="E5" s="599">
        <v>78</v>
      </c>
      <c r="F5" s="616"/>
      <c r="G5" s="945"/>
      <c r="H5" s="599">
        <v>380</v>
      </c>
      <c r="I5" s="616">
        <v>141</v>
      </c>
      <c r="J5" s="616">
        <v>239</v>
      </c>
      <c r="K5" s="616"/>
      <c r="L5" s="945"/>
    </row>
    <row r="6" spans="1:12" x14ac:dyDescent="0.25">
      <c r="A6" s="286">
        <v>2021</v>
      </c>
      <c r="B6" s="601">
        <v>33</v>
      </c>
      <c r="C6" s="612"/>
      <c r="D6" s="612"/>
      <c r="E6" s="1034">
        <v>77</v>
      </c>
      <c r="F6" s="1028"/>
      <c r="G6" s="980"/>
      <c r="H6" s="1034">
        <v>468</v>
      </c>
      <c r="I6" s="1028">
        <v>157</v>
      </c>
      <c r="J6" s="1028">
        <v>311</v>
      </c>
      <c r="K6" s="1028"/>
      <c r="L6" s="980"/>
    </row>
    <row r="7" spans="1:12" x14ac:dyDescent="0.25">
      <c r="A7" s="218">
        <v>2022</v>
      </c>
      <c r="B7" s="601">
        <v>33</v>
      </c>
      <c r="C7" s="612"/>
      <c r="D7" s="612"/>
      <c r="E7" s="1034">
        <v>71</v>
      </c>
      <c r="F7" s="1028"/>
      <c r="G7" s="980"/>
      <c r="H7" s="1034">
        <v>386</v>
      </c>
      <c r="I7" s="1028">
        <v>129</v>
      </c>
      <c r="J7" s="1028">
        <v>257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129</v>
      </c>
    </row>
    <row r="15" spans="1:12" ht="30" x14ac:dyDescent="0.25">
      <c r="A15" s="833" t="s">
        <v>1543</v>
      </c>
      <c r="B15" s="623">
        <f>IF(ISBLANK(J7),"",J7)</f>
        <v>257</v>
      </c>
    </row>
    <row r="17" spans="1:2" x14ac:dyDescent="0.25">
      <c r="A17" s="625" t="s">
        <v>1540</v>
      </c>
      <c r="B17" s="621">
        <f>IF(ISBLANK(I7),"",I7)</f>
        <v>129</v>
      </c>
    </row>
    <row r="18" spans="1:2" x14ac:dyDescent="0.25">
      <c r="A18" s="627" t="s">
        <v>1541</v>
      </c>
      <c r="B18" s="623">
        <f>IF(ISBLANK(J7),"",J7)</f>
        <v>257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48.1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58.3</v>
      </c>
      <c r="C6" s="614">
        <v>31.4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56.1</v>
      </c>
      <c r="C10" s="614">
        <v>30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48.1</v>
      </c>
      <c r="C14" s="73">
        <v>37.1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564.21900000000005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596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32786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432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27430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73848.62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564.20699999999999</v>
      </c>
      <c r="C5" s="611">
        <v>424.82600000000002</v>
      </c>
      <c r="D5" s="751">
        <v>38016</v>
      </c>
      <c r="E5" s="751">
        <v>33</v>
      </c>
      <c r="G5" s="358">
        <v>2014</v>
      </c>
      <c r="H5" s="70">
        <v>72903.86</v>
      </c>
      <c r="I5" s="55">
        <v>30231.14</v>
      </c>
      <c r="J5" s="55">
        <v>42672.72</v>
      </c>
      <c r="K5" s="71">
        <v>48</v>
      </c>
    </row>
    <row r="6" spans="1:12" x14ac:dyDescent="0.25">
      <c r="A6" s="286">
        <v>2021</v>
      </c>
      <c r="B6" s="601">
        <v>564.21900000000005</v>
      </c>
      <c r="C6" s="612">
        <v>424.24900000000002</v>
      </c>
      <c r="D6" s="959">
        <v>37990</v>
      </c>
      <c r="E6" s="959">
        <v>34</v>
      </c>
      <c r="G6" s="480">
        <v>2017</v>
      </c>
      <c r="H6" s="212">
        <v>72501.570000000007</v>
      </c>
      <c r="I6" s="58">
        <v>29994.03</v>
      </c>
      <c r="J6" s="58">
        <v>42507.54</v>
      </c>
      <c r="K6" s="214">
        <v>47</v>
      </c>
    </row>
    <row r="7" spans="1:12" x14ac:dyDescent="0.25">
      <c r="A7" s="218">
        <v>2022</v>
      </c>
      <c r="B7" s="601">
        <v>564.21900000000005</v>
      </c>
      <c r="C7" s="612">
        <v>429.24900000000002</v>
      </c>
      <c r="D7" s="959">
        <v>37596</v>
      </c>
      <c r="E7" s="959">
        <v>35</v>
      </c>
      <c r="G7" s="482">
        <v>2020</v>
      </c>
      <c r="H7" s="72">
        <v>73848.62</v>
      </c>
      <c r="I7" s="61">
        <v>32284.73</v>
      </c>
      <c r="J7" s="61">
        <v>41563.89</v>
      </c>
      <c r="K7" s="73">
        <v>48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429.24900000000002</v>
      </c>
      <c r="D14" s="631">
        <f>A5</f>
        <v>2020</v>
      </c>
      <c r="E14" s="625">
        <f>IF(ISBLANK(D5),"",D5)</f>
        <v>38016</v>
      </c>
      <c r="F14" s="211"/>
      <c r="G14" s="634" t="s">
        <v>925</v>
      </c>
      <c r="H14" s="621">
        <f>IF(ISBLANK(J7),"",J7)</f>
        <v>41563.89</v>
      </c>
      <c r="I14" s="211"/>
      <c r="J14" s="211"/>
    </row>
    <row r="15" spans="1:12" x14ac:dyDescent="0.25">
      <c r="A15" s="870" t="s">
        <v>16</v>
      </c>
      <c r="B15" s="630">
        <f>IF(ISBLANK(B7),"",B7)</f>
        <v>564.21900000000005</v>
      </c>
      <c r="D15" s="632">
        <f t="shared" ref="D15:D16" si="0">A6</f>
        <v>2021</v>
      </c>
      <c r="E15" s="626">
        <f>IF(ISBLANK(D6),"",D6)</f>
        <v>37990</v>
      </c>
      <c r="F15" s="211"/>
      <c r="G15" s="635" t="s">
        <v>926</v>
      </c>
      <c r="H15" s="623">
        <f>IF(ISBLANK(I7),"",I7)</f>
        <v>32284.73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37596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429.24900000000002</v>
      </c>
      <c r="F19" s="253"/>
      <c r="G19" s="634" t="s">
        <v>529</v>
      </c>
      <c r="H19" s="621">
        <f>IF(ISBLANK(J7),"",J7)</f>
        <v>41563.89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564.21900000000005</v>
      </c>
      <c r="F20" s="253"/>
      <c r="G20" s="635" t="s">
        <v>528</v>
      </c>
      <c r="H20" s="623">
        <f>IF(ISBLANK(I7),"",I7)</f>
        <v>32284.73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2.2999999999999998</v>
      </c>
      <c r="C5" s="1092">
        <v>32740</v>
      </c>
      <c r="D5" s="1093">
        <v>595</v>
      </c>
      <c r="E5" s="1092">
        <v>27430</v>
      </c>
      <c r="F5" s="1093">
        <v>432</v>
      </c>
    </row>
    <row r="6" spans="1:9" x14ac:dyDescent="0.25">
      <c r="A6" s="218">
        <v>2021</v>
      </c>
      <c r="B6" s="1092">
        <v>3.6</v>
      </c>
      <c r="C6" s="1092">
        <v>32756</v>
      </c>
      <c r="D6" s="1093">
        <v>596</v>
      </c>
      <c r="E6" s="1092">
        <v>27430</v>
      </c>
      <c r="F6" s="1093">
        <v>432</v>
      </c>
    </row>
    <row r="7" spans="1:9" x14ac:dyDescent="0.25">
      <c r="A7" s="219">
        <v>2022</v>
      </c>
      <c r="B7" s="73">
        <v>4.8</v>
      </c>
      <c r="C7" s="73">
        <v>32786</v>
      </c>
      <c r="D7" s="73">
        <v>596</v>
      </c>
      <c r="E7" s="73">
        <v>27430</v>
      </c>
      <c r="F7" s="73">
        <v>432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29389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24400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4989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142622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106290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36332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4.4000000000000004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7.3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15912</v>
      </c>
      <c r="C5" s="458">
        <v>14110</v>
      </c>
      <c r="D5" s="458">
        <v>1802</v>
      </c>
      <c r="E5" s="457">
        <v>67767</v>
      </c>
      <c r="F5" s="458">
        <v>54582</v>
      </c>
      <c r="G5" s="458">
        <v>13185</v>
      </c>
      <c r="H5" s="457">
        <v>3.9</v>
      </c>
      <c r="I5" s="763">
        <v>7.3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21033</v>
      </c>
      <c r="C6" s="458">
        <v>17692</v>
      </c>
      <c r="D6" s="458">
        <v>3341</v>
      </c>
      <c r="E6" s="457">
        <v>95608</v>
      </c>
      <c r="F6" s="458">
        <v>68944</v>
      </c>
      <c r="G6" s="458">
        <v>26664</v>
      </c>
      <c r="H6" s="457">
        <v>3.9</v>
      </c>
      <c r="I6" s="763">
        <v>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29389</v>
      </c>
      <c r="C7" s="612">
        <v>24400</v>
      </c>
      <c r="D7" s="612">
        <v>4989</v>
      </c>
      <c r="E7" s="601">
        <v>142622</v>
      </c>
      <c r="F7" s="612">
        <v>106290</v>
      </c>
      <c r="G7" s="612">
        <v>36332</v>
      </c>
      <c r="H7" s="947">
        <v>4.4000000000000004</v>
      </c>
      <c r="I7" s="948">
        <v>7.3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15912</v>
      </c>
      <c r="C14" s="674">
        <f t="shared" ref="C14:D14" si="0">IF(ISBLANK(C5),"",C5)</f>
        <v>14110</v>
      </c>
      <c r="D14" s="669">
        <f t="shared" si="0"/>
        <v>1802</v>
      </c>
      <c r="F14" s="884">
        <f>A5</f>
        <v>2020</v>
      </c>
      <c r="G14" s="674">
        <f>IF(ISBLANK(E5),"",E5)</f>
        <v>67767</v>
      </c>
      <c r="H14" s="674">
        <f t="shared" ref="H14:I16" si="1">IF(ISBLANK(F5),"",F5)</f>
        <v>54582</v>
      </c>
      <c r="I14" s="669">
        <f t="shared" si="1"/>
        <v>13185</v>
      </c>
      <c r="J14" s="756"/>
      <c r="K14" s="884">
        <f>A5</f>
        <v>2020</v>
      </c>
      <c r="L14" s="674">
        <f>IF(ISBLANK(H5),"",H5)</f>
        <v>3.9</v>
      </c>
      <c r="M14" s="669">
        <f>IF(ISBLANK(I5),"",I5)</f>
        <v>7.3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21033</v>
      </c>
      <c r="C15" s="879">
        <f t="shared" si="3"/>
        <v>17692</v>
      </c>
      <c r="D15" s="886">
        <f t="shared" si="3"/>
        <v>3341</v>
      </c>
      <c r="F15" s="890">
        <f t="shared" ref="F15:F16" si="4">A6</f>
        <v>2021</v>
      </c>
      <c r="G15" s="853">
        <f t="shared" ref="G15:G16" si="5">IF(ISBLANK(E6),"",E6)</f>
        <v>95608</v>
      </c>
      <c r="H15" s="853">
        <f t="shared" si="1"/>
        <v>68944</v>
      </c>
      <c r="I15" s="670">
        <f t="shared" si="1"/>
        <v>26664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29389</v>
      </c>
      <c r="C16" s="888">
        <f t="shared" si="3"/>
        <v>24400</v>
      </c>
      <c r="D16" s="889">
        <f t="shared" si="3"/>
        <v>4989</v>
      </c>
      <c r="F16" s="891">
        <f t="shared" si="4"/>
        <v>2022</v>
      </c>
      <c r="G16" s="676">
        <f t="shared" si="5"/>
        <v>142622</v>
      </c>
      <c r="H16" s="676">
        <f t="shared" si="1"/>
        <v>106290</v>
      </c>
      <c r="I16" s="671">
        <f t="shared" si="1"/>
        <v>36332</v>
      </c>
      <c r="J16" s="211"/>
      <c r="K16" s="891">
        <f t="shared" si="6"/>
        <v>2022</v>
      </c>
      <c r="L16" s="676">
        <f t="shared" si="7"/>
        <v>4.4000000000000004</v>
      </c>
      <c r="M16" s="671">
        <f t="shared" si="7"/>
        <v>7.3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15912</v>
      </c>
      <c r="C22" s="674">
        <f t="shared" ref="C22:D22" si="8">IF(ISBLANK(C5),"",C5)</f>
        <v>14110</v>
      </c>
      <c r="D22" s="669">
        <f t="shared" si="8"/>
        <v>1802</v>
      </c>
      <c r="F22" s="884">
        <f>A5</f>
        <v>2020</v>
      </c>
      <c r="G22" s="674">
        <f>IF(ISBLANK(E5),"",E5)</f>
        <v>67767</v>
      </c>
      <c r="H22" s="674">
        <f t="shared" ref="H22:I24" si="9">IF(ISBLANK(F5),"",F5)</f>
        <v>54582</v>
      </c>
      <c r="I22" s="669">
        <f t="shared" si="9"/>
        <v>13185</v>
      </c>
      <c r="J22" s="756"/>
      <c r="K22" s="884">
        <f>A5</f>
        <v>2020</v>
      </c>
      <c r="L22" s="674">
        <f>IF(ISBLANK(H5),"",H5)</f>
        <v>3.9</v>
      </c>
      <c r="M22" s="669">
        <f>IF(ISBLANK(I5),"",I5)</f>
        <v>7.3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21033</v>
      </c>
      <c r="C23" s="853">
        <f t="shared" si="11"/>
        <v>17692</v>
      </c>
      <c r="D23" s="670">
        <f t="shared" si="11"/>
        <v>3341</v>
      </c>
      <c r="F23" s="890">
        <f t="shared" ref="F23:F24" si="12">A6</f>
        <v>2021</v>
      </c>
      <c r="G23" s="853">
        <f t="shared" ref="G23:G24" si="13">IF(ISBLANK(E6),"",E6)</f>
        <v>95608</v>
      </c>
      <c r="H23" s="853">
        <f t="shared" si="9"/>
        <v>68944</v>
      </c>
      <c r="I23" s="670">
        <f t="shared" si="9"/>
        <v>26664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29389</v>
      </c>
      <c r="C24" s="676">
        <f t="shared" si="11"/>
        <v>24400</v>
      </c>
      <c r="D24" s="671">
        <f t="shared" si="11"/>
        <v>4989</v>
      </c>
      <c r="F24" s="891">
        <f t="shared" si="12"/>
        <v>2022</v>
      </c>
      <c r="G24" s="676">
        <f t="shared" si="13"/>
        <v>142622</v>
      </c>
      <c r="H24" s="676">
        <f t="shared" si="9"/>
        <v>106290</v>
      </c>
      <c r="I24" s="671">
        <f t="shared" si="9"/>
        <v>36332</v>
      </c>
      <c r="J24" s="211"/>
      <c r="K24" s="891">
        <f t="shared" si="14"/>
        <v>2022</v>
      </c>
      <c r="L24" s="676">
        <f t="shared" si="15"/>
        <v>4.4000000000000004</v>
      </c>
      <c r="M24" s="671">
        <f t="shared" si="15"/>
        <v>7.3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386</v>
      </c>
      <c r="C3" s="71">
        <v>137</v>
      </c>
      <c r="D3" s="71">
        <v>15.4</v>
      </c>
      <c r="F3" s="105" t="s">
        <v>537</v>
      </c>
      <c r="G3" s="97">
        <f>IF(ISBLANK(B3),"",B3)</f>
        <v>386</v>
      </c>
      <c r="H3" s="97">
        <f>IF(ISBLANK(B4),"",B4)</f>
        <v>540</v>
      </c>
      <c r="I3" s="97">
        <f>IF(ISBLANK(B5),"",B5)</f>
        <v>521</v>
      </c>
      <c r="J3" s="365"/>
    </row>
    <row r="4" spans="1:12" x14ac:dyDescent="0.25">
      <c r="A4" s="286">
        <v>2021</v>
      </c>
      <c r="B4" s="214">
        <v>540</v>
      </c>
      <c r="C4" s="214">
        <v>151</v>
      </c>
      <c r="D4" s="214">
        <v>14.2</v>
      </c>
      <c r="F4" s="130" t="s">
        <v>538</v>
      </c>
      <c r="G4" s="98">
        <f>IF(ISBLANK(C3),"",C3)</f>
        <v>137</v>
      </c>
      <c r="H4" s="98">
        <f>IF(ISBLANK(C4),"",C4)</f>
        <v>151</v>
      </c>
      <c r="I4" s="98">
        <f>IF(ISBLANK(C5),"",C5)</f>
        <v>175</v>
      </c>
      <c r="J4" s="365"/>
    </row>
    <row r="5" spans="1:12" x14ac:dyDescent="0.25">
      <c r="A5" s="218">
        <v>2022</v>
      </c>
      <c r="B5" s="168">
        <v>521</v>
      </c>
      <c r="C5" s="168">
        <v>175</v>
      </c>
      <c r="D5" s="168">
        <v>14.2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386</v>
      </c>
      <c r="H8" s="97">
        <f>IF(ISBLANK(B4),"",B4)</f>
        <v>540</v>
      </c>
      <c r="I8" s="97">
        <f>IF(ISBLANK(B5),"",B5)</f>
        <v>521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137</v>
      </c>
      <c r="H9" s="98">
        <f>IF(ISBLANK(C4),"",C4)</f>
        <v>151</v>
      </c>
      <c r="I9" s="98">
        <f>IF(ISBLANK(C5),"",C5)</f>
        <v>175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15.4</v>
      </c>
      <c r="H13" s="132">
        <f>IF(ISBLANK(D4),"",D4)</f>
        <v>14.2</v>
      </c>
      <c r="I13" s="132">
        <f>IF(ISBLANK(D5),"",D5)</f>
        <v>14.2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2168</v>
      </c>
      <c r="C4" s="110">
        <v>2483</v>
      </c>
      <c r="E4" s="29" t="s">
        <v>540</v>
      </c>
      <c r="F4" s="163">
        <f>B4/($B$22+$C$22)*100</f>
        <v>1.9611922746392871</v>
      </c>
      <c r="G4" s="163">
        <f>C4/($B$22+$C$22)*100</f>
        <v>2.2461441042109547</v>
      </c>
      <c r="J4" s="29" t="s">
        <v>540</v>
      </c>
      <c r="K4" s="163">
        <f>G4</f>
        <v>2.2461441042109547</v>
      </c>
    </row>
    <row r="5" spans="1:11" x14ac:dyDescent="0.25">
      <c r="A5" s="202" t="s">
        <v>541</v>
      </c>
      <c r="B5" s="212">
        <v>2395</v>
      </c>
      <c r="C5" s="160">
        <v>2631</v>
      </c>
      <c r="E5" s="29" t="s">
        <v>541</v>
      </c>
      <c r="F5" s="163">
        <f t="shared" ref="F5:G21" si="0">B5/($B$22+$C$22)*100</f>
        <v>2.1665385137274411</v>
      </c>
      <c r="G5" s="163">
        <f t="shared" si="0"/>
        <v>2.3800262336605003</v>
      </c>
      <c r="J5" s="29" t="s">
        <v>541</v>
      </c>
      <c r="K5" s="163">
        <f t="shared" ref="K5:K21" si="1">G5</f>
        <v>2.3800262336605003</v>
      </c>
    </row>
    <row r="6" spans="1:11" x14ac:dyDescent="0.25">
      <c r="A6" s="202" t="s">
        <v>542</v>
      </c>
      <c r="B6" s="212">
        <v>2612</v>
      </c>
      <c r="C6" s="160">
        <v>2775</v>
      </c>
      <c r="E6" s="29" t="s">
        <v>542</v>
      </c>
      <c r="F6" s="163">
        <f t="shared" si="0"/>
        <v>2.3628386629879232</v>
      </c>
      <c r="G6" s="163">
        <f t="shared" si="0"/>
        <v>2.5102899271789769</v>
      </c>
      <c r="J6" s="29" t="s">
        <v>542</v>
      </c>
      <c r="K6" s="163">
        <f t="shared" si="1"/>
        <v>2.5102899271789769</v>
      </c>
    </row>
    <row r="7" spans="1:11" x14ac:dyDescent="0.25">
      <c r="A7" s="202" t="s">
        <v>543</v>
      </c>
      <c r="B7" s="212">
        <v>2837</v>
      </c>
      <c r="C7" s="160">
        <v>3256</v>
      </c>
      <c r="E7" s="29" t="s">
        <v>543</v>
      </c>
      <c r="F7" s="163">
        <f t="shared" si="0"/>
        <v>2.5663756841105432</v>
      </c>
      <c r="G7" s="163">
        <f t="shared" si="0"/>
        <v>2.9454068478899997</v>
      </c>
      <c r="J7" s="29" t="s">
        <v>543</v>
      </c>
      <c r="K7" s="163">
        <f t="shared" si="1"/>
        <v>2.9454068478899997</v>
      </c>
    </row>
    <row r="8" spans="1:11" x14ac:dyDescent="0.25">
      <c r="A8" s="202" t="s">
        <v>544</v>
      </c>
      <c r="B8" s="212">
        <v>2708</v>
      </c>
      <c r="C8" s="160">
        <v>2996</v>
      </c>
      <c r="E8" s="29" t="s">
        <v>544</v>
      </c>
      <c r="F8" s="163">
        <f t="shared" si="0"/>
        <v>2.4496811253335746</v>
      </c>
      <c r="G8" s="163">
        <f t="shared" si="0"/>
        <v>2.710208512370528</v>
      </c>
      <c r="J8" s="29" t="s">
        <v>544</v>
      </c>
      <c r="K8" s="163">
        <f t="shared" si="1"/>
        <v>2.710208512370528</v>
      </c>
    </row>
    <row r="9" spans="1:11" x14ac:dyDescent="0.25">
      <c r="A9" s="202" t="s">
        <v>545</v>
      </c>
      <c r="B9" s="212">
        <v>2751</v>
      </c>
      <c r="C9" s="160">
        <v>2974</v>
      </c>
      <c r="E9" s="29" t="s">
        <v>545</v>
      </c>
      <c r="F9" s="163">
        <f t="shared" si="0"/>
        <v>2.4885793115925638</v>
      </c>
      <c r="G9" s="163">
        <f t="shared" si="0"/>
        <v>2.6903071147496496</v>
      </c>
      <c r="J9" s="29" t="s">
        <v>545</v>
      </c>
      <c r="K9" s="163">
        <f t="shared" si="1"/>
        <v>2.6903071147496496</v>
      </c>
    </row>
    <row r="10" spans="1:11" x14ac:dyDescent="0.25">
      <c r="A10" s="202" t="s">
        <v>546</v>
      </c>
      <c r="B10" s="212">
        <v>2909</v>
      </c>
      <c r="C10" s="160">
        <v>3138</v>
      </c>
      <c r="E10" s="29" t="s">
        <v>546</v>
      </c>
      <c r="F10" s="163">
        <f t="shared" si="0"/>
        <v>2.6315075308697815</v>
      </c>
      <c r="G10" s="163">
        <f t="shared" si="0"/>
        <v>2.8386629879234704</v>
      </c>
      <c r="J10" s="29" t="s">
        <v>546</v>
      </c>
      <c r="K10" s="163">
        <f t="shared" si="1"/>
        <v>2.8386629879234704</v>
      </c>
    </row>
    <row r="11" spans="1:11" x14ac:dyDescent="0.25">
      <c r="A11" s="202" t="s">
        <v>547</v>
      </c>
      <c r="B11" s="212">
        <v>3410</v>
      </c>
      <c r="C11" s="160">
        <v>3533</v>
      </c>
      <c r="E11" s="29" t="s">
        <v>547</v>
      </c>
      <c r="F11" s="163">
        <f t="shared" si="0"/>
        <v>3.0847166312361485</v>
      </c>
      <c r="G11" s="163">
        <f t="shared" si="0"/>
        <v>3.1959835361165139</v>
      </c>
      <c r="J11" s="29" t="s">
        <v>547</v>
      </c>
      <c r="K11" s="163">
        <f t="shared" si="1"/>
        <v>3.1959835361165139</v>
      </c>
    </row>
    <row r="12" spans="1:11" x14ac:dyDescent="0.25">
      <c r="A12" s="202" t="s">
        <v>548</v>
      </c>
      <c r="B12" s="212">
        <v>3810</v>
      </c>
      <c r="C12" s="160">
        <v>3792</v>
      </c>
      <c r="E12" s="29" t="s">
        <v>548</v>
      </c>
      <c r="F12" s="163">
        <f t="shared" si="0"/>
        <v>3.4465602243430276</v>
      </c>
      <c r="G12" s="163">
        <f t="shared" si="0"/>
        <v>3.4302772626532181</v>
      </c>
      <c r="J12" s="29" t="s">
        <v>548</v>
      </c>
      <c r="K12" s="163">
        <f t="shared" si="1"/>
        <v>3.4302772626532181</v>
      </c>
    </row>
    <row r="13" spans="1:11" x14ac:dyDescent="0.25">
      <c r="A13" s="202" t="s">
        <v>549</v>
      </c>
      <c r="B13" s="212">
        <v>4107</v>
      </c>
      <c r="C13" s="160">
        <v>4158</v>
      </c>
      <c r="E13" s="29" t="s">
        <v>549</v>
      </c>
      <c r="F13" s="163">
        <f t="shared" si="0"/>
        <v>3.7152290922248858</v>
      </c>
      <c r="G13" s="163">
        <f t="shared" si="0"/>
        <v>3.7613641503460129</v>
      </c>
      <c r="J13" s="29" t="s">
        <v>549</v>
      </c>
      <c r="K13" s="163">
        <f t="shared" si="1"/>
        <v>3.7613641503460129</v>
      </c>
    </row>
    <row r="14" spans="1:11" x14ac:dyDescent="0.25">
      <c r="A14" s="202" t="s">
        <v>550</v>
      </c>
      <c r="B14" s="212">
        <v>3934</v>
      </c>
      <c r="C14" s="160">
        <v>3930</v>
      </c>
      <c r="E14" s="29" t="s">
        <v>550</v>
      </c>
      <c r="F14" s="163">
        <f t="shared" si="0"/>
        <v>3.5587317382061605</v>
      </c>
      <c r="G14" s="163">
        <f t="shared" si="0"/>
        <v>3.5551133022750916</v>
      </c>
      <c r="J14" s="29" t="s">
        <v>550</v>
      </c>
      <c r="K14" s="163">
        <f t="shared" si="1"/>
        <v>3.5551133022750916</v>
      </c>
    </row>
    <row r="15" spans="1:11" x14ac:dyDescent="0.25">
      <c r="A15" s="202" t="s">
        <v>551</v>
      </c>
      <c r="B15" s="212">
        <v>3788</v>
      </c>
      <c r="C15" s="160">
        <v>3655</v>
      </c>
      <c r="E15" s="29" t="s">
        <v>551</v>
      </c>
      <c r="F15" s="163">
        <f t="shared" si="0"/>
        <v>3.4266588267221496</v>
      </c>
      <c r="G15" s="163">
        <f t="shared" si="0"/>
        <v>3.3063458320141117</v>
      </c>
      <c r="J15" s="29" t="s">
        <v>551</v>
      </c>
      <c r="K15" s="163">
        <f t="shared" si="1"/>
        <v>3.3063458320141117</v>
      </c>
    </row>
    <row r="16" spans="1:11" x14ac:dyDescent="0.25">
      <c r="A16" s="202" t="s">
        <v>552</v>
      </c>
      <c r="B16" s="212">
        <v>4114</v>
      </c>
      <c r="C16" s="160">
        <v>3661</v>
      </c>
      <c r="E16" s="29" t="s">
        <v>552</v>
      </c>
      <c r="F16" s="163">
        <f t="shared" si="0"/>
        <v>3.7215613551042561</v>
      </c>
      <c r="G16" s="163">
        <f t="shared" si="0"/>
        <v>3.3117734859107149</v>
      </c>
      <c r="J16" s="29" t="s">
        <v>552</v>
      </c>
      <c r="K16" s="163">
        <f t="shared" si="1"/>
        <v>3.3117734859107149</v>
      </c>
    </row>
    <row r="17" spans="1:11" x14ac:dyDescent="0.25">
      <c r="A17" s="202" t="s">
        <v>553</v>
      </c>
      <c r="B17" s="212">
        <v>4833</v>
      </c>
      <c r="C17" s="160">
        <v>4058</v>
      </c>
      <c r="E17" s="29" t="s">
        <v>553</v>
      </c>
      <c r="F17" s="163">
        <f t="shared" si="0"/>
        <v>4.3719752137138723</v>
      </c>
      <c r="G17" s="163">
        <f t="shared" si="0"/>
        <v>3.670903252069293</v>
      </c>
      <c r="J17" s="29" t="s">
        <v>553</v>
      </c>
      <c r="K17" s="163">
        <f t="shared" si="1"/>
        <v>3.670903252069293</v>
      </c>
    </row>
    <row r="18" spans="1:11" x14ac:dyDescent="0.25">
      <c r="A18" s="202" t="s">
        <v>554</v>
      </c>
      <c r="B18" s="212">
        <v>4010</v>
      </c>
      <c r="C18" s="160">
        <v>3227</v>
      </c>
      <c r="E18" s="29" t="s">
        <v>554</v>
      </c>
      <c r="F18" s="163">
        <f t="shared" si="0"/>
        <v>3.6274820208964678</v>
      </c>
      <c r="G18" s="163">
        <f t="shared" si="0"/>
        <v>2.9191731873897506</v>
      </c>
      <c r="J18" s="29" t="s">
        <v>554</v>
      </c>
      <c r="K18" s="163">
        <f t="shared" si="1"/>
        <v>2.9191731873897506</v>
      </c>
    </row>
    <row r="19" spans="1:11" x14ac:dyDescent="0.25">
      <c r="A19" s="202" t="s">
        <v>555</v>
      </c>
      <c r="B19" s="212">
        <v>2395</v>
      </c>
      <c r="C19" s="160">
        <v>1764</v>
      </c>
      <c r="E19" s="29" t="s">
        <v>555</v>
      </c>
      <c r="F19" s="163">
        <f t="shared" si="0"/>
        <v>2.1665385137274411</v>
      </c>
      <c r="G19" s="163">
        <f t="shared" si="0"/>
        <v>1.5957302456013389</v>
      </c>
      <c r="J19" s="29" t="s">
        <v>555</v>
      </c>
      <c r="K19" s="163">
        <f t="shared" si="1"/>
        <v>1.5957302456013389</v>
      </c>
    </row>
    <row r="20" spans="1:11" x14ac:dyDescent="0.25">
      <c r="A20" s="202" t="s">
        <v>556</v>
      </c>
      <c r="B20" s="212">
        <v>1966</v>
      </c>
      <c r="C20" s="160">
        <v>1400</v>
      </c>
      <c r="E20" s="29" t="s">
        <v>556</v>
      </c>
      <c r="F20" s="163">
        <f t="shared" si="0"/>
        <v>1.7784612601203131</v>
      </c>
      <c r="G20" s="163">
        <f t="shared" si="0"/>
        <v>1.2664525758740786</v>
      </c>
      <c r="J20" s="29" t="s">
        <v>556</v>
      </c>
      <c r="K20" s="163">
        <f t="shared" si="1"/>
        <v>1.2664525758740786</v>
      </c>
    </row>
    <row r="21" spans="1:11" x14ac:dyDescent="0.25">
      <c r="A21" s="203" t="s">
        <v>557</v>
      </c>
      <c r="B21" s="72">
        <v>1376</v>
      </c>
      <c r="C21" s="111">
        <v>991</v>
      </c>
      <c r="E21" s="31" t="s">
        <v>557</v>
      </c>
      <c r="F21" s="163">
        <f t="shared" si="0"/>
        <v>1.2447419602876657</v>
      </c>
      <c r="G21" s="163">
        <f t="shared" si="0"/>
        <v>0.89646750192229407</v>
      </c>
      <c r="J21" s="31" t="s">
        <v>557</v>
      </c>
      <c r="K21" s="210">
        <f t="shared" si="1"/>
        <v>0.89646750192229407</v>
      </c>
    </row>
    <row r="22" spans="1:11" x14ac:dyDescent="0.25">
      <c r="A22" s="309" t="s">
        <v>16</v>
      </c>
      <c r="B22" s="121">
        <f>SUM(B4:B21)</f>
        <v>56123</v>
      </c>
      <c r="C22" s="124">
        <f>SUM(C4:C21)</f>
        <v>54422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4704</v>
      </c>
      <c r="C3" s="110">
        <v>3796</v>
      </c>
      <c r="E3" s="297" t="s">
        <v>709</v>
      </c>
      <c r="F3" s="71">
        <v>49.24</v>
      </c>
      <c r="G3" s="71">
        <v>53.06</v>
      </c>
      <c r="K3" s="122" t="s">
        <v>16</v>
      </c>
      <c r="L3" s="71">
        <v>2.98</v>
      </c>
      <c r="M3" s="71">
        <v>2.62</v>
      </c>
    </row>
    <row r="4" spans="1:16" x14ac:dyDescent="0.25">
      <c r="A4" s="202" t="s">
        <v>704</v>
      </c>
      <c r="B4" s="212">
        <v>5979</v>
      </c>
      <c r="C4" s="160">
        <v>4652</v>
      </c>
      <c r="E4" s="298" t="s">
        <v>710</v>
      </c>
      <c r="F4" s="214">
        <v>41.73</v>
      </c>
      <c r="G4" s="214">
        <v>37.130000000000003</v>
      </c>
      <c r="K4" s="215" t="s">
        <v>212</v>
      </c>
      <c r="L4" s="214">
        <v>2.9</v>
      </c>
      <c r="M4" s="214">
        <v>2.54</v>
      </c>
      <c r="N4" s="211"/>
    </row>
    <row r="5" spans="1:16" x14ac:dyDescent="0.25">
      <c r="A5" s="202" t="s">
        <v>705</v>
      </c>
      <c r="B5" s="212">
        <v>4743</v>
      </c>
      <c r="C5" s="160">
        <v>3036</v>
      </c>
      <c r="E5" s="298" t="s">
        <v>711</v>
      </c>
      <c r="F5" s="214">
        <v>7.74</v>
      </c>
      <c r="G5" s="214">
        <v>8.31</v>
      </c>
      <c r="K5" s="123" t="s">
        <v>213</v>
      </c>
      <c r="L5" s="73">
        <v>3.07</v>
      </c>
      <c r="M5" s="73">
        <v>2.73</v>
      </c>
      <c r="N5" s="211"/>
    </row>
    <row r="6" spans="1:16" x14ac:dyDescent="0.25">
      <c r="A6" s="202" t="s">
        <v>706</v>
      </c>
      <c r="B6" s="212">
        <v>5035</v>
      </c>
      <c r="C6" s="160">
        <v>3253</v>
      </c>
      <c r="E6" s="298" t="s">
        <v>712</v>
      </c>
      <c r="F6" s="214">
        <v>1.05</v>
      </c>
      <c r="G6" s="214">
        <v>1.19</v>
      </c>
      <c r="K6" s="226"/>
      <c r="L6" s="164"/>
      <c r="M6" s="211"/>
    </row>
    <row r="7" spans="1:16" x14ac:dyDescent="0.25">
      <c r="A7" s="202" t="s">
        <v>707</v>
      </c>
      <c r="B7" s="212">
        <v>1920</v>
      </c>
      <c r="C7" s="160">
        <v>1889</v>
      </c>
      <c r="E7" s="299" t="s">
        <v>713</v>
      </c>
      <c r="F7" s="73">
        <v>0.25</v>
      </c>
      <c r="G7" s="73">
        <v>0.3</v>
      </c>
      <c r="K7" s="227"/>
      <c r="L7" s="211"/>
      <c r="M7" s="211"/>
    </row>
    <row r="8" spans="1:16" x14ac:dyDescent="0.25">
      <c r="A8" s="203" t="s">
        <v>708</v>
      </c>
      <c r="B8" s="72">
        <v>1187</v>
      </c>
      <c r="C8" s="111">
        <v>1834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20.56338028169014</v>
      </c>
      <c r="C13" s="301">
        <f>B3/SUM(B3:B8)*100</f>
        <v>19.959266802443992</v>
      </c>
      <c r="E13" s="217" t="s">
        <v>836</v>
      </c>
      <c r="F13" s="289">
        <f>IF(ISBLANK(F3),"",F3)</f>
        <v>49.24</v>
      </c>
      <c r="G13" s="289">
        <f>IF(ISBLANK(G3),"",G3)</f>
        <v>53.06</v>
      </c>
    </row>
    <row r="14" spans="1:16" x14ac:dyDescent="0.25">
      <c r="A14" s="220" t="s">
        <v>825</v>
      </c>
      <c r="B14" s="305">
        <f>C4/SUM(C3:C8)*100</f>
        <v>25.200433369447456</v>
      </c>
      <c r="C14" s="302">
        <f>B4/SUM(B3:B8)*100</f>
        <v>25.369144602851325</v>
      </c>
      <c r="E14" s="286" t="s">
        <v>837</v>
      </c>
      <c r="F14" s="290">
        <f t="shared" ref="F14:G17" si="0">IF(ISBLANK(F4),"",F4)</f>
        <v>41.73</v>
      </c>
      <c r="G14" s="290">
        <f t="shared" si="0"/>
        <v>37.130000000000003</v>
      </c>
    </row>
    <row r="15" spans="1:16" x14ac:dyDescent="0.25">
      <c r="A15" s="220" t="s">
        <v>826</v>
      </c>
      <c r="B15" s="305">
        <f>C5/SUM(C3:C8)*100</f>
        <v>16.446370530877573</v>
      </c>
      <c r="C15" s="302">
        <f>B5/SUM(B3:B8)*100</f>
        <v>20.124745417515275</v>
      </c>
      <c r="E15" s="286" t="s">
        <v>838</v>
      </c>
      <c r="F15" s="290">
        <f t="shared" si="0"/>
        <v>7.74</v>
      </c>
      <c r="G15" s="290">
        <f t="shared" si="0"/>
        <v>8.31</v>
      </c>
    </row>
    <row r="16" spans="1:16" x14ac:dyDescent="0.25">
      <c r="A16" s="220" t="s">
        <v>827</v>
      </c>
      <c r="B16" s="305">
        <f>C6/SUM(C3:C8)*100</f>
        <v>17.621885157096425</v>
      </c>
      <c r="C16" s="302">
        <f>B6/SUM(B3:B8)*100</f>
        <v>21.363713509843858</v>
      </c>
      <c r="E16" s="286" t="s">
        <v>839</v>
      </c>
      <c r="F16" s="290">
        <f t="shared" si="0"/>
        <v>1.05</v>
      </c>
      <c r="G16" s="290">
        <f t="shared" si="0"/>
        <v>1.19</v>
      </c>
    </row>
    <row r="17" spans="1:18" x14ac:dyDescent="0.25">
      <c r="A17" s="220" t="s">
        <v>828</v>
      </c>
      <c r="B17" s="305">
        <f>C7/SUM(C3:C8)*100</f>
        <v>10.232936078006501</v>
      </c>
      <c r="C17" s="302">
        <f>B7/SUM(B3:B8)*100</f>
        <v>8.146639511201629</v>
      </c>
      <c r="E17" s="219" t="s">
        <v>840</v>
      </c>
      <c r="F17" s="291">
        <f t="shared" si="0"/>
        <v>0.25</v>
      </c>
      <c r="G17" s="291">
        <f t="shared" si="0"/>
        <v>0.3</v>
      </c>
    </row>
    <row r="18" spans="1:18" x14ac:dyDescent="0.25">
      <c r="A18" s="221" t="s">
        <v>829</v>
      </c>
      <c r="B18" s="306">
        <f>C8/SUM(C3:C8)*100</f>
        <v>9.934994582881906</v>
      </c>
      <c r="C18" s="303">
        <f>B8/SUM(B3:B8)*100</f>
        <v>5.0364901561439241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20.56338028169014</v>
      </c>
      <c r="C22" s="301">
        <f>C13</f>
        <v>19.959266802443992</v>
      </c>
    </row>
    <row r="23" spans="1:18" x14ac:dyDescent="0.25">
      <c r="A23" s="220" t="s">
        <v>831</v>
      </c>
      <c r="B23" s="305">
        <f t="shared" ref="B23:C27" si="1">B14</f>
        <v>25.200433369447456</v>
      </c>
      <c r="C23" s="302">
        <f t="shared" si="1"/>
        <v>25.369144602851325</v>
      </c>
    </row>
    <row r="24" spans="1:18" x14ac:dyDescent="0.25">
      <c r="A24" s="307" t="s">
        <v>832</v>
      </c>
      <c r="B24" s="305">
        <f t="shared" si="1"/>
        <v>16.446370530877573</v>
      </c>
      <c r="C24" s="302">
        <f t="shared" si="1"/>
        <v>20.124745417515275</v>
      </c>
    </row>
    <row r="25" spans="1:18" x14ac:dyDescent="0.25">
      <c r="A25" s="220" t="s">
        <v>833</v>
      </c>
      <c r="B25" s="305">
        <f t="shared" si="1"/>
        <v>17.621885157096425</v>
      </c>
      <c r="C25" s="302">
        <f t="shared" si="1"/>
        <v>21.363713509843858</v>
      </c>
    </row>
    <row r="26" spans="1:18" x14ac:dyDescent="0.25">
      <c r="A26" s="220" t="s">
        <v>834</v>
      </c>
      <c r="B26" s="305">
        <f t="shared" si="1"/>
        <v>10.232936078006501</v>
      </c>
      <c r="C26" s="302">
        <f t="shared" si="1"/>
        <v>8.146639511201629</v>
      </c>
    </row>
    <row r="27" spans="1:18" x14ac:dyDescent="0.25">
      <c r="A27" s="308" t="s">
        <v>835</v>
      </c>
      <c r="B27" s="306">
        <f t="shared" si="1"/>
        <v>9.934994582881906</v>
      </c>
      <c r="C27" s="303">
        <f t="shared" si="1"/>
        <v>5.0364901561439241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6870</v>
      </c>
      <c r="C34" s="110">
        <v>4755</v>
      </c>
      <c r="E34" s="297" t="s">
        <v>709</v>
      </c>
      <c r="F34" s="71">
        <v>53.06</v>
      </c>
      <c r="G34" s="211"/>
      <c r="K34" s="122" t="s">
        <v>16</v>
      </c>
      <c r="L34" s="71">
        <v>2.62</v>
      </c>
      <c r="M34" s="211"/>
    </row>
    <row r="35" spans="1:16" x14ac:dyDescent="0.25">
      <c r="A35" s="202" t="s">
        <v>704</v>
      </c>
      <c r="B35" s="212">
        <v>6571</v>
      </c>
      <c r="C35" s="160">
        <v>4782</v>
      </c>
      <c r="E35" s="298" t="s">
        <v>710</v>
      </c>
      <c r="F35" s="214">
        <v>37.130000000000003</v>
      </c>
      <c r="G35" s="211"/>
      <c r="K35" s="215" t="s">
        <v>212</v>
      </c>
      <c r="L35" s="214">
        <v>2.54</v>
      </c>
      <c r="M35" s="211"/>
      <c r="N35" s="29" t="s">
        <v>876</v>
      </c>
    </row>
    <row r="36" spans="1:16" x14ac:dyDescent="0.25">
      <c r="A36" s="202" t="s">
        <v>705</v>
      </c>
      <c r="B36" s="212">
        <v>4526</v>
      </c>
      <c r="C36" s="160">
        <v>2968</v>
      </c>
      <c r="E36" s="298" t="s">
        <v>711</v>
      </c>
      <c r="F36" s="214">
        <v>8.31</v>
      </c>
      <c r="G36" s="211"/>
      <c r="K36" s="123" t="s">
        <v>213</v>
      </c>
      <c r="L36" s="73">
        <v>2.73</v>
      </c>
      <c r="M36" s="211"/>
      <c r="N36" s="288">
        <v>2022</v>
      </c>
    </row>
    <row r="37" spans="1:16" x14ac:dyDescent="0.25">
      <c r="A37" s="202" t="s">
        <v>706</v>
      </c>
      <c r="B37" s="212">
        <v>3878</v>
      </c>
      <c r="C37" s="160">
        <v>2528</v>
      </c>
      <c r="E37" s="298" t="s">
        <v>712</v>
      </c>
      <c r="F37" s="214">
        <v>1.19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1443</v>
      </c>
      <c r="C38" s="160">
        <v>1436</v>
      </c>
      <c r="E38" s="299" t="s">
        <v>713</v>
      </c>
      <c r="F38" s="73">
        <v>0.3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729</v>
      </c>
      <c r="C39" s="111">
        <v>1131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27.017045454545453</v>
      </c>
      <c r="C44" s="301">
        <f>B34/SUM(B34:B39)*100</f>
        <v>28.604738310363491</v>
      </c>
      <c r="E44" s="217" t="s">
        <v>836</v>
      </c>
      <c r="F44" s="289">
        <f>IF(ISBLANK(F34),"",F34)</f>
        <v>53.06</v>
      </c>
    </row>
    <row r="45" spans="1:16" x14ac:dyDescent="0.25">
      <c r="A45" s="220" t="s">
        <v>825</v>
      </c>
      <c r="B45" s="305">
        <f>C35/SUM(C34:C39)*100</f>
        <v>27.170454545454547</v>
      </c>
      <c r="C45" s="302">
        <f>B35/SUM(B34:B39)*100</f>
        <v>27.359786817670816</v>
      </c>
      <c r="E45" s="286" t="s">
        <v>837</v>
      </c>
      <c r="F45" s="290">
        <f t="shared" ref="F45:F48" si="2">IF(ISBLANK(F35),"",F35)</f>
        <v>37.130000000000003</v>
      </c>
    </row>
    <row r="46" spans="1:16" x14ac:dyDescent="0.25">
      <c r="A46" s="220" t="s">
        <v>826</v>
      </c>
      <c r="B46" s="305">
        <f>C36/SUM(C34:C39)*100</f>
        <v>16.863636363636363</v>
      </c>
      <c r="C46" s="302">
        <f>B36/SUM(B34:B39)*100</f>
        <v>18.844984802431611</v>
      </c>
      <c r="E46" s="286" t="s">
        <v>838</v>
      </c>
      <c r="F46" s="290">
        <f t="shared" si="2"/>
        <v>8.31</v>
      </c>
    </row>
    <row r="47" spans="1:16" x14ac:dyDescent="0.25">
      <c r="A47" s="220" t="s">
        <v>827</v>
      </c>
      <c r="B47" s="305">
        <f>C37/SUM(C34:C39)*100</f>
        <v>14.363636363636365</v>
      </c>
      <c r="C47" s="302">
        <f>B37/SUM(B34:B39)*100</f>
        <v>16.146895948703001</v>
      </c>
      <c r="E47" s="286" t="s">
        <v>839</v>
      </c>
      <c r="F47" s="290">
        <f t="shared" si="2"/>
        <v>1.19</v>
      </c>
    </row>
    <row r="48" spans="1:16" x14ac:dyDescent="0.25">
      <c r="A48" s="220" t="s">
        <v>828</v>
      </c>
      <c r="B48" s="305">
        <f>C38/SUM(C34:C39)*100</f>
        <v>8.1590909090909083</v>
      </c>
      <c r="C48" s="302">
        <f>B38/SUM(B34:B39)*100</f>
        <v>6.0082441603863934</v>
      </c>
      <c r="E48" s="219" t="s">
        <v>840</v>
      </c>
      <c r="F48" s="291">
        <f t="shared" si="2"/>
        <v>0.3</v>
      </c>
    </row>
    <row r="49" spans="1:3" x14ac:dyDescent="0.25">
      <c r="A49" s="221" t="s">
        <v>829</v>
      </c>
      <c r="B49" s="306">
        <f>C39/SUM(C34:C39)*100</f>
        <v>6.4261363636363633</v>
      </c>
      <c r="C49" s="303">
        <f>B39/SUM(B34:B39)*100</f>
        <v>3.0353499604446847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27.017045454545453</v>
      </c>
      <c r="C53" s="301">
        <f>C44</f>
        <v>28.604738310363491</v>
      </c>
    </row>
    <row r="54" spans="1:3" x14ac:dyDescent="0.25">
      <c r="A54" s="220" t="s">
        <v>831</v>
      </c>
      <c r="B54" s="305">
        <f t="shared" ref="B54:C54" si="3">B45</f>
        <v>27.170454545454547</v>
      </c>
      <c r="C54" s="302">
        <f t="shared" si="3"/>
        <v>27.359786817670816</v>
      </c>
    </row>
    <row r="55" spans="1:3" x14ac:dyDescent="0.25">
      <c r="A55" s="307" t="s">
        <v>832</v>
      </c>
      <c r="B55" s="305">
        <f t="shared" ref="B55:C55" si="4">B46</f>
        <v>16.863636363636363</v>
      </c>
      <c r="C55" s="302">
        <f t="shared" si="4"/>
        <v>18.844984802431611</v>
      </c>
    </row>
    <row r="56" spans="1:3" x14ac:dyDescent="0.25">
      <c r="A56" s="220" t="s">
        <v>833</v>
      </c>
      <c r="B56" s="305">
        <f t="shared" ref="B56:C56" si="5">B47</f>
        <v>14.363636363636365</v>
      </c>
      <c r="C56" s="302">
        <f t="shared" si="5"/>
        <v>16.146895948703001</v>
      </c>
    </row>
    <row r="57" spans="1:3" x14ac:dyDescent="0.25">
      <c r="A57" s="220" t="s">
        <v>834</v>
      </c>
      <c r="B57" s="305">
        <f t="shared" ref="B57:C57" si="6">B48</f>
        <v>8.1590909090909083</v>
      </c>
      <c r="C57" s="302">
        <f t="shared" si="6"/>
        <v>6.0082441603863934</v>
      </c>
    </row>
    <row r="58" spans="1:3" x14ac:dyDescent="0.25">
      <c r="A58" s="308" t="s">
        <v>835</v>
      </c>
      <c r="B58" s="306">
        <f t="shared" ref="B58:C58" si="7">B49</f>
        <v>6.4261363636363633</v>
      </c>
      <c r="C58" s="303">
        <f t="shared" si="7"/>
        <v>3.0353499604446847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2024-04-26T07:37:18Z</dcterms:modified>
</cp:coreProperties>
</file>