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<sst xmlns="http://schemas.openxmlformats.org/spreadsheetml/2006/main" count="6316" uniqueCount="2914">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</sst>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359</c:v>
                </c:pt>
                <c:pt idx="1">
                  <c:v>431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406</c:v>
                </c:pt>
                <c:pt idx="1">
                  <c:v>449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2010</c:v>
                </c:pt>
                <c:pt idx="1">
                  <c:v>1962</c:v>
                </c:pt>
                <c:pt idx="2">
                  <c:v>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056"/>
        <c:axId val="200734592"/>
      </c:barChart>
      <c:catAx>
        <c:axId val="2007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auto val="1"/>
        <c:lblAlgn val="ctr"/>
        <c:lblOffset val="100"/>
        <c:noMultiLvlLbl val="0"/>
      </c:catAx>
      <c:valAx>
        <c:axId val="20073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29</c:v>
                </c:pt>
                <c:pt idx="1">
                  <c:v>37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50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024"/>
        <c:axId val="201602560"/>
      </c:barChart>
      <c:catAx>
        <c:axId val="201601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560"/>
        <c:crosses val="autoZero"/>
        <c:auto val="1"/>
        <c:lblAlgn val="ctr"/>
        <c:lblOffset val="100"/>
        <c:noMultiLvlLbl val="0"/>
      </c:catAx>
      <c:valAx>
        <c:axId val="201602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8084</c:v>
                </c:pt>
                <c:pt idx="1">
                  <c:v>7619</c:v>
                </c:pt>
                <c:pt idx="2">
                  <c:v>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120"/>
        <c:axId val="202024064"/>
      </c:barChart>
      <c:catAx>
        <c:axId val="2020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064"/>
        <c:crosses val="autoZero"/>
        <c:auto val="1"/>
        <c:lblAlgn val="ctr"/>
        <c:lblOffset val="100"/>
        <c:noMultiLvlLbl val="0"/>
      </c:catAx>
      <c:valAx>
        <c:axId val="2020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17.534839190099643</c:v>
                </c:pt>
                <c:pt idx="1">
                  <c:v>60.29928016736995</c:v>
                </c:pt>
                <c:pt idx="2">
                  <c:v>22.165880642530407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60</c:v>
                </c:pt>
                <c:pt idx="1">
                  <c:v>58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02786304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auto val="1"/>
        <c:lblAlgn val="ctr"/>
        <c:lblOffset val="100"/>
        <c:noMultiLvlLbl val="0"/>
      </c:catAx>
      <c:valAx>
        <c:axId val="2027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4752"/>
        <c:axId val="203197056"/>
      </c:barChart>
      <c:catAx>
        <c:axId val="2031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7056"/>
        <c:crosses val="autoZero"/>
        <c:auto val="1"/>
        <c:lblAlgn val="ctr"/>
        <c:lblOffset val="100"/>
        <c:noMultiLvlLbl val="0"/>
      </c:catAx>
      <c:valAx>
        <c:axId val="20319705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47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97.8</c:v>
                </c:pt>
                <c:pt idx="1">
                  <c:v>105.6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88.9</c:v>
                </c:pt>
                <c:pt idx="1">
                  <c:v>105.9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738816"/>
        <c:axId val="276746240"/>
      </c:barChart>
      <c:catAx>
        <c:axId val="27673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46240"/>
        <c:crosses val="autoZero"/>
        <c:auto val="1"/>
        <c:lblAlgn val="ctr"/>
        <c:lblOffset val="100"/>
        <c:noMultiLvlLbl val="0"/>
      </c:catAx>
      <c:valAx>
        <c:axId val="2767462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7388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1098</c:v>
                </c:pt>
                <c:pt idx="1">
                  <c:v>1041</c:v>
                </c:pt>
                <c:pt idx="2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174144"/>
        <c:axId val="277645184"/>
      </c:barChart>
      <c:catAx>
        <c:axId val="27717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645184"/>
        <c:crosses val="autoZero"/>
        <c:auto val="1"/>
        <c:lblAlgn val="ctr"/>
        <c:lblOffset val="100"/>
        <c:noMultiLvlLbl val="0"/>
      </c:catAx>
      <c:valAx>
        <c:axId val="27764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174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23</c:v>
                </c:pt>
                <c:pt idx="1">
                  <c:v>24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105472"/>
        <c:axId val="278119552"/>
      </c:barChart>
      <c:catAx>
        <c:axId val="27810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19552"/>
        <c:crosses val="autoZero"/>
        <c:auto val="1"/>
        <c:lblAlgn val="ctr"/>
        <c:lblOffset val="100"/>
        <c:noMultiLvlLbl val="0"/>
      </c:catAx>
      <c:valAx>
        <c:axId val="27811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05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95</c:v>
                </c:pt>
                <c:pt idx="1">
                  <c:v>117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118</c:v>
                </c:pt>
                <c:pt idx="1">
                  <c:v>89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148</c:v>
                </c:pt>
                <c:pt idx="1">
                  <c:v>154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208320"/>
        <c:axId val="279214336"/>
      </c:barChart>
      <c:catAx>
        <c:axId val="2792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14336"/>
        <c:crosses val="autoZero"/>
        <c:auto val="1"/>
        <c:lblAlgn val="ctr"/>
        <c:lblOffset val="100"/>
        <c:noMultiLvlLbl val="0"/>
      </c:catAx>
      <c:valAx>
        <c:axId val="2792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0832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2.2481472288216731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2.3651643558739051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2.3899861707031667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2.6311123719017058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2.3545264352327933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2.5070032977553987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2.7339456047657884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2.936066096946917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2.854508705365058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3.1559164568632316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3.3367611077621357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3.6736285947306833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4.0530477642636784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4.4076451189674124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3.6523527534484597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2.1311301017694411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1.4290273394560478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1.0460621963760151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2593920"/>
        <c:axId val="282884352"/>
      </c:barChart>
      <c:catAx>
        <c:axId val="282593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2884352"/>
        <c:crosses val="autoZero"/>
        <c:auto val="1"/>
        <c:lblAlgn val="ctr"/>
        <c:lblOffset val="100"/>
        <c:noMultiLvlLbl val="0"/>
      </c:catAx>
      <c:valAx>
        <c:axId val="2828843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2593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2.5424630332257721</c:v>
                </c:pt>
                <c:pt idx="1">
                  <c:v>2.4644516151909506</c:v>
                </c:pt>
                <c:pt idx="2">
                  <c:v>2.4289918797205776</c:v>
                </c:pt>
                <c:pt idx="3">
                  <c:v>2.6949398957483774</c:v>
                </c:pt>
                <c:pt idx="4">
                  <c:v>2.6949398957483774</c:v>
                </c:pt>
                <c:pt idx="5">
                  <c:v>2.9396120704939541</c:v>
                </c:pt>
                <c:pt idx="6">
                  <c:v>3.0885429594695224</c:v>
                </c:pt>
                <c:pt idx="7">
                  <c:v>3.386404737420659</c:v>
                </c:pt>
                <c:pt idx="8">
                  <c:v>3.4644161554554804</c:v>
                </c:pt>
                <c:pt idx="9">
                  <c:v>3.6204389915251234</c:v>
                </c:pt>
                <c:pt idx="10">
                  <c:v>3.5566114676784513</c:v>
                </c:pt>
                <c:pt idx="11">
                  <c:v>3.7161802772951313</c:v>
                </c:pt>
                <c:pt idx="12">
                  <c:v>3.9963121875110814</c:v>
                </c:pt>
                <c:pt idx="13">
                  <c:v>3.9856742668699692</c:v>
                </c:pt>
                <c:pt idx="14">
                  <c:v>2.8296868905357964</c:v>
                </c:pt>
                <c:pt idx="15">
                  <c:v>1.4432112336441971</c:v>
                </c:pt>
                <c:pt idx="16">
                  <c:v>0.73756249778376648</c:v>
                </c:pt>
                <c:pt idx="17">
                  <c:v>0.50352824367930216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2905600"/>
        <c:axId val="282915584"/>
      </c:barChart>
      <c:catAx>
        <c:axId val="2829056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2915584"/>
        <c:crosses val="autoZero"/>
        <c:auto val="1"/>
        <c:lblAlgn val="ctr"/>
        <c:lblOffset val="100"/>
        <c:noMultiLvlLbl val="0"/>
      </c:catAx>
      <c:valAx>
        <c:axId val="2829155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905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0.26531796700107785</c:v>
                </c:pt>
                <c:pt idx="1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2.6034325511980763</c:v>
                </c:pt>
                <c:pt idx="1">
                  <c:v>1.2666666666666666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11.325760716358511</c:v>
                </c:pt>
                <c:pt idx="1">
                  <c:v>6.583333333333333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26.27476991957549</c:v>
                </c:pt>
                <c:pt idx="1">
                  <c:v>21.274999999999999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46.894950667440511</c:v>
                </c:pt>
                <c:pt idx="1">
                  <c:v>60.016666666666666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4.6098996766437281</c:v>
                </c:pt>
                <c:pt idx="1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8.0258685017826057</c:v>
                </c:pt>
                <c:pt idx="1">
                  <c:v>6.8500000000000005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7949184"/>
        <c:axId val="288647040"/>
      </c:barChart>
      <c:catAx>
        <c:axId val="28794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8647040"/>
        <c:crosses val="autoZero"/>
        <c:auto val="1"/>
        <c:lblAlgn val="ctr"/>
        <c:lblOffset val="100"/>
        <c:noMultiLvlLbl val="0"/>
      </c:catAx>
      <c:valAx>
        <c:axId val="288647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7949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32.28588010944366</c:v>
                </c:pt>
                <c:pt idx="1">
                  <c:v>28.633333333333333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31.307520106127185</c:v>
                </c:pt>
                <c:pt idx="1">
                  <c:v>37.574999999999996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36.050078766271454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0.35652101815769838</c:v>
                </c:pt>
                <c:pt idx="1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1500800"/>
        <c:axId val="291503104"/>
      </c:barChart>
      <c:catAx>
        <c:axId val="29150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503104"/>
        <c:crosses val="autoZero"/>
        <c:auto val="1"/>
        <c:lblAlgn val="ctr"/>
        <c:lblOffset val="100"/>
        <c:noMultiLvlLbl val="0"/>
      </c:catAx>
      <c:valAx>
        <c:axId val="291503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500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23</c:v>
                </c:pt>
                <c:pt idx="3">
                  <c:v>27</c:v>
                </c:pt>
                <c:pt idx="4">
                  <c:v>51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22</c:v>
                </c:pt>
                <c:pt idx="3">
                  <c:v>24</c:v>
                </c:pt>
                <c:pt idx="4">
                  <c:v>38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2401536"/>
        <c:axId val="292403456"/>
      </c:barChart>
      <c:catAx>
        <c:axId val="292401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403456"/>
        <c:crosses val="autoZero"/>
        <c:auto val="1"/>
        <c:lblAlgn val="ctr"/>
        <c:lblOffset val="100"/>
        <c:noMultiLvlLbl val="0"/>
      </c:catAx>
      <c:valAx>
        <c:axId val="292403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40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1.77</c:v>
                </c:pt>
                <c:pt idx="1">
                  <c:v>0.93</c:v>
                </c:pt>
                <c:pt idx="3">
                  <c:v>0.67</c:v>
                </c:pt>
                <c:pt idx="4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2811136"/>
        <c:axId val="292910208"/>
      </c:barChart>
      <c:catAx>
        <c:axId val="29281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910208"/>
        <c:crosses val="autoZero"/>
        <c:auto val="1"/>
        <c:lblAlgn val="ctr"/>
        <c:lblOffset val="100"/>
        <c:noMultiLvlLbl val="0"/>
      </c:catAx>
      <c:valAx>
        <c:axId val="292910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8111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</c:v>
                </c:pt>
                <c:pt idx="1">
                  <c:v>66.076469078778544</c:v>
                </c:pt>
                <c:pt idx="2">
                  <c:v>15.64134495641345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</c:v>
                </c:pt>
                <c:pt idx="1">
                  <c:v>33.923530921221449</c:v>
                </c:pt>
                <c:pt idx="2">
                  <c:v>84.358655043586552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3108352"/>
        <c:axId val="293140736"/>
      </c:barChart>
      <c:catAx>
        <c:axId val="293108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140736"/>
        <c:crosses val="autoZero"/>
        <c:auto val="1"/>
        <c:lblAlgn val="ctr"/>
        <c:lblOffset val="100"/>
        <c:noMultiLvlLbl val="0"/>
      </c:catAx>
      <c:valAx>
        <c:axId val="2931407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108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30.2</c:v>
                </c:pt>
                <c:pt idx="1">
                  <c:v>46.5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321344"/>
        <c:axId val="293332864"/>
      </c:barChart>
      <c:catAx>
        <c:axId val="2933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332864"/>
        <c:crosses val="autoZero"/>
        <c:auto val="1"/>
        <c:lblAlgn val="ctr"/>
        <c:lblOffset val="100"/>
        <c:noMultiLvlLbl val="0"/>
      </c:catAx>
      <c:valAx>
        <c:axId val="2933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32134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108</c:v>
                </c:pt>
                <c:pt idx="1">
                  <c:v>120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122</c:v>
                </c:pt>
                <c:pt idx="1">
                  <c:v>141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808768"/>
        <c:axId val="293814656"/>
      </c:barChart>
      <c:catAx>
        <c:axId val="2938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3814656"/>
        <c:crosses val="autoZero"/>
        <c:auto val="1"/>
        <c:lblAlgn val="ctr"/>
        <c:lblOffset val="100"/>
        <c:noMultiLvlLbl val="0"/>
      </c:catAx>
      <c:valAx>
        <c:axId val="293814656"/>
        <c:scaling>
          <c:orientation val="minMax"/>
          <c:max val="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380876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907</c:v>
                </c:pt>
                <c:pt idx="1">
                  <c:v>899</c:v>
                </c:pt>
                <c:pt idx="2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818</c:v>
                </c:pt>
                <c:pt idx="1">
                  <c:v>755</c:v>
                </c:pt>
                <c:pt idx="2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032"/>
        <c:axId val="193149568"/>
      </c:barChart>
      <c:catAx>
        <c:axId val="1931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9568"/>
        <c:crosses val="autoZero"/>
        <c:auto val="1"/>
        <c:lblAlgn val="ctr"/>
        <c:lblOffset val="100"/>
        <c:noMultiLvlLbl val="0"/>
      </c:catAx>
      <c:valAx>
        <c:axId val="1931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245</c:v>
                </c:pt>
                <c:pt idx="1">
                  <c:v>316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299</c:v>
                </c:pt>
                <c:pt idx="1">
                  <c:v>351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634432"/>
        <c:axId val="295641472"/>
      </c:barChart>
      <c:catAx>
        <c:axId val="29563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5641472"/>
        <c:crosses val="autoZero"/>
        <c:auto val="1"/>
        <c:lblAlgn val="ctr"/>
        <c:lblOffset val="100"/>
        <c:noMultiLvlLbl val="0"/>
      </c:catAx>
      <c:valAx>
        <c:axId val="29564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5634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27.446102819237151</c:v>
                </c:pt>
                <c:pt idx="1">
                  <c:v>28.326369034528259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27.661691542288558</c:v>
                </c:pt>
                <c:pt idx="1">
                  <c:v>28.37035407961293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16.484245439469319</c:v>
                </c:pt>
                <c:pt idx="1">
                  <c:v>18.649659115900594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13.266998341625207</c:v>
                </c:pt>
                <c:pt idx="1">
                  <c:v>15.526720914888939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7.8275290215588722</c:v>
                </c:pt>
                <c:pt idx="1">
                  <c:v>5.3661755003298879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7.3134328358208958</c:v>
                </c:pt>
                <c:pt idx="1">
                  <c:v>3.7607213547393887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6084608"/>
        <c:axId val="296086528"/>
      </c:barChart>
      <c:catAx>
        <c:axId val="296084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086528"/>
        <c:crosses val="autoZero"/>
        <c:auto val="1"/>
        <c:lblAlgn val="ctr"/>
        <c:lblOffset val="100"/>
        <c:noMultiLvlLbl val="0"/>
      </c:catAx>
      <c:valAx>
        <c:axId val="2960865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084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50.7</c:v>
                </c:pt>
                <c:pt idx="1">
                  <c:v>38.75</c:v>
                </c:pt>
                <c:pt idx="2">
                  <c:v>8.24</c:v>
                </c:pt>
                <c:pt idx="3">
                  <c:v>1.54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55.89</c:v>
                </c:pt>
                <c:pt idx="1">
                  <c:v>33.57</c:v>
                </c:pt>
                <c:pt idx="2">
                  <c:v>7.81</c:v>
                </c:pt>
                <c:pt idx="3">
                  <c:v>1.96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6245120"/>
        <c:axId val="296252544"/>
      </c:barChart>
      <c:catAx>
        <c:axId val="29624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252544"/>
        <c:crosses val="autoZero"/>
        <c:auto val="1"/>
        <c:lblAlgn val="ctr"/>
        <c:lblOffset val="100"/>
        <c:noMultiLvlLbl val="0"/>
      </c:catAx>
      <c:valAx>
        <c:axId val="296252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2451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56533</c:v>
                </c:pt>
                <c:pt idx="1">
                  <c:v>63184</c:v>
                </c:pt>
                <c:pt idx="2">
                  <c:v>71837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264064"/>
        <c:axId val="296267136"/>
      </c:barChart>
      <c:catAx>
        <c:axId val="2962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267136"/>
        <c:crosses val="autoZero"/>
        <c:auto val="1"/>
        <c:lblAlgn val="ctr"/>
        <c:lblOffset val="100"/>
        <c:noMultiLvlLbl val="0"/>
      </c:catAx>
      <c:valAx>
        <c:axId val="29626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26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3358</c:v>
                </c:pt>
                <c:pt idx="1">
                  <c:v>3515</c:v>
                </c:pt>
                <c:pt idx="2">
                  <c:v>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5212</c:v>
                </c:pt>
                <c:pt idx="1">
                  <c:v>5241</c:v>
                </c:pt>
                <c:pt idx="2">
                  <c:v>5230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278656"/>
        <c:axId val="296284928"/>
      </c:barChart>
      <c:catAx>
        <c:axId val="2962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284928"/>
        <c:crosses val="autoZero"/>
        <c:auto val="1"/>
        <c:lblAlgn val="ctr"/>
        <c:lblOffset val="100"/>
        <c:noMultiLvlLbl val="0"/>
      </c:catAx>
      <c:valAx>
        <c:axId val="29628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27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41.1</c:v>
                </c:pt>
                <c:pt idx="1">
                  <c:v>19.3</c:v>
                </c:pt>
                <c:pt idx="2">
                  <c:v>2</c:v>
                </c:pt>
                <c:pt idx="3">
                  <c:v>37.599999999999994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99.170506912442391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0.82949308755760376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6544128"/>
        <c:axId val="296545664"/>
      </c:barChart>
      <c:catAx>
        <c:axId val="29654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545664"/>
        <c:crosses val="autoZero"/>
        <c:auto val="1"/>
        <c:lblAlgn val="ctr"/>
        <c:lblOffset val="100"/>
        <c:noMultiLvlLbl val="0"/>
      </c:catAx>
      <c:valAx>
        <c:axId val="296545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5441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115</c:v>
                </c:pt>
                <c:pt idx="1">
                  <c:v>136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032320"/>
        <c:axId val="297034880"/>
      </c:barChart>
      <c:catAx>
        <c:axId val="29703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34880"/>
        <c:crosses val="autoZero"/>
        <c:auto val="1"/>
        <c:lblAlgn val="ctr"/>
        <c:lblOffset val="100"/>
        <c:noMultiLvlLbl val="0"/>
      </c:catAx>
      <c:valAx>
        <c:axId val="29703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32320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31.2</c:v>
                </c:pt>
                <c:pt idx="1">
                  <c:v>37.9</c:v>
                </c:pt>
                <c:pt idx="2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044992"/>
        <c:axId val="297050880"/>
      </c:barChart>
      <c:catAx>
        <c:axId val="2970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50880"/>
        <c:crosses val="autoZero"/>
        <c:auto val="1"/>
        <c:lblAlgn val="ctr"/>
        <c:lblOffset val="100"/>
        <c:noMultiLvlLbl val="0"/>
      </c:catAx>
      <c:valAx>
        <c:axId val="29705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04499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22.7</c:v>
                </c:pt>
                <c:pt idx="1">
                  <c:v>16.399999999999999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072896"/>
        <c:axId val="297492864"/>
      </c:barChart>
      <c:catAx>
        <c:axId val="2970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492864"/>
        <c:crosses val="autoZero"/>
        <c:auto val="1"/>
        <c:lblAlgn val="ctr"/>
        <c:lblOffset val="100"/>
        <c:noMultiLvlLbl val="0"/>
      </c:catAx>
      <c:valAx>
        <c:axId val="29749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07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21.8</c:v>
                </c:pt>
                <c:pt idx="1">
                  <c:v>53.4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14.18</c:v>
                </c:pt>
                <c:pt idx="2">
                  <c:v>13.16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98038400"/>
        <c:axId val="298039936"/>
      </c:barChart>
      <c:catAx>
        <c:axId val="2980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039936"/>
        <c:crosses val="autoZero"/>
        <c:auto val="1"/>
        <c:lblAlgn val="ctr"/>
        <c:lblOffset val="100"/>
        <c:noMultiLvlLbl val="0"/>
      </c:catAx>
      <c:valAx>
        <c:axId val="29803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803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3.2</c:v>
                </c:pt>
                <c:pt idx="1">
                  <c:v>9.8000000000000007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8914944"/>
        <c:axId val="298916480"/>
      </c:barChart>
      <c:catAx>
        <c:axId val="29891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916480"/>
        <c:crosses val="autoZero"/>
        <c:auto val="1"/>
        <c:lblAlgn val="ctr"/>
        <c:lblOffset val="100"/>
        <c:noMultiLvlLbl val="0"/>
      </c:catAx>
      <c:valAx>
        <c:axId val="29891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9149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23.8</c:v>
                </c:pt>
                <c:pt idx="1">
                  <c:v>23.9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76.2</c:v>
                </c:pt>
                <c:pt idx="1">
                  <c:v>76.099999999999994</c:v>
                </c:pt>
                <c:pt idx="2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99264256"/>
        <c:axId val="299271296"/>
      </c:barChart>
      <c:catAx>
        <c:axId val="2992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271296"/>
        <c:crosses val="autoZero"/>
        <c:auto val="1"/>
        <c:lblAlgn val="ctr"/>
        <c:lblOffset val="100"/>
        <c:noMultiLvlLbl val="0"/>
      </c:catAx>
      <c:valAx>
        <c:axId val="299271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99264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724</c:v>
                </c:pt>
                <c:pt idx="1">
                  <c:v>1868</c:v>
                </c:pt>
                <c:pt idx="2">
                  <c:v>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86</c:v>
                </c:pt>
                <c:pt idx="1">
                  <c:v>816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847424"/>
        <c:axId val="275857408"/>
      </c:barChart>
      <c:catAx>
        <c:axId val="27584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857408"/>
        <c:crosses val="autoZero"/>
        <c:auto val="1"/>
        <c:lblAlgn val="ctr"/>
        <c:lblOffset val="100"/>
        <c:noMultiLvlLbl val="0"/>
      </c:catAx>
      <c:valAx>
        <c:axId val="27585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584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2405</c:v>
                </c:pt>
                <c:pt idx="1">
                  <c:v>3123</c:v>
                </c:pt>
                <c:pt idx="2">
                  <c:v>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310</c:v>
                </c:pt>
                <c:pt idx="1">
                  <c:v>2456</c:v>
                </c:pt>
                <c:pt idx="2">
                  <c:v>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892096"/>
        <c:axId val="275893632"/>
      </c:barChart>
      <c:catAx>
        <c:axId val="275892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893632"/>
        <c:crosses val="autoZero"/>
        <c:auto val="1"/>
        <c:lblAlgn val="ctr"/>
        <c:lblOffset val="100"/>
        <c:noMultiLvlLbl val="0"/>
      </c:catAx>
      <c:valAx>
        <c:axId val="275893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5892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3.3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3.6</c:v>
                </c:pt>
                <c:pt idx="1">
                  <c:v>3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6829696"/>
        <c:axId val="276831232"/>
      </c:barChart>
      <c:catAx>
        <c:axId val="27682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831232"/>
        <c:crosses val="autoZero"/>
        <c:auto val="1"/>
        <c:lblAlgn val="ctr"/>
        <c:lblOffset val="100"/>
        <c:noMultiLvlLbl val="0"/>
      </c:catAx>
      <c:valAx>
        <c:axId val="276831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6829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</c:v>
                </c:pt>
                <c:pt idx="1">
                  <c:v>23.3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33.5</c:v>
                </c:pt>
                <c:pt idx="1">
                  <c:v>34.1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6919424"/>
        <c:axId val="276920960"/>
      </c:barChart>
      <c:catAx>
        <c:axId val="27691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920960"/>
        <c:crosses val="autoZero"/>
        <c:auto val="1"/>
        <c:lblAlgn val="ctr"/>
        <c:lblOffset val="100"/>
        <c:noMultiLvlLbl val="0"/>
      </c:catAx>
      <c:valAx>
        <c:axId val="276920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9194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107.22</c:v>
                </c:pt>
                <c:pt idx="1">
                  <c:v>107.22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6951808"/>
        <c:axId val="276953344"/>
      </c:barChart>
      <c:catAx>
        <c:axId val="276951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953344"/>
        <c:crosses val="autoZero"/>
        <c:auto val="1"/>
        <c:lblAlgn val="ctr"/>
        <c:lblOffset val="100"/>
        <c:noMultiLvlLbl val="0"/>
      </c:catAx>
      <c:valAx>
        <c:axId val="276953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95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7375.4</c:v>
                </c:pt>
                <c:pt idx="1">
                  <c:v>99.62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192704"/>
        <c:axId val="277194240"/>
      </c:barChart>
      <c:catAx>
        <c:axId val="27719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194240"/>
        <c:crosses val="autoZero"/>
        <c:auto val="1"/>
        <c:lblAlgn val="ctr"/>
        <c:lblOffset val="100"/>
        <c:noMultiLvlLbl val="0"/>
      </c:catAx>
      <c:valAx>
        <c:axId val="27719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19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66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752832"/>
        <c:axId val="278008576"/>
      </c:barChart>
      <c:catAx>
        <c:axId val="2777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008576"/>
        <c:crosses val="autoZero"/>
        <c:auto val="1"/>
        <c:lblAlgn val="ctr"/>
        <c:lblOffset val="100"/>
        <c:noMultiLvlLbl val="0"/>
      </c:catAx>
      <c:valAx>
        <c:axId val="27800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752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21.9</c:v>
                </c:pt>
                <c:pt idx="1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55.3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22.8</c:v>
                </c:pt>
                <c:pt idx="1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359</c:v>
                </c:pt>
                <c:pt idx="1">
                  <c:v>431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406</c:v>
                </c:pt>
                <c:pt idx="1">
                  <c:v>449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800"/>
        <c:axId val="59550336"/>
      </c:barChart>
      <c:catAx>
        <c:axId val="595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336"/>
        <c:crosses val="autoZero"/>
        <c:auto val="1"/>
        <c:lblAlgn val="ctr"/>
        <c:lblOffset val="100"/>
        <c:noMultiLvlLbl val="0"/>
      </c:catAx>
      <c:valAx>
        <c:axId val="5955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95</c:v>
                </c:pt>
                <c:pt idx="1">
                  <c:v>117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024"/>
        <c:axId val="59762560"/>
      </c:barChart>
      <c:catAx>
        <c:axId val="597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560"/>
        <c:crosses val="autoZero"/>
        <c:auto val="1"/>
        <c:lblAlgn val="ctr"/>
        <c:lblOffset val="100"/>
        <c:noMultiLvlLbl val="0"/>
      </c:catAx>
      <c:valAx>
        <c:axId val="5976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907</c:v>
                </c:pt>
                <c:pt idx="1">
                  <c:v>899</c:v>
                </c:pt>
                <c:pt idx="2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818</c:v>
                </c:pt>
                <c:pt idx="1">
                  <c:v>755</c:v>
                </c:pt>
                <c:pt idx="2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7040"/>
        <c:axId val="146814080"/>
      </c:barChart>
      <c:catAx>
        <c:axId val="1468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080"/>
        <c:crosses val="autoZero"/>
        <c:auto val="1"/>
        <c:lblAlgn val="ctr"/>
        <c:lblOffset val="100"/>
        <c:noMultiLvlLbl val="0"/>
      </c:catAx>
      <c:valAx>
        <c:axId val="1468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21.8</c:v>
                </c:pt>
                <c:pt idx="1">
                  <c:v>53.4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21.9</c:v>
                </c:pt>
                <c:pt idx="1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55.3</c:v>
                </c:pt>
                <c:pt idx="1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22.8</c:v>
                </c:pt>
                <c:pt idx="1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496"/>
        <c:axId val="147532800"/>
      </c:barChart>
      <c:catAx>
        <c:axId val="14753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800"/>
        <c:crosses val="autoZero"/>
        <c:auto val="1"/>
        <c:lblAlgn val="ctr"/>
        <c:lblOffset val="100"/>
        <c:noMultiLvlLbl val="0"/>
      </c:catAx>
      <c:valAx>
        <c:axId val="14753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4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23.8</c:v>
                </c:pt>
                <c:pt idx="1">
                  <c:v>23.9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76.2</c:v>
                </c:pt>
                <c:pt idx="1">
                  <c:v>76.099999999999994</c:v>
                </c:pt>
                <c:pt idx="2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4224"/>
        <c:axId val="150167936"/>
      </c:barChart>
      <c:catAx>
        <c:axId val="1501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7936"/>
        <c:crosses val="autoZero"/>
        <c:auto val="1"/>
        <c:lblAlgn val="ctr"/>
        <c:lblOffset val="100"/>
        <c:noMultiLvlLbl val="0"/>
      </c:catAx>
      <c:valAx>
        <c:axId val="150167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4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2080"/>
        <c:axId val="150304640"/>
      </c:barChart>
      <c:catAx>
        <c:axId val="1503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auto val="1"/>
        <c:lblAlgn val="ctr"/>
        <c:lblOffset val="100"/>
        <c:noMultiLvlLbl val="0"/>
      </c:catAx>
      <c:valAx>
        <c:axId val="1503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53</c:v>
                </c:pt>
                <c:pt idx="1">
                  <c:v>110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21</c:v>
                </c:pt>
                <c:pt idx="1">
                  <c:v>132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120"/>
        <c:axId val="150395136"/>
      </c:barChart>
      <c:catAx>
        <c:axId val="15037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136"/>
        <c:crosses val="autoZero"/>
        <c:auto val="1"/>
        <c:lblAlgn val="ctr"/>
        <c:lblOffset val="100"/>
        <c:noMultiLvlLbl val="0"/>
      </c:catAx>
      <c:valAx>
        <c:axId val="1503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20</c:v>
                </c:pt>
                <c:pt idx="1">
                  <c:v>30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11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1664"/>
        <c:axId val="150723200"/>
      </c:barChart>
      <c:catAx>
        <c:axId val="15072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auto val="1"/>
        <c:lblAlgn val="ctr"/>
        <c:lblOffset val="100"/>
        <c:noMultiLvlLbl val="0"/>
      </c:catAx>
      <c:valAx>
        <c:axId val="15072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6259</c:v>
                </c:pt>
                <c:pt idx="1">
                  <c:v>4350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3696"/>
        <c:axId val="198496640"/>
      </c:barChart>
      <c:catAx>
        <c:axId val="19849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6640"/>
        <c:crosses val="autoZero"/>
        <c:auto val="1"/>
        <c:lblAlgn val="ctr"/>
        <c:lblOffset val="100"/>
        <c:noMultiLvlLbl val="0"/>
      </c:catAx>
      <c:valAx>
        <c:axId val="19849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2010</c:v>
                </c:pt>
                <c:pt idx="1">
                  <c:v>1962</c:v>
                </c:pt>
                <c:pt idx="2">
                  <c:v>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544"/>
        <c:axId val="151343488"/>
      </c:barChart>
      <c:catAx>
        <c:axId val="1513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488"/>
        <c:crosses val="autoZero"/>
        <c:auto val="1"/>
        <c:lblAlgn val="ctr"/>
        <c:lblOffset val="100"/>
        <c:noMultiLvlLbl val="0"/>
      </c:catAx>
      <c:valAx>
        <c:axId val="15134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29</c:v>
                </c:pt>
                <c:pt idx="1">
                  <c:v>37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115</c:v>
                </c:pt>
                <c:pt idx="1">
                  <c:v>136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50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107.22</c:v>
                </c:pt>
                <c:pt idx="1">
                  <c:v>107.22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8084</c:v>
                </c:pt>
                <c:pt idx="1">
                  <c:v>7619</c:v>
                </c:pt>
                <c:pt idx="2">
                  <c:v>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3.2</c:v>
                </c:pt>
                <c:pt idx="1">
                  <c:v>9.8000000000000007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30.2</c:v>
                </c:pt>
                <c:pt idx="1">
                  <c:v>46.5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17.534839190099643</c:v>
                </c:pt>
                <c:pt idx="1">
                  <c:v>60.29928016736995</c:v>
                </c:pt>
                <c:pt idx="2">
                  <c:v>22.165880642530407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60</c:v>
                </c:pt>
                <c:pt idx="1">
                  <c:v>58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624"/>
        <c:axId val="154557440"/>
      </c:barChart>
      <c:catAx>
        <c:axId val="1543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auto val="1"/>
        <c:lblAlgn val="ctr"/>
        <c:lblOffset val="100"/>
        <c:noMultiLvlLbl val="0"/>
      </c:catAx>
      <c:valAx>
        <c:axId val="15455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53</c:v>
                </c:pt>
                <c:pt idx="1">
                  <c:v>110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21</c:v>
                </c:pt>
                <c:pt idx="1">
                  <c:v>132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8336"/>
        <c:axId val="154836992"/>
      </c:barChart>
      <c:catAx>
        <c:axId val="1547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97.8</c:v>
                </c:pt>
                <c:pt idx="1">
                  <c:v>105.6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88.9</c:v>
                </c:pt>
                <c:pt idx="1">
                  <c:v>105.9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1098</c:v>
                </c:pt>
                <c:pt idx="1">
                  <c:v>1041</c:v>
                </c:pt>
                <c:pt idx="2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23</c:v>
                </c:pt>
                <c:pt idx="1">
                  <c:v>24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384"/>
        <c:axId val="155601920"/>
      </c:barChart>
      <c:catAx>
        <c:axId val="1556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auto val="1"/>
        <c:lblAlgn val="ctr"/>
        <c:lblOffset val="100"/>
        <c:noMultiLvlLbl val="0"/>
      </c:catAx>
      <c:valAx>
        <c:axId val="1556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118</c:v>
                </c:pt>
                <c:pt idx="1">
                  <c:v>89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148</c:v>
                </c:pt>
                <c:pt idx="1">
                  <c:v>154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74080"/>
        <c:axId val="156688384"/>
      </c:barChart>
      <c:catAx>
        <c:axId val="1565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384"/>
        <c:crosses val="autoZero"/>
        <c:auto val="1"/>
        <c:lblAlgn val="ctr"/>
        <c:lblOffset val="100"/>
        <c:noMultiLvlLbl val="0"/>
      </c:catAx>
      <c:valAx>
        <c:axId val="1566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2.2481472288216731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2.3651643558739051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2.3899861707031667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2.6311123719017058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2.3545264352327933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2.5070032977553987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2.7339456047657884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2.936066096946917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2.854508705365058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3.1559164568632316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3.3367611077621357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3.6736285947306833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4.0530477642636784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4.4076451189674124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3.6523527534484597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2.1311301017694411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1.4290273394560478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1.0460621963760151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2.5424630332257721</c:v>
                </c:pt>
                <c:pt idx="1">
                  <c:v>2.4644516151909506</c:v>
                </c:pt>
                <c:pt idx="2">
                  <c:v>2.4289918797205776</c:v>
                </c:pt>
                <c:pt idx="3">
                  <c:v>2.6949398957483774</c:v>
                </c:pt>
                <c:pt idx="4">
                  <c:v>2.6949398957483774</c:v>
                </c:pt>
                <c:pt idx="5">
                  <c:v>2.9396120704939541</c:v>
                </c:pt>
                <c:pt idx="6">
                  <c:v>3.0885429594695224</c:v>
                </c:pt>
                <c:pt idx="7">
                  <c:v>3.386404737420659</c:v>
                </c:pt>
                <c:pt idx="8">
                  <c:v>3.4644161554554804</c:v>
                </c:pt>
                <c:pt idx="9">
                  <c:v>3.6204389915251234</c:v>
                </c:pt>
                <c:pt idx="10">
                  <c:v>3.5566114676784513</c:v>
                </c:pt>
                <c:pt idx="11">
                  <c:v>3.7161802772951313</c:v>
                </c:pt>
                <c:pt idx="12">
                  <c:v>3.9963121875110814</c:v>
                </c:pt>
                <c:pt idx="13">
                  <c:v>3.9856742668699692</c:v>
                </c:pt>
                <c:pt idx="14">
                  <c:v>2.8296868905357964</c:v>
                </c:pt>
                <c:pt idx="15">
                  <c:v>1.4432112336441971</c:v>
                </c:pt>
                <c:pt idx="16">
                  <c:v>0.73756249778376648</c:v>
                </c:pt>
                <c:pt idx="17">
                  <c:v>0.50352824367930216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0304"/>
        <c:axId val="158237056"/>
      </c:barChart>
      <c:catAx>
        <c:axId val="158210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056"/>
        <c:crosses val="autoZero"/>
        <c:auto val="1"/>
        <c:lblAlgn val="ctr"/>
        <c:lblOffset val="100"/>
        <c:noMultiLvlLbl val="0"/>
      </c:catAx>
      <c:valAx>
        <c:axId val="158237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0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0.26531796700107785</c:v>
                </c:pt>
                <c:pt idx="1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2.6034325511980763</c:v>
                </c:pt>
                <c:pt idx="1">
                  <c:v>1.2666666666666666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11.325760716358511</c:v>
                </c:pt>
                <c:pt idx="1">
                  <c:v>6.583333333333333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26.27476991957549</c:v>
                </c:pt>
                <c:pt idx="1">
                  <c:v>21.274999999999999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46.894950667440511</c:v>
                </c:pt>
                <c:pt idx="1">
                  <c:v>60.016666666666666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4.6098996766437281</c:v>
                </c:pt>
                <c:pt idx="1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8.0258685017826057</c:v>
                </c:pt>
                <c:pt idx="1">
                  <c:v>6.8500000000000005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29984"/>
        <c:axId val="159131520"/>
      </c:barChart>
      <c:catAx>
        <c:axId val="1591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520"/>
        <c:crosses val="autoZero"/>
        <c:auto val="1"/>
        <c:lblAlgn val="ctr"/>
        <c:lblOffset val="100"/>
        <c:noMultiLvlLbl val="0"/>
      </c:catAx>
      <c:valAx>
        <c:axId val="15913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29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32.28588010944366</c:v>
                </c:pt>
                <c:pt idx="1">
                  <c:v>28.633333333333333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31.307520106127185</c:v>
                </c:pt>
                <c:pt idx="1">
                  <c:v>37.574999999999996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36.050078766271454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0.35652101815769838</c:v>
                </c:pt>
                <c:pt idx="1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6288"/>
        <c:axId val="159709824"/>
      </c:barChart>
      <c:catAx>
        <c:axId val="15967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824"/>
        <c:crosses val="autoZero"/>
        <c:auto val="1"/>
        <c:lblAlgn val="ctr"/>
        <c:lblOffset val="100"/>
        <c:noMultiLvlLbl val="0"/>
      </c:catAx>
      <c:valAx>
        <c:axId val="15970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23</c:v>
                </c:pt>
                <c:pt idx="3">
                  <c:v>27</c:v>
                </c:pt>
                <c:pt idx="4">
                  <c:v>51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22</c:v>
                </c:pt>
                <c:pt idx="3">
                  <c:v>24</c:v>
                </c:pt>
                <c:pt idx="4">
                  <c:v>38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6624"/>
        <c:axId val="160028160"/>
      </c:barChart>
      <c:catAx>
        <c:axId val="16002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160"/>
        <c:crosses val="autoZero"/>
        <c:auto val="1"/>
        <c:lblAlgn val="ctr"/>
        <c:lblOffset val="100"/>
        <c:noMultiLvlLbl val="0"/>
      </c:catAx>
      <c:valAx>
        <c:axId val="16002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20</c:v>
                </c:pt>
                <c:pt idx="1">
                  <c:v>30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11</c:v>
                </c:pt>
                <c:pt idx="1">
                  <c:v>20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1.77</c:v>
                </c:pt>
                <c:pt idx="1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848"/>
        <c:axId val="160609408"/>
      </c:barChart>
      <c:catAx>
        <c:axId val="16059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</c:v>
                </c:pt>
                <c:pt idx="1">
                  <c:v>66.076469078778544</c:v>
                </c:pt>
                <c:pt idx="2">
                  <c:v>15.64134495641345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</c:v>
                </c:pt>
                <c:pt idx="1">
                  <c:v>33.923530921221449</c:v>
                </c:pt>
                <c:pt idx="2">
                  <c:v>84.358655043586552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1632"/>
        <c:axId val="160883840"/>
      </c:barChart>
      <c:catAx>
        <c:axId val="160821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840"/>
        <c:crosses val="autoZero"/>
        <c:auto val="1"/>
        <c:lblAlgn val="ctr"/>
        <c:lblOffset val="100"/>
        <c:noMultiLvlLbl val="0"/>
      </c:catAx>
      <c:valAx>
        <c:axId val="1608838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108</c:v>
                </c:pt>
                <c:pt idx="1">
                  <c:v>120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122</c:v>
                </c:pt>
                <c:pt idx="1">
                  <c:v>141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968"/>
        <c:axId val="161079296"/>
      </c:barChart>
      <c:catAx>
        <c:axId val="1609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296"/>
        <c:crosses val="autoZero"/>
        <c:auto val="1"/>
        <c:lblAlgn val="ctr"/>
        <c:lblOffset val="100"/>
        <c:noMultiLvlLbl val="0"/>
      </c:catAx>
      <c:valAx>
        <c:axId val="1610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245</c:v>
                </c:pt>
                <c:pt idx="1">
                  <c:v>316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299</c:v>
                </c:pt>
                <c:pt idx="1">
                  <c:v>351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9680"/>
        <c:axId val="161594752"/>
      </c:barChart>
      <c:catAx>
        <c:axId val="1614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4752"/>
        <c:crosses val="autoZero"/>
        <c:auto val="1"/>
        <c:lblAlgn val="ctr"/>
        <c:lblOffset val="100"/>
        <c:noMultiLvlLbl val="0"/>
      </c:catAx>
      <c:valAx>
        <c:axId val="1615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27.446102819237151</c:v>
                </c:pt>
                <c:pt idx="1">
                  <c:v>28.326369034528259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27.661691542288558</c:v>
                </c:pt>
                <c:pt idx="1">
                  <c:v>28.37035407961293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16.484245439469319</c:v>
                </c:pt>
                <c:pt idx="1">
                  <c:v>18.649659115900594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13.266998341625207</c:v>
                </c:pt>
                <c:pt idx="1">
                  <c:v>15.526720914888939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7.8275290215588722</c:v>
                </c:pt>
                <c:pt idx="1">
                  <c:v>5.3661755003298879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7.3134328358208958</c:v>
                </c:pt>
                <c:pt idx="1">
                  <c:v>3.7607213547393887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2048"/>
        <c:axId val="161929856"/>
      </c:barChart>
      <c:catAx>
        <c:axId val="16192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9856"/>
        <c:crosses val="autoZero"/>
        <c:auto val="1"/>
        <c:lblAlgn val="ctr"/>
        <c:lblOffset val="100"/>
        <c:noMultiLvlLbl val="0"/>
      </c:catAx>
      <c:valAx>
        <c:axId val="161929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50.7</c:v>
                </c:pt>
                <c:pt idx="1">
                  <c:v>38.75</c:v>
                </c:pt>
                <c:pt idx="2">
                  <c:v>8.24</c:v>
                </c:pt>
                <c:pt idx="3">
                  <c:v>1.54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55.89</c:v>
                </c:pt>
                <c:pt idx="1">
                  <c:v>33.57</c:v>
                </c:pt>
                <c:pt idx="2">
                  <c:v>7.81</c:v>
                </c:pt>
                <c:pt idx="3">
                  <c:v>1.96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56533</c:v>
                </c:pt>
                <c:pt idx="1">
                  <c:v>63184</c:v>
                </c:pt>
                <c:pt idx="2">
                  <c:v>71837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3358</c:v>
                </c:pt>
                <c:pt idx="1">
                  <c:v>3515</c:v>
                </c:pt>
                <c:pt idx="2">
                  <c:v>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5212</c:v>
                </c:pt>
                <c:pt idx="1">
                  <c:v>5241</c:v>
                </c:pt>
                <c:pt idx="2">
                  <c:v>5230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6208"/>
        <c:axId val="164384768"/>
      </c:barChart>
      <c:catAx>
        <c:axId val="1643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4768"/>
        <c:crosses val="autoZero"/>
        <c:auto val="1"/>
        <c:lblAlgn val="ctr"/>
        <c:lblOffset val="100"/>
        <c:noMultiLvlLbl val="0"/>
      </c:catAx>
      <c:valAx>
        <c:axId val="1643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41.1</c:v>
                </c:pt>
                <c:pt idx="1">
                  <c:v>19.3</c:v>
                </c:pt>
                <c:pt idx="2">
                  <c:v>2</c:v>
                </c:pt>
                <c:pt idx="3">
                  <c:v>37.599999999999994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99.170506912442391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0.82949308755760376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4384"/>
        <c:axId val="167584512"/>
      </c:barChart>
      <c:catAx>
        <c:axId val="166384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3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6259</c:v>
                </c:pt>
                <c:pt idx="1">
                  <c:v>4350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576"/>
        <c:axId val="200714112"/>
      </c:barChart>
      <c:catAx>
        <c:axId val="20071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112"/>
        <c:crosses val="autoZero"/>
        <c:auto val="1"/>
        <c:lblAlgn val="ctr"/>
        <c:lblOffset val="100"/>
        <c:noMultiLvlLbl val="0"/>
      </c:catAx>
      <c:valAx>
        <c:axId val="2007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31.2</c:v>
                </c:pt>
                <c:pt idx="1">
                  <c:v>37.9</c:v>
                </c:pt>
                <c:pt idx="2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22.7</c:v>
                </c:pt>
                <c:pt idx="1">
                  <c:v>16.399999999999999</c:v>
                </c:pt>
                <c:pt idx="2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14.18</c:v>
                </c:pt>
                <c:pt idx="2">
                  <c:v>13.16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7680"/>
        <c:axId val="186737024"/>
      </c:barChart>
      <c:catAx>
        <c:axId val="1865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7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724</c:v>
                </c:pt>
                <c:pt idx="1">
                  <c:v>1868</c:v>
                </c:pt>
                <c:pt idx="2">
                  <c:v>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86</c:v>
                </c:pt>
                <c:pt idx="1">
                  <c:v>816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728"/>
        <c:axId val="186893056"/>
      </c:barChart>
      <c:catAx>
        <c:axId val="1868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056"/>
        <c:crosses val="autoZero"/>
        <c:auto val="1"/>
        <c:lblAlgn val="ctr"/>
        <c:lblOffset val="100"/>
        <c:noMultiLvlLbl val="0"/>
      </c:catAx>
      <c:valAx>
        <c:axId val="18689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2405</c:v>
                </c:pt>
                <c:pt idx="1">
                  <c:v>3123</c:v>
                </c:pt>
                <c:pt idx="2">
                  <c:v>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310</c:v>
                </c:pt>
                <c:pt idx="1">
                  <c:v>2456</c:v>
                </c:pt>
                <c:pt idx="2">
                  <c:v>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3616"/>
        <c:axId val="189350272"/>
      </c:barChart>
      <c:catAx>
        <c:axId val="18934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272"/>
        <c:crosses val="autoZero"/>
        <c:auto val="1"/>
        <c:lblAlgn val="ctr"/>
        <c:lblOffset val="100"/>
        <c:noMultiLvlLbl val="0"/>
      </c:catAx>
      <c:valAx>
        <c:axId val="189350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3.3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3.6</c:v>
                </c:pt>
                <c:pt idx="1">
                  <c:v>3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864"/>
        <c:axId val="189462400"/>
      </c:barChart>
      <c:catAx>
        <c:axId val="18946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</c:v>
                </c:pt>
                <c:pt idx="1">
                  <c:v>23.3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33.5</c:v>
                </c:pt>
                <c:pt idx="1">
                  <c:v>34.1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7375.4</c:v>
                </c:pt>
                <c:pt idx="1">
                  <c:v>99.62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3168"/>
        <c:axId val="189957632"/>
      </c:barChart>
      <c:catAx>
        <c:axId val="18994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632"/>
        <c:crosses val="autoZero"/>
        <c:auto val="1"/>
        <c:lblAlgn val="ctr"/>
        <c:lblOffset val="100"/>
        <c:noMultiLvlLbl val="0"/>
      </c:catAx>
      <c:valAx>
        <c:axId val="1899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66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048"/>
        <c:axId val="190148992"/>
      </c:barChart>
      <c:catAx>
        <c:axId val="19013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8992"/>
        <c:crosses val="autoZero"/>
        <c:auto val="1"/>
        <c:lblAlgn val="ctr"/>
        <c:lblOffset val="100"/>
        <c:noMultiLvlLbl val="0"/>
      </c:catAx>
      <c:valAx>
        <c:axId val="19014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14074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14127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27652</v>
      </c>
      <c r="C4" s="35">
        <v>13629</v>
      </c>
      <c r="D4" s="63">
        <v>14023</v>
      </c>
      <c r="E4" s="211"/>
    </row>
    <row r="5" spans="1:5" ht="30" x14ac:dyDescent="0.25">
      <c r="A5" s="201" t="s">
        <v>716</v>
      </c>
      <c r="B5" s="72">
        <v>27572</v>
      </c>
      <c r="C5" s="61">
        <v>13589</v>
      </c>
      <c r="D5" s="111">
        <v>13983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3171</v>
      </c>
      <c r="C4" s="71">
        <v>6866</v>
      </c>
    </row>
    <row r="5" spans="1:6" x14ac:dyDescent="0.25">
      <c r="A5" s="286" t="s">
        <v>719</v>
      </c>
      <c r="B5" s="214">
        <v>1266</v>
      </c>
      <c r="C5" s="214">
        <v>1821</v>
      </c>
    </row>
    <row r="6" spans="1:6" x14ac:dyDescent="0.25">
      <c r="A6" s="286" t="s">
        <v>720</v>
      </c>
      <c r="B6" s="214">
        <v>2423</v>
      </c>
      <c r="C6" s="214">
        <v>2560</v>
      </c>
    </row>
    <row r="7" spans="1:6" x14ac:dyDescent="0.25">
      <c r="A7" s="286" t="s">
        <v>721</v>
      </c>
      <c r="B7" s="214">
        <v>3412</v>
      </c>
      <c r="C7" s="214">
        <v>2714</v>
      </c>
    </row>
    <row r="8" spans="1:6" x14ac:dyDescent="0.25">
      <c r="A8" s="286" t="s">
        <v>722</v>
      </c>
      <c r="B8" s="214">
        <v>76</v>
      </c>
      <c r="C8" s="214">
        <v>156</v>
      </c>
    </row>
    <row r="9" spans="1:6" x14ac:dyDescent="0.25">
      <c r="A9" s="286" t="s">
        <v>723</v>
      </c>
      <c r="B9" s="214">
        <v>1212</v>
      </c>
      <c r="C9" s="214">
        <v>1117</v>
      </c>
    </row>
    <row r="10" spans="1:6" ht="30" x14ac:dyDescent="0.25">
      <c r="A10" s="293" t="s">
        <v>724</v>
      </c>
      <c r="B10" s="214">
        <v>4390</v>
      </c>
      <c r="C10" s="214">
        <v>456</v>
      </c>
    </row>
    <row r="11" spans="1:6" x14ac:dyDescent="0.25">
      <c r="A11" s="286" t="s">
        <v>887</v>
      </c>
      <c r="B11" s="214">
        <v>896</v>
      </c>
      <c r="C11" s="214">
        <v>1186</v>
      </c>
    </row>
    <row r="12" spans="1:6" x14ac:dyDescent="0.25">
      <c r="A12" s="294" t="s">
        <v>16</v>
      </c>
      <c r="B12" s="1">
        <f>SUM(B4:B11)</f>
        <v>16846</v>
      </c>
      <c r="C12" s="1">
        <f>SUM(C4:C11)</f>
        <v>16876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3667</v>
      </c>
      <c r="C19" s="71">
        <v>5382</v>
      </c>
    </row>
    <row r="20" spans="1:3" x14ac:dyDescent="0.25">
      <c r="A20" s="286" t="s">
        <v>719</v>
      </c>
      <c r="B20" s="214">
        <v>788</v>
      </c>
      <c r="C20" s="214">
        <v>1280</v>
      </c>
    </row>
    <row r="21" spans="1:3" x14ac:dyDescent="0.25">
      <c r="A21" s="286" t="s">
        <v>720</v>
      </c>
      <c r="B21" s="214">
        <v>1967</v>
      </c>
      <c r="C21" s="214">
        <v>2113</v>
      </c>
    </row>
    <row r="22" spans="1:3" x14ac:dyDescent="0.25">
      <c r="A22" s="286" t="s">
        <v>721</v>
      </c>
      <c r="B22" s="214">
        <v>3474</v>
      </c>
      <c r="C22" s="214">
        <v>2982</v>
      </c>
    </row>
    <row r="23" spans="1:3" x14ac:dyDescent="0.25">
      <c r="A23" s="286" t="s">
        <v>722</v>
      </c>
      <c r="B23" s="214">
        <v>20</v>
      </c>
      <c r="C23" s="214">
        <v>97</v>
      </c>
    </row>
    <row r="24" spans="1:3" x14ac:dyDescent="0.25">
      <c r="A24" s="286" t="s">
        <v>723</v>
      </c>
      <c r="B24" s="214">
        <v>782</v>
      </c>
      <c r="C24" s="214">
        <v>656</v>
      </c>
    </row>
    <row r="25" spans="1:3" ht="30" x14ac:dyDescent="0.25">
      <c r="A25" s="293" t="s">
        <v>724</v>
      </c>
      <c r="B25" s="214">
        <v>2569</v>
      </c>
      <c r="C25" s="214">
        <v>218</v>
      </c>
    </row>
    <row r="26" spans="1:3" x14ac:dyDescent="0.25">
      <c r="A26" s="286" t="s">
        <v>887</v>
      </c>
      <c r="B26" s="214">
        <v>761</v>
      </c>
      <c r="C26" s="214">
        <v>1385</v>
      </c>
    </row>
    <row r="27" spans="1:3" x14ac:dyDescent="0.25">
      <c r="A27" s="294" t="s">
        <v>16</v>
      </c>
      <c r="B27" s="1">
        <f>SUM(B19:B26)</f>
        <v>14028</v>
      </c>
      <c r="C27" s="1">
        <f>SUM(C19:C26)</f>
        <v>14113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73.64</v>
      </c>
      <c r="C4" s="1018">
        <v>70.64</v>
      </c>
      <c r="D4" s="1018">
        <v>77.09</v>
      </c>
      <c r="E4" s="1019">
        <v>42</v>
      </c>
      <c r="F4" s="1019">
        <v>145.5</v>
      </c>
      <c r="G4" s="1020">
        <v>43.4</v>
      </c>
      <c r="H4" s="1021">
        <v>41.9</v>
      </c>
      <c r="I4" s="1022">
        <v>44.8</v>
      </c>
      <c r="J4" s="1019">
        <v>22.7</v>
      </c>
    </row>
    <row r="5" spans="1:12" x14ac:dyDescent="0.25">
      <c r="A5" s="498">
        <v>2021</v>
      </c>
      <c r="B5" s="757">
        <v>71.95</v>
      </c>
      <c r="C5" s="758">
        <v>68.33</v>
      </c>
      <c r="D5" s="758">
        <v>76.319999999999993</v>
      </c>
      <c r="E5" s="1023">
        <v>42</v>
      </c>
      <c r="F5" s="1023">
        <v>146.9</v>
      </c>
      <c r="G5" s="1024">
        <v>43.4</v>
      </c>
      <c r="H5" s="1025">
        <v>42</v>
      </c>
      <c r="I5" s="1026">
        <v>44.9</v>
      </c>
      <c r="J5" s="1023">
        <v>16.399999999999999</v>
      </c>
    </row>
    <row r="6" spans="1:12" x14ac:dyDescent="0.25">
      <c r="A6" s="499">
        <v>2022</v>
      </c>
      <c r="B6" s="1011">
        <v>71.53</v>
      </c>
      <c r="C6" s="1012">
        <v>67.77</v>
      </c>
      <c r="D6" s="1012">
        <v>76.03</v>
      </c>
      <c r="E6" s="1013">
        <v>39</v>
      </c>
      <c r="F6" s="1013">
        <v>152.9</v>
      </c>
      <c r="G6" s="1014">
        <v>44</v>
      </c>
      <c r="H6" s="1015">
        <v>42.5</v>
      </c>
      <c r="I6" s="1016">
        <v>45.5</v>
      </c>
      <c r="J6" s="1013">
        <v>21.3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22.7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16.399999999999999</v>
      </c>
    </row>
    <row r="13" spans="1:12" x14ac:dyDescent="0.25">
      <c r="A13" s="633">
        <f t="shared" si="0"/>
        <v>2022</v>
      </c>
      <c r="B13" s="627">
        <f t="shared" si="1"/>
        <v>21.3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6341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8806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71837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1726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6457</v>
      </c>
      <c r="C5" s="70">
        <v>8570</v>
      </c>
      <c r="D5" s="55">
        <v>5212</v>
      </c>
      <c r="E5" s="110">
        <v>3358</v>
      </c>
      <c r="F5" s="55">
        <v>27.8</v>
      </c>
      <c r="G5" s="55">
        <v>33.5</v>
      </c>
      <c r="H5" s="110">
        <v>22</v>
      </c>
      <c r="I5" s="55"/>
      <c r="J5" s="70"/>
      <c r="K5" s="55"/>
      <c r="L5" s="55"/>
      <c r="M5" s="71">
        <v>61</v>
      </c>
      <c r="N5" s="71">
        <v>56</v>
      </c>
      <c r="O5" s="71">
        <v>66</v>
      </c>
    </row>
    <row r="6" spans="1:16" x14ac:dyDescent="0.25">
      <c r="A6" s="215">
        <v>2021</v>
      </c>
      <c r="B6" s="212">
        <v>6500</v>
      </c>
      <c r="C6" s="212">
        <v>8757</v>
      </c>
      <c r="D6" s="58">
        <v>5241</v>
      </c>
      <c r="E6" s="160">
        <v>3515</v>
      </c>
      <c r="F6" s="58">
        <v>28.8</v>
      </c>
      <c r="G6" s="58">
        <v>34.1</v>
      </c>
      <c r="H6" s="160">
        <v>23.3</v>
      </c>
      <c r="I6" s="58">
        <v>56533</v>
      </c>
      <c r="J6" s="212">
        <v>1725</v>
      </c>
      <c r="K6" s="58">
        <v>818</v>
      </c>
      <c r="L6" s="58">
        <v>907</v>
      </c>
      <c r="M6" s="214">
        <v>57</v>
      </c>
      <c r="N6" s="214">
        <v>54</v>
      </c>
      <c r="O6" s="214">
        <v>60</v>
      </c>
    </row>
    <row r="7" spans="1:16" x14ac:dyDescent="0.25">
      <c r="A7" s="229">
        <v>2022</v>
      </c>
      <c r="B7" s="167">
        <v>6341</v>
      </c>
      <c r="C7" s="167">
        <v>8806</v>
      </c>
      <c r="D7" s="94">
        <v>5230</v>
      </c>
      <c r="E7" s="169">
        <v>3576</v>
      </c>
      <c r="F7" s="94">
        <v>31.2</v>
      </c>
      <c r="G7" s="58">
        <v>37</v>
      </c>
      <c r="H7" s="160">
        <v>25.4</v>
      </c>
      <c r="I7" s="94">
        <v>63184</v>
      </c>
      <c r="J7" s="167">
        <v>1654</v>
      </c>
      <c r="K7" s="94">
        <v>755</v>
      </c>
      <c r="L7" s="94">
        <v>899</v>
      </c>
      <c r="M7" s="214">
        <v>59</v>
      </c>
      <c r="N7" s="214">
        <v>54</v>
      </c>
      <c r="O7" s="214">
        <v>64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71837</v>
      </c>
      <c r="J8" s="1072">
        <v>1726</v>
      </c>
      <c r="K8" s="1073">
        <v>771</v>
      </c>
      <c r="L8" s="1073">
        <v>955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56533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63184</v>
      </c>
      <c r="F14" s="514">
        <f>A5</f>
        <v>2020</v>
      </c>
      <c r="G14" s="310">
        <f>IF(ISBLANK(E5),"",E5)</f>
        <v>3358</v>
      </c>
      <c r="H14" s="310">
        <f>IF(ISBLANK(D5),"",D5)</f>
        <v>5212</v>
      </c>
      <c r="K14" s="514">
        <f>A6</f>
        <v>2021</v>
      </c>
      <c r="L14" s="310">
        <f>IF(ISBLANK(L6),"",L6)</f>
        <v>907</v>
      </c>
      <c r="M14" s="310">
        <f>IF(ISBLANK(K6),"",K6)</f>
        <v>818</v>
      </c>
    </row>
    <row r="15" spans="1:16" x14ac:dyDescent="0.25">
      <c r="A15" s="481">
        <f>A8</f>
        <v>2023</v>
      </c>
      <c r="B15" s="311">
        <f t="shared" si="0"/>
        <v>71837</v>
      </c>
      <c r="F15" s="486">
        <f t="shared" ref="F15:F16" si="1">A6</f>
        <v>2021</v>
      </c>
      <c r="G15" s="479">
        <f t="shared" ref="G15:G16" si="2">IF(ISBLANK(E6),"",E6)</f>
        <v>3515</v>
      </c>
      <c r="H15" s="479">
        <f t="shared" ref="H15:H16" si="3">IF(ISBLANK(D6),"",D6)</f>
        <v>5241</v>
      </c>
      <c r="K15" s="486">
        <f>A7</f>
        <v>2022</v>
      </c>
      <c r="L15" s="479">
        <f t="shared" ref="L15:L16" si="4">IF(ISBLANK(L7),"",L7)</f>
        <v>899</v>
      </c>
      <c r="M15" s="479">
        <f t="shared" ref="M15:M16" si="5">IF(ISBLANK(K7),"",K7)</f>
        <v>755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3576</v>
      </c>
      <c r="H16" s="311">
        <f t="shared" si="3"/>
        <v>5230</v>
      </c>
      <c r="K16" s="481">
        <f>A8</f>
        <v>2023</v>
      </c>
      <c r="L16" s="311">
        <f t="shared" si="4"/>
        <v>955</v>
      </c>
      <c r="M16" s="311">
        <f t="shared" si="5"/>
        <v>771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6457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6500</v>
      </c>
      <c r="C21" s="373"/>
      <c r="D21" s="197"/>
      <c r="F21" s="514">
        <f>A5</f>
        <v>2020</v>
      </c>
      <c r="G21" s="310">
        <f>IF(ISBLANK(E5),"",E5)</f>
        <v>3358</v>
      </c>
      <c r="H21" s="310">
        <f>IF(ISBLANK(D5),"",D5)</f>
        <v>5212</v>
      </c>
      <c r="K21" s="514">
        <f>A6</f>
        <v>2021</v>
      </c>
      <c r="L21" s="310">
        <f>IF(ISBLANK(L6),"",L6)</f>
        <v>907</v>
      </c>
      <c r="M21" s="310">
        <f>IF(ISBLANK(K6),"",K6)</f>
        <v>818</v>
      </c>
    </row>
    <row r="22" spans="1:15" x14ac:dyDescent="0.25">
      <c r="A22" s="481">
        <f t="shared" si="6"/>
        <v>2022</v>
      </c>
      <c r="B22" s="311">
        <f t="shared" si="7"/>
        <v>6341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3515</v>
      </c>
      <c r="H22" s="479">
        <f t="shared" ref="H22:H23" si="10">IF(ISBLANK(D6),"",D6)</f>
        <v>5241</v>
      </c>
      <c r="K22" s="486">
        <f>A7</f>
        <v>2022</v>
      </c>
      <c r="L22" s="479">
        <f>IF(ISBLANK(L7),"",L7)</f>
        <v>899</v>
      </c>
      <c r="M22" s="479">
        <f>IF(ISBLANK(K7),"",K7)</f>
        <v>755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3576</v>
      </c>
      <c r="H23" s="311">
        <f t="shared" si="10"/>
        <v>5230</v>
      </c>
      <c r="K23" s="481">
        <f>A8</f>
        <v>2023</v>
      </c>
      <c r="L23" s="311">
        <f>IF(ISBLANK(L8),"",L8)</f>
        <v>955</v>
      </c>
      <c r="M23" s="311">
        <f>IF(ISBLANK(K8),"",K8)</f>
        <v>771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6457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6500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6341</v>
      </c>
      <c r="C28" s="373"/>
      <c r="D28" s="197"/>
      <c r="F28" s="514">
        <f>A5</f>
        <v>2020</v>
      </c>
      <c r="G28" s="310">
        <f>IF(ISBLANK(H5),"",H5)</f>
        <v>22</v>
      </c>
      <c r="H28" s="310">
        <f>IF(ISBLANK(G5),"",G5)</f>
        <v>33.5</v>
      </c>
      <c r="K28" s="514">
        <f>A5</f>
        <v>2020</v>
      </c>
      <c r="L28" s="310">
        <f>IF(ISBLANK(O5),"",O5)</f>
        <v>66</v>
      </c>
      <c r="M28" s="310">
        <f>IF(ISBLANK(N5),"",N5)</f>
        <v>56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23.3</v>
      </c>
      <c r="H29" s="479">
        <f t="shared" ref="H29:H30" si="15">IF(ISBLANK(G6),"",G6)</f>
        <v>34.1</v>
      </c>
      <c r="K29" s="486">
        <f t="shared" ref="K29:K30" si="16">A6</f>
        <v>2021</v>
      </c>
      <c r="L29" s="479">
        <f t="shared" ref="L29:L30" si="17">IF(ISBLANK(O6),"",O6)</f>
        <v>60</v>
      </c>
      <c r="M29" s="479">
        <f t="shared" ref="M29:M30" si="18">IF(ISBLANK(N6),"",N6)</f>
        <v>54</v>
      </c>
    </row>
    <row r="30" spans="1:15" x14ac:dyDescent="0.25">
      <c r="F30" s="481">
        <f t="shared" si="13"/>
        <v>2022</v>
      </c>
      <c r="G30" s="311">
        <f t="shared" si="14"/>
        <v>25.4</v>
      </c>
      <c r="H30" s="311">
        <f t="shared" si="15"/>
        <v>37</v>
      </c>
      <c r="K30" s="481">
        <f t="shared" si="16"/>
        <v>2022</v>
      </c>
      <c r="L30" s="311">
        <f t="shared" si="17"/>
        <v>64</v>
      </c>
      <c r="M30" s="311">
        <f t="shared" si="18"/>
        <v>54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</v>
      </c>
      <c r="H35" s="310">
        <f>IF(ISBLANK(G5),"",G5)</f>
        <v>33.5</v>
      </c>
      <c r="K35" s="514">
        <f>A5</f>
        <v>2020</v>
      </c>
      <c r="L35" s="310">
        <f>IF(ISBLANK(O5),"",O5)</f>
        <v>66</v>
      </c>
      <c r="M35" s="310">
        <f>IF(ISBLANK(N5),"",N5)</f>
        <v>56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23.3</v>
      </c>
      <c r="H36" s="479">
        <f t="shared" ref="H36:H37" si="21">IF(ISBLANK(G6),"",G6)</f>
        <v>34.1</v>
      </c>
      <c r="K36" s="486">
        <f t="shared" ref="K36:K37" si="22">A6</f>
        <v>2021</v>
      </c>
      <c r="L36" s="479">
        <f t="shared" ref="L36:L37" si="23">IF(ISBLANK(O6),"",O6)</f>
        <v>60</v>
      </c>
      <c r="M36" s="479">
        <f t="shared" ref="M36:M37" si="24">IF(ISBLANK(N6),"",N6)</f>
        <v>54</v>
      </c>
    </row>
    <row r="37" spans="6:15" x14ac:dyDescent="0.25">
      <c r="F37" s="481">
        <f t="shared" si="19"/>
        <v>2022</v>
      </c>
      <c r="G37" s="311">
        <f t="shared" si="20"/>
        <v>25.4</v>
      </c>
      <c r="H37" s="311">
        <f t="shared" si="21"/>
        <v>37</v>
      </c>
      <c r="K37" s="481">
        <f t="shared" si="22"/>
        <v>2022</v>
      </c>
      <c r="L37" s="311">
        <f t="shared" si="23"/>
        <v>64</v>
      </c>
      <c r="M37" s="311">
        <f t="shared" si="24"/>
        <v>54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23.4</v>
      </c>
      <c r="C6" s="35">
        <v>24.6</v>
      </c>
      <c r="D6" s="63">
        <v>22.3</v>
      </c>
      <c r="E6" s="35">
        <v>54.2</v>
      </c>
      <c r="F6" s="35">
        <v>50.7</v>
      </c>
      <c r="G6" s="35">
        <v>57.3</v>
      </c>
      <c r="H6" s="292">
        <v>22.4</v>
      </c>
      <c r="I6" s="35">
        <v>24.7</v>
      </c>
      <c r="J6" s="63">
        <v>20.399999999999999</v>
      </c>
      <c r="M6" s="127" t="s">
        <v>16</v>
      </c>
      <c r="N6" s="935">
        <f>IF(ISBLANK(B8),"",B8)</f>
        <v>21.8</v>
      </c>
      <c r="O6" s="935">
        <f>IF(ISBLANK(E8),"",E8)</f>
        <v>53.4</v>
      </c>
      <c r="P6" s="128">
        <f>IF(ISBLANK(H8),"",H8)</f>
        <v>24.7</v>
      </c>
    </row>
    <row r="7" spans="1:19" x14ac:dyDescent="0.25">
      <c r="A7" s="286">
        <v>2022</v>
      </c>
      <c r="B7" s="167">
        <v>21.6</v>
      </c>
      <c r="C7" s="94">
        <v>22.4</v>
      </c>
      <c r="D7" s="169">
        <v>21</v>
      </c>
      <c r="E7" s="94">
        <v>54.5</v>
      </c>
      <c r="F7" s="94">
        <v>51.1</v>
      </c>
      <c r="G7" s="94">
        <v>57.3</v>
      </c>
      <c r="H7" s="167">
        <v>23.9</v>
      </c>
      <c r="I7" s="94">
        <v>26.5</v>
      </c>
      <c r="J7" s="169">
        <v>21.7</v>
      </c>
    </row>
    <row r="8" spans="1:19" x14ac:dyDescent="0.25">
      <c r="A8" s="218">
        <v>2023</v>
      </c>
      <c r="B8" s="167">
        <v>21.8</v>
      </c>
      <c r="C8" s="94">
        <v>21.8</v>
      </c>
      <c r="D8" s="169">
        <v>21.9</v>
      </c>
      <c r="E8" s="94">
        <v>53.4</v>
      </c>
      <c r="F8" s="94">
        <v>51.1</v>
      </c>
      <c r="G8" s="94">
        <v>55.3</v>
      </c>
      <c r="H8" s="167">
        <v>24.7</v>
      </c>
      <c r="I8" s="94">
        <v>27.1</v>
      </c>
      <c r="J8" s="169">
        <v>22.8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21.9</v>
      </c>
      <c r="O12" s="936">
        <f>IF(ISBLANK(G8),"",G8)</f>
        <v>55.3</v>
      </c>
      <c r="P12" s="938">
        <f>IF(ISBLANK(J8),"",J8)</f>
        <v>22.8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21.8</v>
      </c>
      <c r="O13" s="937">
        <f>IF(ISBLANK(F8),"",F8)</f>
        <v>51.1</v>
      </c>
      <c r="P13" s="939">
        <f>IF(ISBLANK(I8),"",I8)</f>
        <v>27.1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21.8</v>
      </c>
      <c r="O20" s="935">
        <f>IF(ISBLANK(E8),"",E8)</f>
        <v>53.4</v>
      </c>
      <c r="P20" s="940">
        <f>IF(ISBLANK(H8),"",H8)</f>
        <v>24.7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21.9</v>
      </c>
      <c r="O24" s="936">
        <f>IF(ISBLANK(G8),"",G8)</f>
        <v>55.3</v>
      </c>
      <c r="P24" s="938">
        <f>IF(ISBLANK(J8),"",J8)</f>
        <v>22.8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21.8</v>
      </c>
      <c r="O25" s="937">
        <f>IF(ISBLANK(F8),"",F8)</f>
        <v>51.1</v>
      </c>
      <c r="P25" s="939">
        <f>IF(ISBLANK(I8),"",I8)</f>
        <v>27.1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1397716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49563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1505546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53386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3864316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137028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343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1211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172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584345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62.5</v>
      </c>
      <c r="E20" s="600">
        <v>40.6</v>
      </c>
      <c r="F20" s="600">
        <v>41.1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28.1</v>
      </c>
      <c r="E21" s="751">
        <v>20</v>
      </c>
      <c r="F21" s="751">
        <v>19.3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4.7</v>
      </c>
      <c r="E22" s="752">
        <v>1.8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41.1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19.3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37.599999999999994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41.1</v>
      </c>
      <c r="C30" s="204" t="s">
        <v>493</v>
      </c>
    </row>
    <row r="31" spans="1:11" x14ac:dyDescent="0.25">
      <c r="A31" s="698" t="s">
        <v>1430</v>
      </c>
      <c r="B31" s="734">
        <f>F21</f>
        <v>19.3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37.599999999999994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339</v>
      </c>
      <c r="C4" s="71">
        <v>10</v>
      </c>
      <c r="D4" s="71">
        <v>23</v>
      </c>
      <c r="G4" s="217">
        <f>A4</f>
        <v>2021</v>
      </c>
      <c r="H4" s="289">
        <f>IF(ISBLANK(C4),"",C4)</f>
        <v>10</v>
      </c>
      <c r="I4" s="289">
        <f>IF(ISBLANK(D4),"",D4)</f>
        <v>23</v>
      </c>
    </row>
    <row r="5" spans="1:9" x14ac:dyDescent="0.25">
      <c r="A5" s="286">
        <v>2022</v>
      </c>
      <c r="B5" s="214">
        <v>352</v>
      </c>
      <c r="C5" s="214">
        <v>14</v>
      </c>
      <c r="D5" s="214">
        <v>24</v>
      </c>
      <c r="G5" s="286">
        <f t="shared" ref="G5:G6" si="0">A5</f>
        <v>2022</v>
      </c>
      <c r="H5" s="290">
        <f t="shared" ref="H5:H6" si="1">IF(ISBLANK(C5),"",C5)</f>
        <v>14</v>
      </c>
      <c r="I5" s="290">
        <f t="shared" ref="I5:I6" si="2">IF(ISBLANK(D5),"",D5)</f>
        <v>24</v>
      </c>
    </row>
    <row r="6" spans="1:9" x14ac:dyDescent="0.25">
      <c r="A6" s="218">
        <v>2023</v>
      </c>
      <c r="B6" s="168">
        <v>343</v>
      </c>
      <c r="C6" s="168">
        <v>16</v>
      </c>
      <c r="D6" s="168">
        <v>15</v>
      </c>
      <c r="G6" s="219">
        <f t="shared" si="0"/>
        <v>2023</v>
      </c>
      <c r="H6" s="291">
        <f t="shared" si="1"/>
        <v>16</v>
      </c>
      <c r="I6" s="291">
        <f t="shared" si="2"/>
        <v>15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</v>
      </c>
      <c r="I12" s="289">
        <f>IF(ISBLANK(D4),"",D4)</f>
        <v>23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14</v>
      </c>
      <c r="I13" s="290">
        <f t="shared" si="4"/>
        <v>24</v>
      </c>
    </row>
    <row r="14" spans="1:9" x14ac:dyDescent="0.25">
      <c r="G14" s="219">
        <f t="shared" si="3"/>
        <v>2023</v>
      </c>
      <c r="H14" s="291">
        <f t="shared" ref="H14:I14" si="5">IF(ISBLANK(C6),"",C6)</f>
        <v>16</v>
      </c>
      <c r="I14" s="291">
        <f t="shared" si="5"/>
        <v>15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1061</v>
      </c>
      <c r="C23" s="71">
        <v>118</v>
      </c>
      <c r="D23" s="71">
        <v>148</v>
      </c>
      <c r="G23" s="217">
        <f>A23</f>
        <v>2021</v>
      </c>
      <c r="H23" s="289">
        <f>IF(ISBLANK(C23),"",C23)</f>
        <v>118</v>
      </c>
      <c r="I23" s="289">
        <f>IF(ISBLANK(D23),"",D23)</f>
        <v>148</v>
      </c>
    </row>
    <row r="24" spans="1:13" x14ac:dyDescent="0.25">
      <c r="A24" s="286">
        <v>2022</v>
      </c>
      <c r="B24" s="214">
        <v>1124</v>
      </c>
      <c r="C24" s="214">
        <v>89</v>
      </c>
      <c r="D24" s="214">
        <v>154</v>
      </c>
      <c r="G24" s="286">
        <f t="shared" ref="G24:G25" si="6">A24</f>
        <v>2022</v>
      </c>
      <c r="H24" s="290">
        <f t="shared" ref="H24:H25" si="7">IF(ISBLANK(C24),"",C24)</f>
        <v>89</v>
      </c>
      <c r="I24" s="290">
        <f t="shared" ref="I24:I25" si="8">IF(ISBLANK(D24),"",D24)</f>
        <v>154</v>
      </c>
    </row>
    <row r="25" spans="1:13" x14ac:dyDescent="0.25">
      <c r="A25" s="218">
        <v>2023</v>
      </c>
      <c r="B25" s="168">
        <v>1211</v>
      </c>
      <c r="C25" s="168">
        <v>90</v>
      </c>
      <c r="D25" s="168">
        <v>172</v>
      </c>
      <c r="G25" s="219">
        <f t="shared" si="6"/>
        <v>2023</v>
      </c>
      <c r="H25" s="291">
        <f t="shared" si="7"/>
        <v>90</v>
      </c>
      <c r="I25" s="291">
        <f t="shared" si="8"/>
        <v>172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118</v>
      </c>
      <c r="I31" s="289">
        <f>IF(ISBLANK(D23),"",D23)</f>
        <v>148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89</v>
      </c>
      <c r="I32" s="290">
        <f t="shared" si="10"/>
        <v>154</v>
      </c>
    </row>
    <row r="33" spans="7:9" x14ac:dyDescent="0.25">
      <c r="G33" s="219">
        <f t="shared" si="9"/>
        <v>2023</v>
      </c>
      <c r="H33" s="291">
        <f t="shared" ref="H33:I33" si="11">IF(ISBLANK(C25),"",C25)</f>
        <v>90</v>
      </c>
      <c r="I33" s="291">
        <f t="shared" si="11"/>
        <v>172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1206243</v>
      </c>
      <c r="C4" s="1077">
        <v>39098</v>
      </c>
      <c r="D4" s="110">
        <v>541882</v>
      </c>
      <c r="E4" s="70">
        <v>17564</v>
      </c>
      <c r="F4" s="1076">
        <v>91695</v>
      </c>
      <c r="G4" s="70">
        <v>2972</v>
      </c>
      <c r="H4" s="1078">
        <v>1930469</v>
      </c>
      <c r="I4" s="1077">
        <v>62572</v>
      </c>
    </row>
    <row r="5" spans="1:9" x14ac:dyDescent="0.25">
      <c r="A5" s="587">
        <v>2021</v>
      </c>
      <c r="B5" s="1079">
        <v>1359615</v>
      </c>
      <c r="C5" s="1080">
        <v>44638</v>
      </c>
      <c r="D5" s="160">
        <v>670739</v>
      </c>
      <c r="E5" s="212">
        <v>22021</v>
      </c>
      <c r="F5" s="1079">
        <v>60751</v>
      </c>
      <c r="G5" s="212">
        <v>1995</v>
      </c>
      <c r="H5" s="1081">
        <v>3347666</v>
      </c>
      <c r="I5" s="1080">
        <v>109907</v>
      </c>
    </row>
    <row r="6" spans="1:9" x14ac:dyDescent="0.25">
      <c r="A6" s="588">
        <v>2022</v>
      </c>
      <c r="B6" s="1082">
        <v>1586908</v>
      </c>
      <c r="C6" s="1083">
        <v>56271</v>
      </c>
      <c r="D6" s="169">
        <v>744070</v>
      </c>
      <c r="E6" s="167">
        <v>26385</v>
      </c>
      <c r="F6" s="1082">
        <v>79108</v>
      </c>
      <c r="G6" s="167">
        <v>2805</v>
      </c>
      <c r="H6" s="1084">
        <v>3864316</v>
      </c>
      <c r="I6" s="1083">
        <v>137028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310118</v>
      </c>
      <c r="C4" s="1076">
        <v>1186656</v>
      </c>
      <c r="D4" s="1077">
        <v>38463</v>
      </c>
      <c r="E4" s="1076">
        <v>1188622</v>
      </c>
      <c r="F4" s="1077">
        <v>38527</v>
      </c>
    </row>
    <row r="5" spans="1:6" x14ac:dyDescent="0.25">
      <c r="A5" s="480">
        <v>2021</v>
      </c>
      <c r="B5" s="1081">
        <v>325497</v>
      </c>
      <c r="C5" s="1079">
        <v>1223271</v>
      </c>
      <c r="D5" s="1080">
        <v>40161</v>
      </c>
      <c r="E5" s="1079">
        <v>1286271</v>
      </c>
      <c r="F5" s="1080">
        <v>42230</v>
      </c>
    </row>
    <row r="6" spans="1:6" ht="15.75" thickBot="1" x14ac:dyDescent="0.3">
      <c r="A6" s="960">
        <v>2022</v>
      </c>
      <c r="B6" s="1085">
        <v>584345</v>
      </c>
      <c r="C6" s="1086">
        <v>1397716</v>
      </c>
      <c r="D6" s="1087">
        <v>49563</v>
      </c>
      <c r="E6" s="1086">
        <v>1505546</v>
      </c>
      <c r="F6" s="1087">
        <v>53386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Kovin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730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28201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71.53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152.9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27652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27572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877</v>
      </c>
      <c r="C63" s="548">
        <f>IF(ISBLANK('DEM2'!C7),"-",'DEM2'!C7)</f>
        <v>937</v>
      </c>
      <c r="D63" s="548"/>
      <c r="E63" s="548">
        <f>IF(ISBLANK('DEM2'!D8),"-",'DEM2'!D8)</f>
        <v>912</v>
      </c>
      <c r="F63" s="548">
        <f>IF(ISBLANK('DEM2'!C8),"-",'DEM2'!C8)</f>
        <v>988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1161</v>
      </c>
      <c r="C64" s="317">
        <f>IF(ISBLANK('DEM2'!F7),"-",'DEM2'!F7)</f>
        <v>1152</v>
      </c>
      <c r="D64" s="789"/>
      <c r="E64" s="317">
        <f>IF(ISBLANK('DEM2'!G8),"-",'DEM2'!G8)</f>
        <v>1063</v>
      </c>
      <c r="F64" s="317">
        <f>IF(ISBLANK('DEM2'!F8),"-",'DEM2'!F8)</f>
        <v>1109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663</v>
      </c>
      <c r="C65" s="345">
        <f>IF(ISBLANK('DEM2'!I7),"-",'DEM2'!I7)</f>
        <v>701</v>
      </c>
      <c r="D65" s="393"/>
      <c r="E65" s="345">
        <f>IF(ISBLANK('DEM2'!J8),"-",'DEM2'!J8)</f>
        <v>596</v>
      </c>
      <c r="F65" s="345">
        <f>IF(ISBLANK('DEM2'!I8),"-",'DEM2'!I8)</f>
        <v>600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2538</v>
      </c>
      <c r="C66" s="348">
        <f>IF(ISBLANK('DEM2'!L7),"-",'DEM2'!L7)</f>
        <v>2608</v>
      </c>
      <c r="D66" s="394"/>
      <c r="E66" s="348">
        <f>IF(ISBLANK('DEM2'!M8),"-",'DEM2'!M8)</f>
        <v>2416</v>
      </c>
      <c r="F66" s="348">
        <f>IF(ISBLANK('DEM2'!L8),"-",'DEM2'!L8)</f>
        <v>2529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2516</v>
      </c>
      <c r="C67" s="345">
        <f>IF(ISBLANK('DEM2'!O7),"-",'DEM2'!O7)</f>
        <v>2870</v>
      </c>
      <c r="D67" s="393"/>
      <c r="E67" s="345">
        <f>IF(ISBLANK('DEM2'!P8),"-",'DEM2'!P8)</f>
        <v>2113</v>
      </c>
      <c r="F67" s="345">
        <f>IF(ISBLANK('DEM2'!O8),"-",'DEM2'!O8)</f>
        <v>2349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9436</v>
      </c>
      <c r="C68" s="317">
        <f>IF(ISBLANK('DEM2'!R7),"-",'DEM2'!R7)</f>
        <v>10584</v>
      </c>
      <c r="D68" s="395"/>
      <c r="E68" s="317">
        <f>IF(ISBLANK('DEM2'!S8),"-",'DEM2'!S8)</f>
        <v>8527</v>
      </c>
      <c r="F68" s="317">
        <f>IF(ISBLANK('DEM2'!R8),"-",'DEM2'!R8)</f>
        <v>9351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15109</v>
      </c>
      <c r="C69" s="463">
        <f>IF(ISBLANK('DEM2'!U7),"-",'DEM2'!U7)</f>
        <v>15350</v>
      </c>
      <c r="D69" s="799"/>
      <c r="E69" s="463">
        <f>IF(ISBLANK('DEM2'!V8),"-",'DEM2'!V8)</f>
        <v>14074</v>
      </c>
      <c r="F69" s="463">
        <f>IF(ISBLANK('DEM2'!U8),"-",'DEM2'!U8)</f>
        <v>14127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8.6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7.7</v>
      </c>
      <c r="G116" s="407">
        <f>IF(ISBLANK('DEM2'!E24),"-",'DEM2'!E24)</f>
        <v>7.7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10.6</v>
      </c>
      <c r="G117" s="801">
        <f>IF(ISBLANK('DEM2'!E25),"-",'DEM2'!E25)</f>
        <v>14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6341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8806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71837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1726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31.6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78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3864316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137028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744070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506769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26385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1586908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56271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79108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2805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1397716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49563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1505546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53386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343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1211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584345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4111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2734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3123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11119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4015</v>
      </c>
      <c r="C300" s="808">
        <f>IF(ISBLANK(POLJ3!C4),"-",POLJ3!C4)</f>
        <v>628</v>
      </c>
      <c r="D300" s="1160">
        <f>IF(ISBLANK(POLJ3!D4),"-",POLJ3!D4)</f>
        <v>3387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3897</v>
      </c>
      <c r="C301" s="789">
        <f>IF(ISBLANK(POLJ3!C5),"-",POLJ3!C5)</f>
        <v>2575</v>
      </c>
      <c r="D301" s="1161">
        <f>IF(ISBLANK(POLJ3!D5),"-",POLJ3!D5)</f>
        <v>1322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60</v>
      </c>
      <c r="C302" s="790">
        <f>IF(ISBLANK(POLJ3!C6),"-",POLJ3!C6)</f>
        <v>12</v>
      </c>
      <c r="D302" s="1162">
        <f>IF(ISBLANK(POLJ3!D6),"-",POLJ3!D6)</f>
        <v>48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223</v>
      </c>
      <c r="C303" s="791">
        <f>IF(ISBLANK(POLJ3!C7),"-",POLJ3!C7)</f>
        <v>33</v>
      </c>
      <c r="D303" s="1163">
        <f>IF(ISBLANK(POLJ3!D7),"-",POLJ3!D7)</f>
        <v>190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4111</v>
      </c>
      <c r="C304" s="807">
        <f>IF(ISBLANK(POLJ3!C8),"-",POLJ3!C8)</f>
        <v>610</v>
      </c>
      <c r="D304" s="1164">
        <f>IF(ISBLANK(POLJ3!D8),"-",POLJ3!D8)</f>
        <v>3501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163.18</v>
      </c>
      <c r="C310" s="1165"/>
      <c r="D310" s="3"/>
      <c r="E310" s="5"/>
      <c r="F310" s="5"/>
      <c r="G310" s="815" t="s">
        <v>854</v>
      </c>
      <c r="H310" s="816">
        <f>IF(ISBLANK(POLJ2!H3),"-",POLJ2!H3)</f>
        <v>5376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42770.69</v>
      </c>
      <c r="C311" s="1154"/>
      <c r="D311" s="3"/>
      <c r="E311" s="5"/>
      <c r="F311" s="5"/>
      <c r="G311" s="810" t="s">
        <v>855</v>
      </c>
      <c r="H311" s="248">
        <f>IF(ISBLANK(POLJ2!H4),"-",POLJ2!H4)</f>
        <v>17479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156.69999999999999</v>
      </c>
      <c r="C312" s="1154"/>
      <c r="D312" s="3"/>
      <c r="E312" s="5"/>
      <c r="F312" s="5"/>
      <c r="G312" s="810" t="s">
        <v>856</v>
      </c>
      <c r="H312" s="248">
        <f>IF(ISBLANK(POLJ2!H5),"-",POLJ2!H5)</f>
        <v>6825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33.479999999999997</v>
      </c>
      <c r="C313" s="1154"/>
      <c r="D313" s="3"/>
      <c r="E313" s="5"/>
      <c r="F313" s="5"/>
      <c r="G313" s="812" t="s">
        <v>857</v>
      </c>
      <c r="H313" s="249">
        <f>IF(ISBLANK(POLJ2!H6),"-",POLJ2!H6)</f>
        <v>186039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35</v>
      </c>
      <c r="C314" s="1154"/>
      <c r="D314" s="3"/>
      <c r="E314" s="5"/>
      <c r="F314" s="5"/>
      <c r="G314" s="814" t="s">
        <v>847</v>
      </c>
      <c r="H314" s="817">
        <f>IF(ISBLANK(POLJ2!H7),"-",POLJ2!H7)</f>
        <v>215719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3549.65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46708.7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93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14.1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634</v>
      </c>
      <c r="I364" s="808">
        <f>IF(ISBLANK(OBRAZ2!I6),"-",OBRAZ2!I6)</f>
        <v>418</v>
      </c>
      <c r="J364" s="808">
        <f>IF(ISBLANK(OBRAZ2!J6),"-",OBRAZ2!J6)</f>
        <v>216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264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11</v>
      </c>
      <c r="I365" s="416">
        <f>IF(ISBLANK(OBRAZ2!I7),"-",OBRAZ2!I7)</f>
        <v>11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38.200000000000003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261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8.8669950738916263</v>
      </c>
      <c r="I375" s="850">
        <f>IF(ISBLANK(OBRAZ2!C12),"-",OBRAZ2!C21)</f>
        <v>11.356466876971609</v>
      </c>
      <c r="J375" s="850">
        <f>IF(ISBLANK(OBRAZ2!D12),"-",OBRAZ2!D21)</f>
        <v>10.032362459546926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48.440065681444992</v>
      </c>
      <c r="I377" s="851">
        <f>IF(ISBLANK(OBRAZ2!C14),"-",OBRAZ2!C23)</f>
        <v>45.110410094637224</v>
      </c>
      <c r="J377" s="851">
        <f>IF(ISBLANK(OBRAZ2!D14),"-",OBRAZ2!D23)</f>
        <v>47.734627831715208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31.03448275862069</v>
      </c>
      <c r="I379" s="851">
        <f>IF(ISBLANK(OBRAZ2!C16),"-",OBRAZ2!C25)</f>
        <v>31.230283911671926</v>
      </c>
      <c r="J379" s="851">
        <f>IF(ISBLANK(OBRAZ2!D16),"-",OBRAZ2!D25)</f>
        <v>29.935275080906148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11.658456486042693</v>
      </c>
      <c r="I380" s="852">
        <f>IF(ISBLANK(OBRAZ2!C17),"-",OBRAZ2!C26)</f>
        <v>12.302839116719243</v>
      </c>
      <c r="J380" s="852">
        <f>IF(ISBLANK(OBRAZ2!D17),"-",OBRAZ2!D26)</f>
        <v>12.297734627831716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1076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1087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262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5279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82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1.1000000000000001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62.9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77.2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10609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37.6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1516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4011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12.4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11.8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1766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979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21.1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334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113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213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0.8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86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148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44.6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51.7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108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107.22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415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10800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4600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7475.02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14.47977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129</v>
      </c>
      <c r="D696" s="3"/>
      <c r="E696" s="5"/>
      <c r="F696" s="5"/>
      <c r="G696" s="837">
        <v>2012</v>
      </c>
      <c r="H696" s="835">
        <f>IF(ISBLANK(INDEKSI2!B5),"-",INDEKSI2!B5)</f>
        <v>26.39</v>
      </c>
      <c r="I696" s="835">
        <f>IF(ISBLANK(INDEKSI2!C5),"-",INDEKSI2!C5)</f>
        <v>110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35.61</v>
      </c>
      <c r="D697" s="3"/>
      <c r="E697" s="5"/>
      <c r="F697" s="5"/>
      <c r="G697" s="838">
        <v>2013</v>
      </c>
      <c r="H697" s="559">
        <f>IF(ISBLANK(INDEKSI2!B6),"-",INDEKSI2!B6)</f>
        <v>28.52</v>
      </c>
      <c r="I697" s="559">
        <f>IF(ISBLANK(INDEKSI2!C6),"-",INDEKSI2!C6)</f>
        <v>96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28.38</v>
      </c>
      <c r="I698" s="836">
        <f>IF(ISBLANK(INDEKSI2!C7),"-",INDEKSI2!C7)</f>
        <v>108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2205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4169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3222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31.6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28.38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14.47977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35.61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25.85</v>
      </c>
      <c r="C4" s="721">
        <v>109</v>
      </c>
      <c r="D4" s="710"/>
      <c r="E4" s="711"/>
      <c r="F4" s="712"/>
    </row>
    <row r="5" spans="1:6" x14ac:dyDescent="0.25">
      <c r="A5" s="286">
        <v>2012</v>
      </c>
      <c r="B5" s="614">
        <v>26.39</v>
      </c>
      <c r="C5" s="722">
        <v>110</v>
      </c>
      <c r="D5" s="713"/>
      <c r="E5" s="641"/>
      <c r="F5" s="714"/>
    </row>
    <row r="6" spans="1:6" x14ac:dyDescent="0.25">
      <c r="A6" s="286">
        <v>2013</v>
      </c>
      <c r="B6" s="614">
        <v>28.52</v>
      </c>
      <c r="C6" s="722">
        <v>96</v>
      </c>
      <c r="D6" s="715">
        <v>14.47977</v>
      </c>
      <c r="E6" s="609">
        <v>129</v>
      </c>
      <c r="F6" s="716">
        <v>35.61</v>
      </c>
    </row>
    <row r="7" spans="1:6" x14ac:dyDescent="0.25">
      <c r="A7" s="219">
        <v>2014</v>
      </c>
      <c r="B7" s="615">
        <v>28.38</v>
      </c>
      <c r="C7" s="723">
        <v>108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4111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3123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2734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163.18</v>
      </c>
      <c r="G3" s="217" t="s">
        <v>765</v>
      </c>
      <c r="H3" s="71">
        <v>5376</v>
      </c>
    </row>
    <row r="4" spans="1:9" x14ac:dyDescent="0.25">
      <c r="A4" s="286" t="s">
        <v>760</v>
      </c>
      <c r="B4" s="214">
        <v>42770.69</v>
      </c>
      <c r="G4" s="286" t="s">
        <v>766</v>
      </c>
      <c r="H4" s="214">
        <v>17479</v>
      </c>
    </row>
    <row r="5" spans="1:9" x14ac:dyDescent="0.25">
      <c r="A5" s="286" t="s">
        <v>761</v>
      </c>
      <c r="B5" s="214">
        <v>156.69999999999999</v>
      </c>
      <c r="G5" s="286" t="s">
        <v>767</v>
      </c>
      <c r="H5" s="214">
        <v>6825</v>
      </c>
    </row>
    <row r="6" spans="1:9" x14ac:dyDescent="0.25">
      <c r="A6" s="286" t="s">
        <v>762</v>
      </c>
      <c r="B6" s="214">
        <v>33.479999999999997</v>
      </c>
      <c r="G6" s="286" t="s">
        <v>768</v>
      </c>
      <c r="H6" s="214">
        <v>186039</v>
      </c>
    </row>
    <row r="7" spans="1:9" x14ac:dyDescent="0.25">
      <c r="A7" s="286" t="s">
        <v>763</v>
      </c>
      <c r="B7" s="214">
        <v>35</v>
      </c>
      <c r="G7" s="1" t="s">
        <v>24</v>
      </c>
      <c r="H7" s="288">
        <v>215719</v>
      </c>
    </row>
    <row r="8" spans="1:9" x14ac:dyDescent="0.25">
      <c r="A8" s="287" t="s">
        <v>764</v>
      </c>
      <c r="B8" s="73">
        <v>3549.65</v>
      </c>
    </row>
    <row r="9" spans="1:9" x14ac:dyDescent="0.25">
      <c r="A9" s="1" t="s">
        <v>24</v>
      </c>
      <c r="B9" s="288">
        <v>46708.7</v>
      </c>
      <c r="I9" s="41" t="s">
        <v>876</v>
      </c>
    </row>
    <row r="10" spans="1:9" x14ac:dyDescent="0.25">
      <c r="G10" s="29" t="s">
        <v>775</v>
      </c>
      <c r="H10" s="58">
        <v>11119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4015</v>
      </c>
      <c r="C4" s="55">
        <v>628</v>
      </c>
      <c r="D4" s="110">
        <v>3387</v>
      </c>
    </row>
    <row r="5" spans="1:4" ht="30" customHeight="1" x14ac:dyDescent="0.25">
      <c r="A5" s="274" t="s">
        <v>884</v>
      </c>
      <c r="B5" s="212">
        <v>3897</v>
      </c>
      <c r="C5" s="58">
        <v>2575</v>
      </c>
      <c r="D5" s="160">
        <v>1322</v>
      </c>
    </row>
    <row r="6" spans="1:4" x14ac:dyDescent="0.25">
      <c r="A6" s="274" t="s">
        <v>772</v>
      </c>
      <c r="B6" s="212">
        <v>60</v>
      </c>
      <c r="C6" s="58">
        <v>12</v>
      </c>
      <c r="D6" s="160">
        <v>48</v>
      </c>
    </row>
    <row r="7" spans="1:4" ht="30" x14ac:dyDescent="0.25">
      <c r="A7" s="274" t="s">
        <v>773</v>
      </c>
      <c r="B7" s="212">
        <v>223</v>
      </c>
      <c r="C7" s="58">
        <v>33</v>
      </c>
      <c r="D7" s="160">
        <v>190</v>
      </c>
    </row>
    <row r="8" spans="1:4" x14ac:dyDescent="0.25">
      <c r="A8" s="201" t="s">
        <v>774</v>
      </c>
      <c r="B8" s="72">
        <v>4111</v>
      </c>
      <c r="C8" s="61">
        <v>610</v>
      </c>
      <c r="D8" s="111">
        <v>3501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20</v>
      </c>
      <c r="C14" s="276">
        <f>D6/B6*100</f>
        <v>80</v>
      </c>
    </row>
    <row r="15" spans="1:4" ht="60" x14ac:dyDescent="0.25">
      <c r="A15" s="277" t="s">
        <v>885</v>
      </c>
      <c r="B15" s="282">
        <f>C5/B5*100</f>
        <v>66.076469078778544</v>
      </c>
      <c r="C15" s="278">
        <f>D5/B5*100</f>
        <v>33.923530921221449</v>
      </c>
    </row>
    <row r="16" spans="1:4" ht="30" x14ac:dyDescent="0.25">
      <c r="A16" s="279" t="s">
        <v>821</v>
      </c>
      <c r="B16" s="283">
        <f>C4/B4*100</f>
        <v>15.64134495641345</v>
      </c>
      <c r="C16" s="280">
        <f>D4/B4*100</f>
        <v>84.358655043586552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20</v>
      </c>
      <c r="C21" s="276">
        <f>C14</f>
        <v>80</v>
      </c>
    </row>
    <row r="22" spans="1:3" ht="60" x14ac:dyDescent="0.25">
      <c r="A22" s="277" t="s">
        <v>823</v>
      </c>
      <c r="B22" s="282">
        <f t="shared" ref="B22:C23" si="0">B15</f>
        <v>66.076469078778544</v>
      </c>
      <c r="C22" s="278">
        <f t="shared" si="0"/>
        <v>33.923530921221449</v>
      </c>
    </row>
    <row r="23" spans="1:3" ht="30" x14ac:dyDescent="0.25">
      <c r="A23" s="279" t="s">
        <v>858</v>
      </c>
      <c r="B23" s="285">
        <f t="shared" si="0"/>
        <v>15.64134495641345</v>
      </c>
      <c r="C23" s="284">
        <f t="shared" si="0"/>
        <v>84.358655043586552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93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14.1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264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38.200000000000003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261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510</v>
      </c>
      <c r="C6" s="973">
        <v>321</v>
      </c>
      <c r="D6" s="945">
        <v>189</v>
      </c>
      <c r="E6" s="973">
        <v>609</v>
      </c>
      <c r="F6" s="973">
        <v>395</v>
      </c>
      <c r="G6" s="945">
        <v>214</v>
      </c>
      <c r="H6" s="599">
        <v>634</v>
      </c>
      <c r="I6" s="616">
        <v>418</v>
      </c>
      <c r="J6" s="945">
        <v>216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11</v>
      </c>
      <c r="I7" s="690">
        <v>11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54</v>
      </c>
      <c r="C12" s="600">
        <v>72</v>
      </c>
      <c r="D12" s="600">
        <v>62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295</v>
      </c>
      <c r="C14" s="751">
        <v>286</v>
      </c>
      <c r="D14" s="751">
        <v>295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189</v>
      </c>
      <c r="C16" s="1029">
        <v>198</v>
      </c>
      <c r="D16" s="751">
        <v>185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71</v>
      </c>
      <c r="C17" s="752">
        <v>78</v>
      </c>
      <c r="D17" s="752">
        <v>76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8.8669950738916263</v>
      </c>
      <c r="C21" s="289">
        <f>C12/SUM(C12:C17)*100</f>
        <v>11.356466876971609</v>
      </c>
      <c r="D21" s="289">
        <f>D12/SUM(D12:D17)*100</f>
        <v>10.032362459546926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48.440065681444992</v>
      </c>
      <c r="C23" s="290">
        <f>C14/SUM(C12:C17)*100</f>
        <v>45.110410094637224</v>
      </c>
      <c r="D23" s="290">
        <f>D14/SUM(D12:D17)*100</f>
        <v>47.734627831715208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31.03448275862069</v>
      </c>
      <c r="C25" s="290">
        <f>C16/SUM(C12:C17)*100</f>
        <v>31.230283911671926</v>
      </c>
      <c r="D25" s="290">
        <f>D16/SUM(D12:D17)*100</f>
        <v>29.935275080906148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11.658456486042693</v>
      </c>
      <c r="C26" s="291">
        <f>C17/SUM(C12:C17)*100</f>
        <v>12.302839116719243</v>
      </c>
      <c r="D26" s="291">
        <f>D17/SUM(D12:D17)*100</f>
        <v>12.297734627831716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23.8</v>
      </c>
      <c r="C7" s="600">
        <v>23.9</v>
      </c>
      <c r="D7" s="600">
        <v>28.1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76.2</v>
      </c>
      <c r="C9" s="752">
        <v>76.099999999999994</v>
      </c>
      <c r="D9" s="752">
        <v>71.900000000000006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23.8</v>
      </c>
      <c r="C13" s="697">
        <f t="shared" ref="C13:D13" si="1">IF(ISBLANK(C7),"",C7)</f>
        <v>23.9</v>
      </c>
      <c r="D13" s="697">
        <f t="shared" si="1"/>
        <v>28.1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76.2</v>
      </c>
      <c r="C15" s="699">
        <f t="shared" si="2"/>
        <v>76.099999999999994</v>
      </c>
      <c r="D15" s="699">
        <f t="shared" si="2"/>
        <v>71.900000000000006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23.8</v>
      </c>
      <c r="C18" s="697">
        <f t="shared" ref="C18:D18" si="4">IF(ISBLANK(C7),"",C7)</f>
        <v>23.9</v>
      </c>
      <c r="D18" s="697">
        <f t="shared" si="4"/>
        <v>28.1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76.2</v>
      </c>
      <c r="C20" s="699">
        <f t="shared" si="5"/>
        <v>76.099999999999994</v>
      </c>
      <c r="D20" s="699">
        <f t="shared" si="5"/>
        <v>71.900000000000006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97.8</v>
      </c>
      <c r="C5" s="611">
        <v>88.9</v>
      </c>
      <c r="D5" s="1030">
        <v>93.2</v>
      </c>
      <c r="F5" s="28"/>
      <c r="G5" s="693">
        <f>A5</f>
        <v>2020</v>
      </c>
      <c r="H5" s="669">
        <f>IF(ISBLANK(B5),"",B5)</f>
        <v>97.8</v>
      </c>
      <c r="I5" s="618">
        <f t="shared" ref="H5:I7" si="0">IF(ISBLANK(C5),"",C5)</f>
        <v>88.9</v>
      </c>
    </row>
    <row r="6" spans="1:10" x14ac:dyDescent="0.25">
      <c r="A6" s="749">
        <v>2021</v>
      </c>
      <c r="B6" s="601">
        <v>105.6</v>
      </c>
      <c r="C6" s="612">
        <v>105.9</v>
      </c>
      <c r="D6" s="946">
        <v>105.7</v>
      </c>
      <c r="F6" s="44"/>
      <c r="G6" s="693">
        <f t="shared" ref="G6:G7" si="1">A6</f>
        <v>2021</v>
      </c>
      <c r="H6" s="670">
        <f t="shared" si="0"/>
        <v>105.6</v>
      </c>
      <c r="I6" s="619">
        <f t="shared" si="0"/>
        <v>105.9</v>
      </c>
    </row>
    <row r="7" spans="1:10" x14ac:dyDescent="0.25">
      <c r="A7" s="750">
        <v>2022</v>
      </c>
      <c r="B7" s="601">
        <v>108.9</v>
      </c>
      <c r="C7" s="612">
        <v>95.5</v>
      </c>
      <c r="D7" s="946">
        <v>102</v>
      </c>
      <c r="F7" s="44"/>
      <c r="G7" s="693">
        <f t="shared" si="1"/>
        <v>2022</v>
      </c>
      <c r="H7" s="671">
        <f t="shared" si="0"/>
        <v>108.9</v>
      </c>
      <c r="I7" s="620">
        <f t="shared" si="0"/>
        <v>95.5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97.8</v>
      </c>
      <c r="I13" s="618">
        <f>IF(ISBLANK(C5),"",C5)</f>
        <v>88.9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105.6</v>
      </c>
      <c r="I14" s="619">
        <f t="shared" si="3"/>
        <v>105.9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108.9</v>
      </c>
      <c r="I15" s="620">
        <f t="shared" si="4"/>
        <v>95.5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Kovin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730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28201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71.53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152.9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27652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27572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877</v>
      </c>
      <c r="C63" s="548">
        <f>IF(ISBLANK('DEM2'!C7),"-",'DEM2'!C7)</f>
        <v>937</v>
      </c>
      <c r="D63" s="548"/>
      <c r="E63" s="548">
        <f>IF(ISBLANK('DEM2'!D8),"-",'DEM2'!D8)</f>
        <v>912</v>
      </c>
      <c r="F63" s="548">
        <f>IF(ISBLANK('DEM2'!C8),"-",'DEM2'!C8)</f>
        <v>988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1161</v>
      </c>
      <c r="C64" s="317">
        <f>IF(ISBLANK('DEM2'!F7),"-",'DEM2'!F7)</f>
        <v>1152</v>
      </c>
      <c r="D64" s="789"/>
      <c r="E64" s="317">
        <f>IF(ISBLANK('DEM2'!G8),"-",'DEM2'!G8)</f>
        <v>1063</v>
      </c>
      <c r="F64" s="317">
        <f>IF(ISBLANK('DEM2'!F8),"-",'DEM2'!F8)</f>
        <v>1109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663</v>
      </c>
      <c r="C65" s="345">
        <f>IF(ISBLANK('DEM2'!I7),"-",'DEM2'!I7)</f>
        <v>701</v>
      </c>
      <c r="D65" s="393"/>
      <c r="E65" s="345">
        <f>IF(ISBLANK('DEM2'!J8),"-",'DEM2'!J8)</f>
        <v>596</v>
      </c>
      <c r="F65" s="345">
        <f>IF(ISBLANK('DEM2'!I8),"-",'DEM2'!I8)</f>
        <v>600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2538</v>
      </c>
      <c r="C66" s="317">
        <f>IF(ISBLANK('DEM2'!L7),"-",'DEM2'!L7)</f>
        <v>2608</v>
      </c>
      <c r="D66" s="395"/>
      <c r="E66" s="317">
        <f>IF(ISBLANK('DEM2'!M8),"-",'DEM2'!M8)</f>
        <v>2416</v>
      </c>
      <c r="F66" s="317">
        <f>IF(ISBLANK('DEM2'!L8),"-",'DEM2'!L8)</f>
        <v>2529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2516</v>
      </c>
      <c r="C67" s="317">
        <f>IF(ISBLANK('DEM2'!O7),"-",'DEM2'!O7)</f>
        <v>2870</v>
      </c>
      <c r="D67" s="395"/>
      <c r="E67" s="317">
        <f>IF(ISBLANK('DEM2'!P8),"-",'DEM2'!P8)</f>
        <v>2113</v>
      </c>
      <c r="F67" s="317">
        <f>IF(ISBLANK('DEM2'!O8),"-",'DEM2'!O8)</f>
        <v>2349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9436</v>
      </c>
      <c r="C68" s="414">
        <f>IF(ISBLANK('DEM2'!R7),"-",'DEM2'!R7)</f>
        <v>10584</v>
      </c>
      <c r="D68" s="420"/>
      <c r="E68" s="414">
        <f>IF(ISBLANK('DEM2'!S8),"-",'DEM2'!S8)</f>
        <v>8527</v>
      </c>
      <c r="F68" s="414">
        <f>IF(ISBLANK('DEM2'!R8),"-",'DEM2'!R8)</f>
        <v>9351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15109</v>
      </c>
      <c r="C69" s="463">
        <f>IF(ISBLANK('DEM2'!U7),"-",'DEM2'!U7)</f>
        <v>15350</v>
      </c>
      <c r="D69" s="799"/>
      <c r="E69" s="463">
        <f>IF(ISBLANK('DEM2'!V8),"-",'DEM2'!V8)</f>
        <v>14074</v>
      </c>
      <c r="F69" s="463">
        <f>IF(ISBLANK('DEM2'!U8),"-",'DEM2'!U8)</f>
        <v>14127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8.6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7.7</v>
      </c>
      <c r="G116" s="407">
        <f>IF(ISBLANK('DEM2'!E24),"-",'DEM2'!E24)</f>
        <v>7.7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10.6</v>
      </c>
      <c r="G117" s="801">
        <f>IF(ISBLANK('DEM2'!E25),"-",'DEM2'!E25)</f>
        <v>14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6341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8806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71837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1726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31.6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78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3864316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137028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744070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506769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26385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1586908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56271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79108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2805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1397716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49563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1505546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53386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343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1211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584345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4111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2734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3123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11119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4015</v>
      </c>
      <c r="C300" s="808">
        <f>IF(ISBLANK(POLJ3!C4),"-",POLJ3!C4)</f>
        <v>628</v>
      </c>
      <c r="D300" s="1160">
        <f>IF(ISBLANK(POLJ3!D4),"-",POLJ3!D4)</f>
        <v>3387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3897</v>
      </c>
      <c r="C301" s="789">
        <f>IF(ISBLANK(POLJ3!C5),"-",POLJ3!C5)</f>
        <v>2575</v>
      </c>
      <c r="D301" s="1161">
        <f>IF(ISBLANK(POLJ3!D5),"-",POLJ3!D5)</f>
        <v>1322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60</v>
      </c>
      <c r="C302" s="790">
        <f>IF(ISBLANK(POLJ3!C6),"-",POLJ3!C6)</f>
        <v>12</v>
      </c>
      <c r="D302" s="1162">
        <f>IF(ISBLANK(POLJ3!D6),"-",POLJ3!D6)</f>
        <v>48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223</v>
      </c>
      <c r="C303" s="791">
        <f>IF(ISBLANK(POLJ3!C7),"-",POLJ3!C7)</f>
        <v>33</v>
      </c>
      <c r="D303" s="1163">
        <f>IF(ISBLANK(POLJ3!D7),"-",POLJ3!D7)</f>
        <v>190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4111</v>
      </c>
      <c r="C304" s="807">
        <f>IF(ISBLANK(POLJ3!C8),"-",POLJ3!C8)</f>
        <v>610</v>
      </c>
      <c r="D304" s="1164">
        <f>IF(ISBLANK(POLJ3!D8),"-",POLJ3!D8)</f>
        <v>3501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163.18</v>
      </c>
      <c r="C310" s="1165"/>
      <c r="D310" s="3"/>
      <c r="E310" s="5"/>
      <c r="F310" s="5"/>
      <c r="G310" s="815" t="s">
        <v>765</v>
      </c>
      <c r="H310" s="816">
        <f>IF(ISBLANK(POLJ2!H3),"-",POLJ2!H3)</f>
        <v>5376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42770.69</v>
      </c>
      <c r="C311" s="1154"/>
      <c r="D311" s="3"/>
      <c r="E311" s="5"/>
      <c r="F311" s="5"/>
      <c r="G311" s="810" t="s">
        <v>766</v>
      </c>
      <c r="H311" s="248">
        <f>IF(ISBLANK(POLJ2!H4),"-",POLJ2!H4)</f>
        <v>17479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156.69999999999999</v>
      </c>
      <c r="C312" s="1154"/>
      <c r="D312" s="3"/>
      <c r="E312" s="5"/>
      <c r="F312" s="5"/>
      <c r="G312" s="810" t="s">
        <v>767</v>
      </c>
      <c r="H312" s="248">
        <f>IF(ISBLANK(POLJ2!H5),"-",POLJ2!H5)</f>
        <v>6825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33.479999999999997</v>
      </c>
      <c r="C313" s="1154"/>
      <c r="D313" s="3"/>
      <c r="E313" s="5"/>
      <c r="F313" s="5"/>
      <c r="G313" s="812" t="s">
        <v>768</v>
      </c>
      <c r="H313" s="249">
        <f>IF(ISBLANK(POLJ2!H6),"-",POLJ2!H6)</f>
        <v>186039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35</v>
      </c>
      <c r="C314" s="1154"/>
      <c r="D314" s="3"/>
      <c r="E314" s="5"/>
      <c r="F314" s="5"/>
      <c r="G314" s="814" t="s">
        <v>16</v>
      </c>
      <c r="H314" s="817">
        <f>IF(ISBLANK(POLJ2!H7),"-",POLJ2!H7)</f>
        <v>215719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3549.65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46708.7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93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14.1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634</v>
      </c>
      <c r="I364" s="808">
        <f>IF(ISBLANK(OBRAZ2!I6),"-",OBRAZ2!I6)</f>
        <v>418</v>
      </c>
      <c r="J364" s="808">
        <f>IF(ISBLANK(OBRAZ2!J6),"-",OBRAZ2!J6)</f>
        <v>216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264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11</v>
      </c>
      <c r="I365" s="789">
        <f>IF(ISBLANK(OBRAZ2!I7),"-",OBRAZ2!I7)</f>
        <v>11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38.200000000000003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261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8.8669950738916263</v>
      </c>
      <c r="I375" s="850">
        <f>IF(ISBLANK(OBRAZ2!C12),"-",OBRAZ2!C21)</f>
        <v>11.356466876971609</v>
      </c>
      <c r="J375" s="850">
        <f>IF(ISBLANK(OBRAZ2!D12),"-",OBRAZ2!D21)</f>
        <v>10.032362459546926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48.440065681444992</v>
      </c>
      <c r="I377" s="851">
        <f>IF(ISBLANK(OBRAZ2!C14),"-",OBRAZ2!C23)</f>
        <v>45.110410094637224</v>
      </c>
      <c r="J377" s="851">
        <f>IF(ISBLANK(OBRAZ2!D14),"-",OBRAZ2!D23)</f>
        <v>47.734627831715208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31.03448275862069</v>
      </c>
      <c r="I379" s="851">
        <f>IF(ISBLANK(OBRAZ2!C16),"-",OBRAZ2!C25)</f>
        <v>31.230283911671926</v>
      </c>
      <c r="J379" s="851">
        <f>IF(ISBLANK(OBRAZ2!D16),"-",OBRAZ2!D25)</f>
        <v>29.935275080906148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11.658456486042693</v>
      </c>
      <c r="I380" s="852">
        <f>IF(ISBLANK(OBRAZ2!C17),"-",OBRAZ2!C26)</f>
        <v>12.302839116719243</v>
      </c>
      <c r="J380" s="852">
        <f>IF(ISBLANK(OBRAZ2!D17),"-",OBRAZ2!D26)</f>
        <v>12.297734627831716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1076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1087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262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5279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82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1.1000000000000001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62.9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77.2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10609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37.6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1516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4011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12.4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11.8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1766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979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21.1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334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113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213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0.8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86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148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44.6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51.7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108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107.22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415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10800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4600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7475.02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14.47977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129</v>
      </c>
      <c r="D696" s="315"/>
      <c r="E696" s="314"/>
      <c r="F696" s="5"/>
      <c r="G696" s="837">
        <v>2012</v>
      </c>
      <c r="H696" s="835">
        <f>IF(ISBLANK(INDEKSI2!B5),"-",INDEKSI2!B5)</f>
        <v>26.39</v>
      </c>
      <c r="I696" s="835">
        <f>IF(ISBLANK(INDEKSI2!C5),"-",INDEKSI2!C5)</f>
        <v>110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35.61</v>
      </c>
      <c r="D697" s="315"/>
      <c r="E697" s="314"/>
      <c r="F697" s="5"/>
      <c r="G697" s="838">
        <v>2013</v>
      </c>
      <c r="H697" s="559">
        <f>IF(ISBLANK(INDEKSI2!B6),"-",INDEKSI2!B6)</f>
        <v>28.52</v>
      </c>
      <c r="I697" s="559">
        <f>IF(ISBLANK(INDEKSI2!C6),"-",INDEKSI2!C6)</f>
        <v>96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28.38</v>
      </c>
      <c r="I698" s="836">
        <f>IF(ISBLANK(INDEKSI2!C7),"-",INDEKSI2!C7)</f>
        <v>108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2205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4169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3222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2</v>
      </c>
      <c r="E6" s="612">
        <v>8</v>
      </c>
      <c r="F6" s="1033">
        <v>66</v>
      </c>
      <c r="G6" s="612">
        <v>35</v>
      </c>
      <c r="H6" s="980">
        <v>31</v>
      </c>
      <c r="I6" s="1034">
        <v>10.1</v>
      </c>
      <c r="J6" s="612">
        <v>10.3</v>
      </c>
      <c r="K6" s="1035">
        <v>9.9</v>
      </c>
      <c r="L6" s="1033">
        <v>283</v>
      </c>
      <c r="M6" s="612">
        <v>150</v>
      </c>
      <c r="N6" s="1028">
        <v>133</v>
      </c>
      <c r="O6" s="1034">
        <v>43</v>
      </c>
      <c r="P6" s="612">
        <v>45.7</v>
      </c>
      <c r="Q6" s="1028">
        <v>40.299999999999997</v>
      </c>
      <c r="R6" s="1033">
        <v>260</v>
      </c>
      <c r="S6" s="612">
        <v>128</v>
      </c>
      <c r="T6" s="1035">
        <v>132</v>
      </c>
    </row>
    <row r="7" spans="1:20" x14ac:dyDescent="0.25">
      <c r="A7" s="286">
        <v>2021</v>
      </c>
      <c r="B7" s="602">
        <v>1</v>
      </c>
      <c r="C7" s="601">
        <v>9</v>
      </c>
      <c r="D7" s="612">
        <v>2</v>
      </c>
      <c r="E7" s="612">
        <v>7</v>
      </c>
      <c r="F7" s="1033">
        <v>37</v>
      </c>
      <c r="G7" s="612">
        <v>22</v>
      </c>
      <c r="H7" s="980">
        <v>15</v>
      </c>
      <c r="I7" s="1034">
        <v>5.9</v>
      </c>
      <c r="J7" s="612">
        <v>6.5</v>
      </c>
      <c r="K7" s="1035">
        <v>5.0999999999999996</v>
      </c>
      <c r="L7" s="1033">
        <v>321</v>
      </c>
      <c r="M7" s="612">
        <v>154</v>
      </c>
      <c r="N7" s="1028">
        <v>167</v>
      </c>
      <c r="O7" s="1034">
        <v>47.9</v>
      </c>
      <c r="P7" s="612">
        <v>46.4</v>
      </c>
      <c r="Q7" s="1028">
        <v>49.4</v>
      </c>
      <c r="R7" s="1033">
        <v>276</v>
      </c>
      <c r="S7" s="612">
        <v>144</v>
      </c>
      <c r="T7" s="1035">
        <v>132</v>
      </c>
    </row>
    <row r="8" spans="1:20" x14ac:dyDescent="0.25">
      <c r="A8" s="219">
        <v>2022</v>
      </c>
      <c r="B8" s="617">
        <v>1</v>
      </c>
      <c r="C8" s="947">
        <v>10</v>
      </c>
      <c r="D8" s="981">
        <v>2</v>
      </c>
      <c r="E8" s="981">
        <v>8</v>
      </c>
      <c r="F8" s="1036">
        <v>93</v>
      </c>
      <c r="G8" s="981">
        <v>50</v>
      </c>
      <c r="H8" s="979">
        <v>43</v>
      </c>
      <c r="I8" s="754">
        <v>14.1</v>
      </c>
      <c r="J8" s="981">
        <v>14.2</v>
      </c>
      <c r="K8" s="1037">
        <v>14</v>
      </c>
      <c r="L8" s="1036">
        <v>264</v>
      </c>
      <c r="M8" s="981">
        <v>125</v>
      </c>
      <c r="N8" s="691">
        <v>139</v>
      </c>
      <c r="O8" s="754">
        <v>38.200000000000003</v>
      </c>
      <c r="P8" s="981">
        <v>35</v>
      </c>
      <c r="Q8" s="691">
        <v>41.6</v>
      </c>
      <c r="R8" s="1036">
        <v>261</v>
      </c>
      <c r="S8" s="981">
        <v>126</v>
      </c>
      <c r="T8" s="1037">
        <v>135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1076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1087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262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99.170506912442391</v>
      </c>
      <c r="C21" s="739">
        <f>B10/(B7+B10)*100</f>
        <v>0.82949308755760376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99.170506912442391</v>
      </c>
      <c r="C26" s="739">
        <f>C21</f>
        <v>0.82949308755760376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7</v>
      </c>
      <c r="D5" s="914" t="s">
        <v>5</v>
      </c>
      <c r="E5" s="211"/>
      <c r="F5" s="125">
        <v>2021</v>
      </c>
      <c r="G5" s="70">
        <v>10</v>
      </c>
      <c r="H5" s="55">
        <v>3</v>
      </c>
      <c r="I5" s="110">
        <v>7</v>
      </c>
      <c r="J5" s="70">
        <v>2</v>
      </c>
      <c r="K5" s="55">
        <v>0</v>
      </c>
      <c r="L5" s="110">
        <v>2</v>
      </c>
      <c r="M5" s="70">
        <v>1051</v>
      </c>
      <c r="N5" s="55">
        <v>1103</v>
      </c>
      <c r="O5" s="70">
        <v>11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2</v>
      </c>
      <c r="D6" s="915" t="s">
        <v>5</v>
      </c>
      <c r="E6" s="254"/>
      <c r="F6" s="125">
        <v>2022</v>
      </c>
      <c r="G6" s="212">
        <v>10</v>
      </c>
      <c r="H6" s="58">
        <v>3</v>
      </c>
      <c r="I6" s="160">
        <v>7</v>
      </c>
      <c r="J6" s="212">
        <v>2</v>
      </c>
      <c r="K6" s="58">
        <v>0</v>
      </c>
      <c r="L6" s="160">
        <v>2</v>
      </c>
      <c r="M6" s="212">
        <v>1076</v>
      </c>
      <c r="N6" s="58">
        <v>1087</v>
      </c>
      <c r="O6" s="212">
        <v>9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4</v>
      </c>
      <c r="I7" s="169">
        <v>6</v>
      </c>
      <c r="J7" s="167"/>
      <c r="K7" s="94"/>
      <c r="L7" s="169"/>
      <c r="M7" s="167">
        <v>1074</v>
      </c>
      <c r="N7" s="94">
        <v>1079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86.5</v>
      </c>
      <c r="C5" s="611">
        <v>87.6</v>
      </c>
      <c r="D5" s="945">
        <v>85.4</v>
      </c>
      <c r="E5" s="610"/>
      <c r="F5" s="611"/>
      <c r="G5" s="945"/>
      <c r="H5" s="610"/>
      <c r="I5" s="611"/>
      <c r="J5" s="945"/>
      <c r="K5" s="610">
        <v>307</v>
      </c>
      <c r="L5" s="611">
        <v>159</v>
      </c>
      <c r="M5" s="945">
        <v>148</v>
      </c>
      <c r="N5" s="610">
        <v>97.5</v>
      </c>
      <c r="O5" s="611">
        <v>98.8</v>
      </c>
      <c r="P5" s="945">
        <v>96.1</v>
      </c>
      <c r="Q5" s="610">
        <v>1</v>
      </c>
      <c r="R5" s="611">
        <v>1.9</v>
      </c>
      <c r="S5" s="945">
        <v>0.1</v>
      </c>
    </row>
    <row r="6" spans="1:19" x14ac:dyDescent="0.25">
      <c r="A6" s="286">
        <v>2021</v>
      </c>
      <c r="B6" s="457">
        <v>88.3</v>
      </c>
      <c r="C6" s="458">
        <v>91.6</v>
      </c>
      <c r="D6" s="976">
        <v>85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260</v>
      </c>
      <c r="L6" s="458">
        <v>126</v>
      </c>
      <c r="M6" s="976">
        <v>134</v>
      </c>
      <c r="N6" s="457">
        <v>85.3</v>
      </c>
      <c r="O6" s="458">
        <v>83.4</v>
      </c>
      <c r="P6" s="976">
        <v>87</v>
      </c>
      <c r="Q6" s="457">
        <v>0.9</v>
      </c>
      <c r="R6" s="458">
        <v>1.5</v>
      </c>
      <c r="S6" s="976">
        <v>0.2</v>
      </c>
    </row>
    <row r="7" spans="1:19" x14ac:dyDescent="0.25">
      <c r="A7" s="286">
        <v>2022</v>
      </c>
      <c r="B7" s="601">
        <v>94.2</v>
      </c>
      <c r="C7" s="612">
        <v>94.6</v>
      </c>
      <c r="D7" s="980">
        <v>93.9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262</v>
      </c>
      <c r="L7" s="612">
        <v>130</v>
      </c>
      <c r="M7" s="980">
        <v>132</v>
      </c>
      <c r="N7" s="601">
        <v>97.8</v>
      </c>
      <c r="O7" s="612">
        <v>96.3</v>
      </c>
      <c r="P7" s="980">
        <v>99.3</v>
      </c>
      <c r="Q7" s="601">
        <v>0.4</v>
      </c>
      <c r="R7" s="612">
        <v>0.3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744070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26385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136</v>
      </c>
      <c r="C5" s="616">
        <v>73</v>
      </c>
      <c r="D5" s="616">
        <v>63</v>
      </c>
      <c r="E5" s="599">
        <v>228</v>
      </c>
      <c r="F5" s="616">
        <v>94</v>
      </c>
      <c r="G5" s="945">
        <v>134</v>
      </c>
      <c r="H5" s="616">
        <v>102</v>
      </c>
      <c r="I5" s="616">
        <v>37</v>
      </c>
      <c r="J5" s="616">
        <v>65</v>
      </c>
      <c r="K5" s="217">
        <f>SUM(B5,E5,H5)</f>
        <v>466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124</v>
      </c>
      <c r="C6" s="612">
        <v>76</v>
      </c>
      <c r="D6" s="946">
        <v>48</v>
      </c>
      <c r="E6" s="601">
        <v>234</v>
      </c>
      <c r="F6" s="612">
        <v>109</v>
      </c>
      <c r="G6" s="946">
        <v>125</v>
      </c>
      <c r="H6" s="601">
        <v>85</v>
      </c>
      <c r="I6" s="612">
        <v>29</v>
      </c>
      <c r="J6" s="612">
        <v>56</v>
      </c>
      <c r="K6" s="218">
        <f>SUM(B6,E6,H6)</f>
        <v>443</v>
      </c>
      <c r="M6" s="105" t="s">
        <v>284</v>
      </c>
      <c r="N6" s="171">
        <f>IF(ISBLANK(J7),"",J7)</f>
        <v>53</v>
      </c>
      <c r="O6" s="80">
        <f>IF(ISBLANK(I7),"",I7)</f>
        <v>21</v>
      </c>
      <c r="P6" s="211"/>
    </row>
    <row r="7" spans="1:17" ht="24.75" x14ac:dyDescent="0.25">
      <c r="A7" s="218">
        <v>2023</v>
      </c>
      <c r="B7" s="601">
        <v>115</v>
      </c>
      <c r="C7" s="612">
        <v>77</v>
      </c>
      <c r="D7" s="946">
        <v>38</v>
      </c>
      <c r="E7" s="601">
        <v>242</v>
      </c>
      <c r="F7" s="612">
        <v>132</v>
      </c>
      <c r="G7" s="946">
        <v>110</v>
      </c>
      <c r="H7" s="601">
        <v>74</v>
      </c>
      <c r="I7" s="612">
        <v>21</v>
      </c>
      <c r="J7" s="612">
        <v>53</v>
      </c>
      <c r="K7" s="218">
        <f>SUM(B7,E7,H7)</f>
        <v>431</v>
      </c>
      <c r="M7" s="106" t="s">
        <v>285</v>
      </c>
      <c r="N7" s="220">
        <f>IF(ISBLANK(G7),"",G7)</f>
        <v>110</v>
      </c>
      <c r="O7" s="107">
        <f>IF(ISBLANK(F7),"",F7)</f>
        <v>132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38</v>
      </c>
      <c r="O8" s="83">
        <f>IF(ISBLANK(C7),"",C7)</f>
        <v>77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53</v>
      </c>
      <c r="O13" s="80">
        <f>IF(ISBLANK(I7),"",I7)</f>
        <v>21</v>
      </c>
      <c r="P13" s="211"/>
    </row>
    <row r="14" spans="1:17" ht="27.75" customHeight="1" x14ac:dyDescent="0.25">
      <c r="M14" s="106" t="s">
        <v>515</v>
      </c>
      <c r="N14" s="220">
        <f>IF(ISBLANK(G7),"",G7)</f>
        <v>110</v>
      </c>
      <c r="O14" s="107">
        <f>IF(ISBLANK(F7),"",F7)</f>
        <v>132</v>
      </c>
      <c r="P14" s="211"/>
    </row>
    <row r="15" spans="1:17" ht="26.25" customHeight="1" x14ac:dyDescent="0.25">
      <c r="M15" s="108" t="s">
        <v>516</v>
      </c>
      <c r="N15" s="170">
        <f>IF(ISBLANK(D7),"",D7)</f>
        <v>38</v>
      </c>
      <c r="O15" s="83">
        <f>IF(ISBLANK(C7),"",C7)</f>
        <v>77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45</v>
      </c>
      <c r="C21" s="616">
        <v>22</v>
      </c>
      <c r="D21" s="616">
        <v>23</v>
      </c>
      <c r="E21" s="599">
        <v>50</v>
      </c>
      <c r="F21" s="616">
        <v>17</v>
      </c>
      <c r="G21" s="945">
        <v>33</v>
      </c>
      <c r="H21" s="616">
        <v>30</v>
      </c>
      <c r="I21" s="616">
        <v>13</v>
      </c>
      <c r="J21" s="616">
        <v>17</v>
      </c>
      <c r="K21" s="217">
        <f>SUM(B21,E21,H21)</f>
        <v>125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54</v>
      </c>
      <c r="C22" s="1028">
        <v>34</v>
      </c>
      <c r="D22" s="980">
        <v>20</v>
      </c>
      <c r="E22" s="1034">
        <v>42</v>
      </c>
      <c r="F22" s="1028">
        <v>17</v>
      </c>
      <c r="G22" s="980">
        <v>25</v>
      </c>
      <c r="H22" s="1034">
        <v>25</v>
      </c>
      <c r="I22" s="1028">
        <v>12</v>
      </c>
      <c r="J22" s="1028">
        <v>13</v>
      </c>
      <c r="K22" s="218">
        <f>SUM(B22,E22,H22)</f>
        <v>121</v>
      </c>
      <c r="M22" s="105" t="s">
        <v>284</v>
      </c>
      <c r="N22" s="171">
        <f>IF(ISBLANK(J23),"",J23)</f>
        <v>20</v>
      </c>
      <c r="O22" s="80">
        <f>IF(ISBLANK(I23),"",I23)</f>
        <v>11</v>
      </c>
      <c r="P22" s="211"/>
    </row>
    <row r="23" spans="1:17" ht="24.75" x14ac:dyDescent="0.25">
      <c r="A23" s="218">
        <v>2022</v>
      </c>
      <c r="B23" s="1034">
        <v>43</v>
      </c>
      <c r="C23" s="1028">
        <v>27</v>
      </c>
      <c r="D23" s="980">
        <v>16</v>
      </c>
      <c r="E23" s="1034">
        <v>50</v>
      </c>
      <c r="F23" s="1028">
        <v>20</v>
      </c>
      <c r="G23" s="980">
        <v>30</v>
      </c>
      <c r="H23" s="1034">
        <v>31</v>
      </c>
      <c r="I23" s="1028">
        <v>11</v>
      </c>
      <c r="J23" s="1028">
        <v>20</v>
      </c>
      <c r="K23" s="218">
        <f>SUM(B23,E23,H23)</f>
        <v>124</v>
      </c>
      <c r="M23" s="106" t="s">
        <v>285</v>
      </c>
      <c r="N23" s="220">
        <f>IF(ISBLANK(G23),"",G23)</f>
        <v>30</v>
      </c>
      <c r="O23" s="107">
        <f>IF(ISBLANK(F23),"",F23)</f>
        <v>20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16</v>
      </c>
      <c r="O24" s="109">
        <f>IF(ISBLANK(C23),"",C23)</f>
        <v>27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20</v>
      </c>
      <c r="O29" s="80">
        <f>IF(ISBLANK(I23),"",I23)</f>
        <v>11</v>
      </c>
      <c r="P29" s="211"/>
    </row>
    <row r="30" spans="1:17" ht="27.75" customHeight="1" x14ac:dyDescent="0.25">
      <c r="M30" s="106" t="s">
        <v>515</v>
      </c>
      <c r="N30" s="220">
        <f>IF(ISBLANK(G23),"",G23)</f>
        <v>30</v>
      </c>
      <c r="O30" s="107">
        <f>IF(ISBLANK(F23),"",F23)</f>
        <v>20</v>
      </c>
      <c r="P30" s="211"/>
    </row>
    <row r="31" spans="1:17" ht="27.75" customHeight="1" x14ac:dyDescent="0.25">
      <c r="M31" s="108" t="s">
        <v>516</v>
      </c>
      <c r="N31" s="221">
        <f>IF(ISBLANK(D23),"",D23)</f>
        <v>16</v>
      </c>
      <c r="O31" s="109">
        <f>IF(ISBLANK(C23),"",C23)</f>
        <v>27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506769</v>
      </c>
      <c r="D5" s="253"/>
    </row>
    <row r="6" spans="1:4" ht="30" x14ac:dyDescent="0.25">
      <c r="A6" s="686" t="s">
        <v>474</v>
      </c>
      <c r="B6" s="617">
        <v>237301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4.3</v>
      </c>
      <c r="J6" s="458">
        <v>3.1</v>
      </c>
      <c r="K6" s="976">
        <v>5.2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1.3</v>
      </c>
      <c r="J7" s="612">
        <v>2.5</v>
      </c>
      <c r="K7" s="980">
        <v>0.4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45</v>
      </c>
      <c r="C5" s="207">
        <v>51</v>
      </c>
      <c r="G5" s="113"/>
      <c r="H5" s="174" t="s">
        <v>586</v>
      </c>
      <c r="I5" s="207">
        <v>32</v>
      </c>
      <c r="J5" s="207">
        <v>25</v>
      </c>
    </row>
    <row r="6" spans="1:13" ht="15" customHeight="1" x14ac:dyDescent="0.25">
      <c r="A6" s="175" t="s">
        <v>587</v>
      </c>
      <c r="B6" s="208">
        <v>823</v>
      </c>
      <c r="C6" s="208">
        <v>292</v>
      </c>
      <c r="G6" s="113"/>
      <c r="H6" s="175" t="s">
        <v>587</v>
      </c>
      <c r="I6" s="208">
        <v>314</v>
      </c>
      <c r="J6" s="208">
        <v>152</v>
      </c>
    </row>
    <row r="7" spans="1:13" ht="15" customHeight="1" x14ac:dyDescent="0.25">
      <c r="A7" s="175" t="s">
        <v>588</v>
      </c>
      <c r="B7" s="208">
        <v>2764</v>
      </c>
      <c r="C7" s="208">
        <v>1771</v>
      </c>
      <c r="G7" s="113"/>
      <c r="H7" s="175" t="s">
        <v>588</v>
      </c>
      <c r="I7" s="208">
        <v>1366</v>
      </c>
      <c r="J7" s="208">
        <v>790</v>
      </c>
    </row>
    <row r="8" spans="1:13" ht="15" customHeight="1" x14ac:dyDescent="0.25">
      <c r="A8" s="175" t="s">
        <v>589</v>
      </c>
      <c r="B8" s="208">
        <v>3990</v>
      </c>
      <c r="C8" s="208">
        <v>3670</v>
      </c>
      <c r="G8" s="113"/>
      <c r="H8" s="175" t="s">
        <v>589</v>
      </c>
      <c r="I8" s="208">
        <v>3169</v>
      </c>
      <c r="J8" s="208">
        <v>2553</v>
      </c>
    </row>
    <row r="9" spans="1:13" ht="15" customHeight="1" x14ac:dyDescent="0.25">
      <c r="A9" s="175" t="s">
        <v>590</v>
      </c>
      <c r="B9" s="208">
        <v>5576</v>
      </c>
      <c r="C9" s="208">
        <v>7387</v>
      </c>
      <c r="G9" s="113"/>
      <c r="H9" s="175" t="s">
        <v>590</v>
      </c>
      <c r="I9" s="208">
        <v>5656</v>
      </c>
      <c r="J9" s="208">
        <v>7202</v>
      </c>
    </row>
    <row r="10" spans="1:13" ht="15" customHeight="1" x14ac:dyDescent="0.25">
      <c r="A10" s="175" t="s">
        <v>591</v>
      </c>
      <c r="B10" s="208">
        <v>585</v>
      </c>
      <c r="C10" s="208">
        <v>507</v>
      </c>
      <c r="G10" s="113"/>
      <c r="H10" s="175" t="s">
        <v>591</v>
      </c>
      <c r="I10" s="208">
        <v>556</v>
      </c>
      <c r="J10" s="208">
        <v>456</v>
      </c>
    </row>
    <row r="11" spans="1:13" ht="15" customHeight="1" x14ac:dyDescent="0.25">
      <c r="A11" s="176" t="s">
        <v>592</v>
      </c>
      <c r="B11" s="209">
        <v>640</v>
      </c>
      <c r="C11" s="209">
        <v>638</v>
      </c>
      <c r="G11" s="113"/>
      <c r="H11" s="176" t="s">
        <v>592</v>
      </c>
      <c r="I11" s="209">
        <v>968</v>
      </c>
      <c r="J11" s="209">
        <v>822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45</v>
      </c>
      <c r="C17" s="178">
        <f>IF(ISBLANK(C5),"0",C5)</f>
        <v>51</v>
      </c>
      <c r="G17" s="113"/>
      <c r="H17" s="174" t="s">
        <v>586</v>
      </c>
      <c r="I17" s="177">
        <f>IF(ISBLANK(I5),"0",I5)</f>
        <v>32</v>
      </c>
      <c r="J17" s="178">
        <f>IF(ISBLANK(J5),"0",J5)</f>
        <v>25</v>
      </c>
    </row>
    <row r="18" spans="1:13" ht="15" customHeight="1" x14ac:dyDescent="0.25">
      <c r="A18" s="175" t="s">
        <v>587</v>
      </c>
      <c r="B18" s="179">
        <f t="shared" ref="B18:C18" si="0">IF(ISBLANK(B6),"0",B6)</f>
        <v>823</v>
      </c>
      <c r="C18" s="180">
        <f t="shared" si="0"/>
        <v>292</v>
      </c>
      <c r="G18" s="113"/>
      <c r="H18" s="175" t="s">
        <v>587</v>
      </c>
      <c r="I18" s="179">
        <f t="shared" ref="I18:J18" si="1">IF(ISBLANK(I6),"0",I6)</f>
        <v>314</v>
      </c>
      <c r="J18" s="180">
        <f t="shared" si="1"/>
        <v>152</v>
      </c>
    </row>
    <row r="19" spans="1:13" ht="15" customHeight="1" x14ac:dyDescent="0.25">
      <c r="A19" s="175" t="s">
        <v>588</v>
      </c>
      <c r="B19" s="179">
        <f t="shared" ref="B19:C19" si="2">IF(ISBLANK(B7),"0",B7)</f>
        <v>2764</v>
      </c>
      <c r="C19" s="180">
        <f t="shared" si="2"/>
        <v>1771</v>
      </c>
      <c r="G19" s="113"/>
      <c r="H19" s="175" t="s">
        <v>588</v>
      </c>
      <c r="I19" s="179">
        <f t="shared" ref="I19:J19" si="3">IF(ISBLANK(I7),"0",I7)</f>
        <v>1366</v>
      </c>
      <c r="J19" s="180">
        <f t="shared" si="3"/>
        <v>790</v>
      </c>
    </row>
    <row r="20" spans="1:13" ht="15" customHeight="1" x14ac:dyDescent="0.25">
      <c r="A20" s="175" t="s">
        <v>589</v>
      </c>
      <c r="B20" s="179">
        <f t="shared" ref="B20:C20" si="4">IF(ISBLANK(B8),"0",B8)</f>
        <v>3990</v>
      </c>
      <c r="C20" s="180">
        <f t="shared" si="4"/>
        <v>3670</v>
      </c>
      <c r="G20" s="113"/>
      <c r="H20" s="175" t="s">
        <v>589</v>
      </c>
      <c r="I20" s="179">
        <f t="shared" ref="I20:J20" si="5">IF(ISBLANK(I8),"0",I8)</f>
        <v>3169</v>
      </c>
      <c r="J20" s="180">
        <f t="shared" si="5"/>
        <v>2553</v>
      </c>
    </row>
    <row r="21" spans="1:13" ht="15" customHeight="1" x14ac:dyDescent="0.25">
      <c r="A21" s="175" t="s">
        <v>590</v>
      </c>
      <c r="B21" s="179">
        <f t="shared" ref="B21:C21" si="6">IF(ISBLANK(B9),"0",B9)</f>
        <v>5576</v>
      </c>
      <c r="C21" s="180">
        <f t="shared" si="6"/>
        <v>7387</v>
      </c>
      <c r="G21" s="113"/>
      <c r="H21" s="175" t="s">
        <v>590</v>
      </c>
      <c r="I21" s="179">
        <f t="shared" ref="I21:J21" si="7">IF(ISBLANK(I9),"0",I9)</f>
        <v>5656</v>
      </c>
      <c r="J21" s="180">
        <f t="shared" si="7"/>
        <v>7202</v>
      </c>
    </row>
    <row r="22" spans="1:13" ht="15" customHeight="1" x14ac:dyDescent="0.25">
      <c r="A22" s="175" t="s">
        <v>591</v>
      </c>
      <c r="B22" s="179">
        <f t="shared" ref="B22:C22" si="8">IF(ISBLANK(B10),"0",B10)</f>
        <v>585</v>
      </c>
      <c r="C22" s="180">
        <f t="shared" si="8"/>
        <v>507</v>
      </c>
      <c r="G22" s="113"/>
      <c r="H22" s="175" t="s">
        <v>591</v>
      </c>
      <c r="I22" s="179">
        <f t="shared" ref="I22:J22" si="9">IF(ISBLANK(I10),"0",I10)</f>
        <v>556</v>
      </c>
      <c r="J22" s="180">
        <f t="shared" si="9"/>
        <v>456</v>
      </c>
    </row>
    <row r="23" spans="1:13" ht="15" customHeight="1" x14ac:dyDescent="0.25">
      <c r="A23" s="176" t="s">
        <v>592</v>
      </c>
      <c r="B23" s="181">
        <f t="shared" ref="B23:C23" si="10">IF(ISBLANK(B11),"0",B11)</f>
        <v>640</v>
      </c>
      <c r="C23" s="182">
        <f t="shared" si="10"/>
        <v>638</v>
      </c>
      <c r="G23" s="113"/>
      <c r="H23" s="176" t="s">
        <v>592</v>
      </c>
      <c r="I23" s="181">
        <f t="shared" ref="I23:J23" si="11">IF(ISBLANK(I11),"0",I11)</f>
        <v>968</v>
      </c>
      <c r="J23" s="182">
        <f t="shared" si="11"/>
        <v>822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0.31200166400887469</v>
      </c>
      <c r="C29" s="184">
        <f>C17/SUM(C17:C23)*100</f>
        <v>0.35624476110645431</v>
      </c>
      <c r="D29" s="253"/>
      <c r="E29" s="253"/>
      <c r="G29" s="113"/>
      <c r="H29" s="174" t="s">
        <v>593</v>
      </c>
      <c r="I29" s="184">
        <f>I17/SUM(I17:I23)*100</f>
        <v>0.26531796700107785</v>
      </c>
      <c r="J29" s="184">
        <f>J17/SUM(J17:J23)*100</f>
        <v>0.20833333333333334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5.7061637662067533</v>
      </c>
      <c r="C30" s="185">
        <f>C18/SUM(C17:C23)*100</f>
        <v>2.0396758871193068</v>
      </c>
      <c r="D30" s="253"/>
      <c r="E30" s="253"/>
      <c r="G30" s="113"/>
      <c r="H30" s="175" t="s">
        <v>594</v>
      </c>
      <c r="I30" s="185">
        <f>I18/SUM(I17:I23)*100</f>
        <v>2.6034325511980763</v>
      </c>
      <c r="J30" s="185">
        <f>J18/SUM(J17:J23)*100</f>
        <v>1.2666666666666666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19.163835540456216</v>
      </c>
      <c r="C31" s="185">
        <f>C19/SUM(C17:C23)*100</f>
        <v>12.370773959206483</v>
      </c>
      <c r="D31" s="253"/>
      <c r="E31" s="253"/>
      <c r="G31" s="113"/>
      <c r="H31" s="175" t="s">
        <v>595</v>
      </c>
      <c r="I31" s="185">
        <f>I19/SUM(I17:I23)*100</f>
        <v>11.325760716358511</v>
      </c>
      <c r="J31" s="185">
        <f>J19/SUM(J17:J23)*100</f>
        <v>6.583333333333333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27.664147542120226</v>
      </c>
      <c r="C32" s="185">
        <f>C20/SUM(C17:C23)*100</f>
        <v>25.635652416876219</v>
      </c>
      <c r="D32" s="253"/>
      <c r="E32" s="253"/>
      <c r="G32" s="113"/>
      <c r="H32" s="175" t="s">
        <v>596</v>
      </c>
      <c r="I32" s="185">
        <f>I20/SUM(I17:I23)*100</f>
        <v>26.27476991957549</v>
      </c>
      <c r="J32" s="185">
        <f>J20/SUM(J17:J23)*100</f>
        <v>21.274999999999999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38.660472855855232</v>
      </c>
      <c r="C33" s="185">
        <f>C21/SUM(C17:C23)*100</f>
        <v>51.599608829281919</v>
      </c>
      <c r="D33" s="253"/>
      <c r="E33" s="253"/>
      <c r="G33" s="113"/>
      <c r="H33" s="175" t="s">
        <v>597</v>
      </c>
      <c r="I33" s="185">
        <f>I21/SUM(I17:I23)*100</f>
        <v>46.894950667440511</v>
      </c>
      <c r="J33" s="185">
        <f>J21/SUM(J17:J23)*100</f>
        <v>60.016666666666666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4.056021632115371</v>
      </c>
      <c r="C34" s="185">
        <f>C22/SUM(C17:C23)*100</f>
        <v>3.5414920368818104</v>
      </c>
      <c r="D34" s="253"/>
      <c r="E34" s="253"/>
      <c r="G34" s="113"/>
      <c r="H34" s="175" t="s">
        <v>598</v>
      </c>
      <c r="I34" s="185">
        <f>I22/SUM(I17:I23)*100</f>
        <v>4.6098996766437281</v>
      </c>
      <c r="J34" s="185">
        <f>J22/SUM(J17:J23)*100</f>
        <v>3.8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4.4373569992373287</v>
      </c>
      <c r="C35" s="186">
        <f>C23/SUM(C17:C23)*100</f>
        <v>4.4565521095278013</v>
      </c>
      <c r="D35" s="253"/>
      <c r="E35" s="253"/>
      <c r="G35" s="113"/>
      <c r="H35" s="176" t="s">
        <v>599</v>
      </c>
      <c r="I35" s="186">
        <f>I23/SUM(I17:I23)*100</f>
        <v>8.0258685017826057</v>
      </c>
      <c r="J35" s="186">
        <f>J23/SUM(J17:J23)*100</f>
        <v>6.8500000000000005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0.31200166400887469</v>
      </c>
      <c r="C41" s="184">
        <f t="shared" si="12"/>
        <v>0.35624476110645431</v>
      </c>
      <c r="G41" s="113"/>
      <c r="H41" s="174" t="s">
        <v>601</v>
      </c>
      <c r="I41" s="184">
        <f t="shared" ref="I41:J41" si="13">I29</f>
        <v>0.26531796700107785</v>
      </c>
      <c r="J41" s="184">
        <f t="shared" si="13"/>
        <v>0.20833333333333334</v>
      </c>
    </row>
    <row r="42" spans="1:12" x14ac:dyDescent="0.25">
      <c r="A42" s="175" t="s">
        <v>602</v>
      </c>
      <c r="B42" s="185">
        <f t="shared" si="12"/>
        <v>5.7061637662067533</v>
      </c>
      <c r="C42" s="185">
        <f t="shared" si="12"/>
        <v>2.0396758871193068</v>
      </c>
      <c r="G42" s="113"/>
      <c r="H42" s="175" t="s">
        <v>602</v>
      </c>
      <c r="I42" s="185">
        <f t="shared" ref="I42:J42" si="14">I30</f>
        <v>2.6034325511980763</v>
      </c>
      <c r="J42" s="185">
        <f t="shared" si="14"/>
        <v>1.2666666666666666</v>
      </c>
    </row>
    <row r="43" spans="1:12" x14ac:dyDescent="0.25">
      <c r="A43" s="175" t="s">
        <v>603</v>
      </c>
      <c r="B43" s="185">
        <f t="shared" si="12"/>
        <v>19.163835540456216</v>
      </c>
      <c r="C43" s="185">
        <f t="shared" si="12"/>
        <v>12.370773959206483</v>
      </c>
      <c r="G43" s="113"/>
      <c r="H43" s="175" t="s">
        <v>603</v>
      </c>
      <c r="I43" s="185">
        <f t="shared" ref="I43:J43" si="15">I31</f>
        <v>11.325760716358511</v>
      </c>
      <c r="J43" s="185">
        <f t="shared" si="15"/>
        <v>6.583333333333333</v>
      </c>
    </row>
    <row r="44" spans="1:12" x14ac:dyDescent="0.25">
      <c r="A44" s="175" t="s">
        <v>604</v>
      </c>
      <c r="B44" s="185">
        <f t="shared" si="12"/>
        <v>27.664147542120226</v>
      </c>
      <c r="C44" s="185">
        <f t="shared" si="12"/>
        <v>25.635652416876219</v>
      </c>
      <c r="G44" s="113"/>
      <c r="H44" s="175" t="s">
        <v>604</v>
      </c>
      <c r="I44" s="185">
        <f t="shared" ref="I44:J44" si="16">I32</f>
        <v>26.27476991957549</v>
      </c>
      <c r="J44" s="185">
        <f t="shared" si="16"/>
        <v>21.274999999999999</v>
      </c>
    </row>
    <row r="45" spans="1:12" x14ac:dyDescent="0.25">
      <c r="A45" s="175" t="s">
        <v>605</v>
      </c>
      <c r="B45" s="185">
        <f t="shared" si="12"/>
        <v>38.660472855855232</v>
      </c>
      <c r="C45" s="185">
        <f t="shared" si="12"/>
        <v>51.599608829281919</v>
      </c>
      <c r="G45" s="113"/>
      <c r="H45" s="175" t="s">
        <v>605</v>
      </c>
      <c r="I45" s="185">
        <f t="shared" ref="I45:J45" si="17">I33</f>
        <v>46.894950667440511</v>
      </c>
      <c r="J45" s="185">
        <f t="shared" si="17"/>
        <v>60.016666666666666</v>
      </c>
    </row>
    <row r="46" spans="1:12" x14ac:dyDescent="0.25">
      <c r="A46" s="175" t="s">
        <v>606</v>
      </c>
      <c r="B46" s="185">
        <f t="shared" si="12"/>
        <v>4.056021632115371</v>
      </c>
      <c r="C46" s="185">
        <f t="shared" si="12"/>
        <v>3.5414920368818104</v>
      </c>
      <c r="G46" s="113"/>
      <c r="H46" s="175" t="s">
        <v>606</v>
      </c>
      <c r="I46" s="185">
        <f t="shared" ref="I46:J46" si="18">I34</f>
        <v>4.6098996766437281</v>
      </c>
      <c r="J46" s="185">
        <f t="shared" si="18"/>
        <v>3.8</v>
      </c>
    </row>
    <row r="47" spans="1:12" x14ac:dyDescent="0.25">
      <c r="A47" s="176" t="s">
        <v>607</v>
      </c>
      <c r="B47" s="186">
        <f t="shared" si="12"/>
        <v>4.4373569992373287</v>
      </c>
      <c r="C47" s="186">
        <f t="shared" si="12"/>
        <v>4.4565521095278013</v>
      </c>
      <c r="G47" s="113"/>
      <c r="H47" s="176" t="s">
        <v>607</v>
      </c>
      <c r="I47" s="186">
        <f t="shared" ref="I47:J47" si="19">I35</f>
        <v>8.0258685017826057</v>
      </c>
      <c r="J47" s="186">
        <f t="shared" si="19"/>
        <v>6.8500000000000005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8743</v>
      </c>
      <c r="C5" s="207">
        <v>7888</v>
      </c>
      <c r="D5" s="253"/>
      <c r="E5" s="253"/>
      <c r="F5" s="1003"/>
      <c r="H5" s="174" t="s">
        <v>624</v>
      </c>
      <c r="I5" s="207">
        <v>3894</v>
      </c>
      <c r="J5" s="207">
        <v>3436</v>
      </c>
    </row>
    <row r="6" spans="1:10" ht="15" customHeight="1" x14ac:dyDescent="0.25">
      <c r="A6" s="175" t="s">
        <v>625</v>
      </c>
      <c r="B6" s="208">
        <v>2094</v>
      </c>
      <c r="C6" s="208">
        <v>2460</v>
      </c>
      <c r="D6" s="253"/>
      <c r="E6" s="253"/>
      <c r="F6" s="1003"/>
      <c r="H6" s="175" t="s">
        <v>625</v>
      </c>
      <c r="I6" s="208">
        <v>3776</v>
      </c>
      <c r="J6" s="208">
        <v>4509</v>
      </c>
    </row>
    <row r="7" spans="1:10" ht="15" customHeight="1" x14ac:dyDescent="0.25">
      <c r="A7" s="176" t="s">
        <v>626</v>
      </c>
      <c r="B7" s="209">
        <v>3586</v>
      </c>
      <c r="C7" s="209">
        <v>3968</v>
      </c>
      <c r="D7" s="253"/>
      <c r="E7" s="253"/>
      <c r="F7" s="1003"/>
      <c r="H7" s="175" t="s">
        <v>626</v>
      </c>
      <c r="I7" s="208">
        <v>4348</v>
      </c>
      <c r="J7" s="208">
        <v>4020</v>
      </c>
    </row>
    <row r="8" spans="1:10" x14ac:dyDescent="0.25">
      <c r="D8" s="253"/>
      <c r="E8" s="253"/>
      <c r="F8" s="1003"/>
      <c r="H8" s="176" t="s">
        <v>2351</v>
      </c>
      <c r="I8" s="209">
        <v>43</v>
      </c>
      <c r="J8" s="209">
        <v>35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8743</v>
      </c>
      <c r="C13" s="178">
        <f>IF(ISBLANK(C5),"0",C5)</f>
        <v>7888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2094</v>
      </c>
      <c r="C14" s="180">
        <f t="shared" si="0"/>
        <v>2460</v>
      </c>
      <c r="D14" s="253"/>
      <c r="E14" s="253"/>
      <c r="F14" s="1003"/>
      <c r="H14" s="174" t="s">
        <v>624</v>
      </c>
      <c r="I14" s="177">
        <f>IF(ISBLANK(I5),"0",I5)</f>
        <v>3894</v>
      </c>
      <c r="J14" s="178">
        <f>IF(ISBLANK(J5),"0",J5)</f>
        <v>3436</v>
      </c>
    </row>
    <row r="15" spans="1:10" ht="15" customHeight="1" x14ac:dyDescent="0.25">
      <c r="A15" s="176" t="s">
        <v>626</v>
      </c>
      <c r="B15" s="181">
        <f t="shared" si="0"/>
        <v>3586</v>
      </c>
      <c r="C15" s="182">
        <f t="shared" si="0"/>
        <v>3968</v>
      </c>
      <c r="D15" s="253"/>
      <c r="E15" s="253"/>
      <c r="F15" s="1003"/>
      <c r="H15" s="175" t="s">
        <v>625</v>
      </c>
      <c r="I15" s="179">
        <f t="shared" ref="I15:J15" si="1">IF(ISBLANK(I6),"0",I6)</f>
        <v>3776</v>
      </c>
      <c r="J15" s="180">
        <f t="shared" si="1"/>
        <v>4509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4348</v>
      </c>
      <c r="J16" s="180">
        <f t="shared" si="2"/>
        <v>4020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43</v>
      </c>
      <c r="J17" s="182">
        <f t="shared" si="3"/>
        <v>35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60.618456631768701</v>
      </c>
      <c r="C21" s="184">
        <f>C13/SUM(C13:C15)*100</f>
        <v>55.099189717798268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14.518477431879637</v>
      </c>
      <c r="C22" s="185">
        <f>C14/SUM(C13:C15)*100</f>
        <v>17.18357082984074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24.86306593635166</v>
      </c>
      <c r="C23" s="186">
        <f>C15/SUM(C13:C15)*100</f>
        <v>27.717239452360992</v>
      </c>
      <c r="D23" s="253"/>
      <c r="E23" s="253"/>
      <c r="F23" s="1003"/>
      <c r="H23" s="174" t="s">
        <v>629</v>
      </c>
      <c r="I23" s="184">
        <f>I14/SUM(I14:I17)*100</f>
        <v>32.28588010944366</v>
      </c>
      <c r="J23" s="184">
        <f>J14/SUM(J14:J17)*100</f>
        <v>28.633333333333333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31.307520106127185</v>
      </c>
      <c r="J24" s="185">
        <f>J15/SUM(J14:J17)*100</f>
        <v>37.574999999999996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36.050078766271454</v>
      </c>
      <c r="J25" s="185">
        <f>J16/SUM(J14:J17)*100</f>
        <v>33.5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0.35652101815769838</v>
      </c>
      <c r="J26" s="186">
        <f>J17/SUM(J14:J17)*100</f>
        <v>0.29166666666666669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60.618456631768701</v>
      </c>
      <c r="C29" s="189">
        <f t="shared" si="4"/>
        <v>55.099189717798268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14.518477431879637</v>
      </c>
      <c r="C30" s="192">
        <f t="shared" si="4"/>
        <v>17.18357082984074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24.86306593635166</v>
      </c>
      <c r="C31" s="195">
        <f t="shared" si="4"/>
        <v>27.717239452360992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32.28588010944366</v>
      </c>
      <c r="J32" s="189">
        <f>J23</f>
        <v>28.633333333333333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31.307520106127185</v>
      </c>
      <c r="J33" s="192">
        <f t="shared" si="5"/>
        <v>37.574999999999996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36.050078766271454</v>
      </c>
      <c r="J34" s="192">
        <f t="shared" si="6"/>
        <v>33.5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0.35652101815769838</v>
      </c>
      <c r="J35" s="195">
        <f t="shared" si="7"/>
        <v>0.29166666666666669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730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28201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71.53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152.9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6</v>
      </c>
      <c r="C5" s="655">
        <v>9</v>
      </c>
      <c r="E5" s="28"/>
      <c r="J5" s="654" t="s">
        <v>542</v>
      </c>
      <c r="K5" s="669">
        <f>IF(ISBLANK(B5),"",B5)</f>
        <v>6</v>
      </c>
      <c r="L5" s="618">
        <f>IF(ISBLANK(C5),"",C5)</f>
        <v>9</v>
      </c>
      <c r="N5" s="28"/>
    </row>
    <row r="6" spans="1:15" x14ac:dyDescent="0.25">
      <c r="A6" s="656" t="s">
        <v>543</v>
      </c>
      <c r="B6" s="657">
        <v>7</v>
      </c>
      <c r="C6" s="657">
        <v>19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19</v>
      </c>
      <c r="N6" s="44"/>
    </row>
    <row r="7" spans="1:15" x14ac:dyDescent="0.25">
      <c r="A7" s="656" t="s">
        <v>641</v>
      </c>
      <c r="B7" s="657">
        <v>32</v>
      </c>
      <c r="C7" s="657">
        <v>39</v>
      </c>
      <c r="E7" s="44"/>
      <c r="J7" s="656" t="s">
        <v>641</v>
      </c>
      <c r="K7" s="670">
        <f t="shared" si="0"/>
        <v>32</v>
      </c>
      <c r="L7" s="619">
        <f t="shared" si="1"/>
        <v>39</v>
      </c>
      <c r="N7" s="44"/>
    </row>
    <row r="8" spans="1:15" x14ac:dyDescent="0.25">
      <c r="A8" s="650" t="s">
        <v>642</v>
      </c>
      <c r="B8" s="651">
        <v>68</v>
      </c>
      <c r="C8" s="651">
        <v>54</v>
      </c>
      <c r="E8" s="21"/>
      <c r="J8" s="650" t="s">
        <v>642</v>
      </c>
      <c r="K8" s="670">
        <f t="shared" si="0"/>
        <v>68</v>
      </c>
      <c r="L8" s="619">
        <f t="shared" si="1"/>
        <v>54</v>
      </c>
      <c r="N8" s="21"/>
    </row>
    <row r="9" spans="1:15" x14ac:dyDescent="0.25">
      <c r="A9" s="650" t="s">
        <v>643</v>
      </c>
      <c r="B9" s="651">
        <v>118</v>
      </c>
      <c r="C9" s="651">
        <v>69</v>
      </c>
      <c r="E9" s="21"/>
      <c r="J9" s="650" t="s">
        <v>643</v>
      </c>
      <c r="K9" s="670">
        <f t="shared" si="0"/>
        <v>118</v>
      </c>
      <c r="L9" s="619">
        <f t="shared" si="1"/>
        <v>69</v>
      </c>
      <c r="N9" s="21"/>
    </row>
    <row r="10" spans="1:15" x14ac:dyDescent="0.25">
      <c r="A10" s="652" t="s">
        <v>365</v>
      </c>
      <c r="B10" s="653">
        <v>445</v>
      </c>
      <c r="C10" s="653">
        <v>74</v>
      </c>
      <c r="J10" s="652" t="s">
        <v>365</v>
      </c>
      <c r="K10" s="671">
        <f t="shared" si="0"/>
        <v>445</v>
      </c>
      <c r="L10" s="620">
        <f t="shared" si="1"/>
        <v>74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4.43</v>
      </c>
      <c r="C15" s="197"/>
      <c r="D15" s="253"/>
      <c r="E15" s="211"/>
      <c r="F15" s="253"/>
      <c r="G15" s="253"/>
      <c r="J15" s="673" t="s">
        <v>488</v>
      </c>
      <c r="K15" s="674">
        <f>B15</f>
        <v>4.43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1.73</v>
      </c>
      <c r="C16" s="197"/>
      <c r="D16" s="253"/>
      <c r="E16" s="254"/>
      <c r="F16" s="253"/>
      <c r="G16" s="253"/>
      <c r="J16" s="675" t="s">
        <v>489</v>
      </c>
      <c r="K16" s="676">
        <f>B16</f>
        <v>1.73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2.08</v>
      </c>
      <c r="C18" s="197"/>
      <c r="D18" s="255"/>
      <c r="E18" s="256"/>
      <c r="F18" s="253"/>
      <c r="G18" s="253"/>
      <c r="J18" s="678" t="s">
        <v>501</v>
      </c>
      <c r="K18" s="674">
        <f>B18</f>
        <v>2.08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3.76</v>
      </c>
      <c r="C19" s="198"/>
      <c r="D19" s="255"/>
      <c r="E19" s="256"/>
      <c r="F19" s="253"/>
      <c r="G19" s="253"/>
      <c r="J19" s="672" t="s">
        <v>502</v>
      </c>
      <c r="K19" s="676">
        <f>B19</f>
        <v>3.76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3.08</v>
      </c>
      <c r="C21" s="253"/>
      <c r="D21" s="253"/>
      <c r="E21" s="253"/>
      <c r="F21" s="253"/>
      <c r="G21" s="253"/>
      <c r="J21" s="661" t="s">
        <v>498</v>
      </c>
      <c r="K21" s="679">
        <f>B21</f>
        <v>3.08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1</v>
      </c>
      <c r="E32" s="28"/>
      <c r="J32" s="654" t="s">
        <v>542</v>
      </c>
      <c r="K32" s="669">
        <f>IF(ISBLANK(B32),"",B32)</f>
        <v>3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4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23</v>
      </c>
      <c r="C34" s="657">
        <v>22</v>
      </c>
      <c r="E34" s="44"/>
      <c r="J34" s="656" t="s">
        <v>641</v>
      </c>
      <c r="K34" s="670">
        <f t="shared" si="2"/>
        <v>23</v>
      </c>
      <c r="L34" s="619">
        <f t="shared" si="3"/>
        <v>22</v>
      </c>
      <c r="N34" s="44"/>
    </row>
    <row r="35" spans="1:15" x14ac:dyDescent="0.25">
      <c r="A35" s="650" t="s">
        <v>642</v>
      </c>
      <c r="B35" s="651">
        <v>27</v>
      </c>
      <c r="C35" s="651">
        <v>24</v>
      </c>
      <c r="E35" s="21"/>
      <c r="J35" s="650" t="s">
        <v>642</v>
      </c>
      <c r="K35" s="670">
        <f t="shared" si="2"/>
        <v>27</v>
      </c>
      <c r="L35" s="619">
        <f t="shared" si="3"/>
        <v>24</v>
      </c>
      <c r="N35" s="21"/>
    </row>
    <row r="36" spans="1:15" x14ac:dyDescent="0.25">
      <c r="A36" s="650" t="s">
        <v>643</v>
      </c>
      <c r="B36" s="651">
        <v>51</v>
      </c>
      <c r="C36" s="651">
        <v>38</v>
      </c>
      <c r="E36" s="21"/>
      <c r="J36" s="650" t="s">
        <v>643</v>
      </c>
      <c r="K36" s="670">
        <f t="shared" si="2"/>
        <v>51</v>
      </c>
      <c r="L36" s="619">
        <f t="shared" si="3"/>
        <v>38</v>
      </c>
      <c r="N36" s="21"/>
    </row>
    <row r="37" spans="1:15" x14ac:dyDescent="0.25">
      <c r="A37" s="652" t="s">
        <v>365</v>
      </c>
      <c r="B37" s="653">
        <v>120</v>
      </c>
      <c r="C37" s="653">
        <v>29</v>
      </c>
      <c r="J37" s="652" t="s">
        <v>365</v>
      </c>
      <c r="K37" s="671">
        <f t="shared" si="2"/>
        <v>120</v>
      </c>
      <c r="L37" s="620">
        <f t="shared" si="3"/>
        <v>29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1.77</v>
      </c>
      <c r="C42" s="197"/>
      <c r="D42" s="253"/>
      <c r="E42" s="211"/>
      <c r="F42" s="253"/>
      <c r="G42" s="253"/>
      <c r="J42" s="673" t="s">
        <v>488</v>
      </c>
      <c r="K42" s="674">
        <f>B42</f>
        <v>1.77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0.93</v>
      </c>
      <c r="C43" s="197"/>
      <c r="D43" s="253"/>
      <c r="E43" s="254"/>
      <c r="F43" s="253"/>
      <c r="G43" s="253"/>
      <c r="J43" s="675" t="s">
        <v>489</v>
      </c>
      <c r="K43" s="676">
        <f>B43</f>
        <v>0.93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0.67</v>
      </c>
      <c r="C45" s="197"/>
      <c r="D45" s="255"/>
      <c r="E45" s="256"/>
      <c r="F45" s="253"/>
      <c r="G45" s="253"/>
      <c r="J45" s="678" t="s">
        <v>501</v>
      </c>
      <c r="K45" s="674">
        <f>B45</f>
        <v>0.67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1.83</v>
      </c>
      <c r="C46" s="198"/>
      <c r="D46" s="255"/>
      <c r="E46" s="256"/>
      <c r="F46" s="253"/>
      <c r="G46" s="253"/>
      <c r="J46" s="672" t="s">
        <v>502</v>
      </c>
      <c r="K46" s="676">
        <f>B46</f>
        <v>1.83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1.35</v>
      </c>
      <c r="C48" s="253"/>
      <c r="D48" s="253"/>
      <c r="E48" s="253"/>
      <c r="F48" s="253"/>
      <c r="G48" s="253"/>
      <c r="J48" s="661" t="s">
        <v>498</v>
      </c>
      <c r="K48" s="679">
        <f>B48</f>
        <v>1.35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5279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2495</v>
      </c>
      <c r="D4" s="643">
        <v>0</v>
      </c>
      <c r="E4" s="643">
        <v>0</v>
      </c>
      <c r="F4" s="643">
        <v>1</v>
      </c>
      <c r="G4" s="643">
        <v>13</v>
      </c>
      <c r="H4" s="643">
        <v>1100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6677</v>
      </c>
      <c r="D5" s="602">
        <v>0</v>
      </c>
      <c r="E5" s="602">
        <v>0</v>
      </c>
      <c r="F5" s="602">
        <v>1</v>
      </c>
      <c r="G5" s="602">
        <v>13</v>
      </c>
      <c r="H5" s="602">
        <v>1100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5279</v>
      </c>
      <c r="D6" s="617">
        <v>0</v>
      </c>
      <c r="E6" s="617">
        <v>0</v>
      </c>
      <c r="F6" s="617">
        <v>1</v>
      </c>
      <c r="G6" s="617">
        <v>13</v>
      </c>
      <c r="H6" s="617">
        <v>1100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82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1.1000000000000001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62.9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77.2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1586908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56271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30.2</v>
      </c>
      <c r="D4" s="600">
        <v>72</v>
      </c>
      <c r="E4" s="600">
        <v>0.63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12</v>
      </c>
      <c r="C5" s="602">
        <v>46.5</v>
      </c>
      <c r="D5" s="751">
        <v>69.400000000000006</v>
      </c>
      <c r="E5" s="751">
        <v>0.62</v>
      </c>
      <c r="G5" s="647" t="s">
        <v>446</v>
      </c>
      <c r="H5" s="648">
        <f>IF(ISBLANK(B4),"",B4)</f>
        <v>7</v>
      </c>
      <c r="I5" s="648">
        <f>IF(ISBLANK(B5),"",B5)</f>
        <v>12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30</v>
      </c>
      <c r="D6" s="959">
        <v>62.9</v>
      </c>
      <c r="E6" s="959">
        <v>0.7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30.2</v>
      </c>
      <c r="I9" s="648">
        <f>IF(ISBLANK(C5),"",C5)</f>
        <v>46.5</v>
      </c>
      <c r="J9" s="649">
        <f>IF(ISBLANK(C6),"",C6)</f>
        <v>30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80</v>
      </c>
      <c r="C4" s="643">
        <v>2.6</v>
      </c>
      <c r="D4" s="643">
        <v>0.8</v>
      </c>
      <c r="E4" s="643">
        <v>0.15</v>
      </c>
      <c r="F4" s="643">
        <v>0.4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82</v>
      </c>
      <c r="C5" s="602">
        <v>2.7</v>
      </c>
      <c r="D5" s="602">
        <v>0.7</v>
      </c>
      <c r="E5" s="602">
        <v>0.15</v>
      </c>
      <c r="F5" s="602">
        <v>0.6</v>
      </c>
      <c r="G5" s="602">
        <v>1.3</v>
      </c>
      <c r="H5" s="1066"/>
      <c r="I5" s="253"/>
      <c r="J5" s="253"/>
      <c r="K5" s="253"/>
    </row>
    <row r="6" spans="1:11" x14ac:dyDescent="0.25">
      <c r="A6" s="360">
        <v>2022</v>
      </c>
      <c r="B6" s="602">
        <v>82</v>
      </c>
      <c r="C6" s="602">
        <v>2.9</v>
      </c>
      <c r="D6" s="602">
        <v>0.7</v>
      </c>
      <c r="E6" s="602">
        <v>0.17</v>
      </c>
      <c r="F6" s="602">
        <v>0.8</v>
      </c>
      <c r="G6" s="602">
        <v>1.1000000000000001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95.4</v>
      </c>
      <c r="C5" s="602">
        <v>77.2</v>
      </c>
      <c r="D5" s="602">
        <v>1</v>
      </c>
      <c r="E5" s="602">
        <v>3.2</v>
      </c>
      <c r="F5" s="253"/>
      <c r="G5" s="253"/>
      <c r="H5" s="253"/>
    </row>
    <row r="6" spans="1:8" x14ac:dyDescent="0.25">
      <c r="A6" s="360">
        <v>2021</v>
      </c>
      <c r="B6" s="602">
        <v>95.4</v>
      </c>
      <c r="C6" s="602">
        <v>74.7</v>
      </c>
      <c r="D6" s="602">
        <v>3</v>
      </c>
      <c r="E6" s="602">
        <v>9.8000000000000007</v>
      </c>
      <c r="F6" s="253"/>
      <c r="G6" s="253"/>
      <c r="H6" s="253"/>
    </row>
    <row r="7" spans="1:8" x14ac:dyDescent="0.25">
      <c r="A7" s="481">
        <v>2022</v>
      </c>
      <c r="B7" s="1067">
        <v>98</v>
      </c>
      <c r="C7" s="1067">
        <v>77.2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9.8000000000000007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10609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37.6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1516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4011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79108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2805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9910</v>
      </c>
      <c r="C5" s="1034">
        <v>4142</v>
      </c>
      <c r="D5" s="600">
        <v>5768</v>
      </c>
      <c r="G5" s="871" t="s">
        <v>126</v>
      </c>
      <c r="H5" s="637">
        <f>IF(ISBLANK(D7),"",D7)</f>
        <v>6259</v>
      </c>
    </row>
    <row r="6" spans="1:17" x14ac:dyDescent="0.25">
      <c r="A6" s="641">
        <v>2021</v>
      </c>
      <c r="B6" s="1034">
        <v>11002</v>
      </c>
      <c r="C6" s="1034">
        <v>4588</v>
      </c>
      <c r="D6" s="602">
        <v>6414</v>
      </c>
      <c r="G6" s="635" t="s">
        <v>127</v>
      </c>
      <c r="H6" s="623">
        <f>IF(ISBLANK(C7),"",C7)</f>
        <v>4350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10609</v>
      </c>
      <c r="C7" s="1034">
        <v>4350</v>
      </c>
      <c r="D7" s="617">
        <v>6259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6259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4350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12.4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11.8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1832</v>
      </c>
      <c r="C6" s="55">
        <v>942</v>
      </c>
      <c r="D6" s="55">
        <v>890</v>
      </c>
      <c r="E6" s="70">
        <v>2364</v>
      </c>
      <c r="F6" s="55">
        <v>1177</v>
      </c>
      <c r="G6" s="110">
        <v>1187</v>
      </c>
      <c r="H6" s="55">
        <v>1389</v>
      </c>
      <c r="I6" s="55">
        <v>720</v>
      </c>
      <c r="J6" s="55">
        <v>669</v>
      </c>
      <c r="K6" s="70">
        <v>5246</v>
      </c>
      <c r="L6" s="55">
        <v>2661</v>
      </c>
      <c r="M6" s="110">
        <v>2585</v>
      </c>
      <c r="N6" s="70">
        <v>5483</v>
      </c>
      <c r="O6" s="55">
        <v>2939</v>
      </c>
      <c r="P6" s="110">
        <v>2544</v>
      </c>
      <c r="Q6" s="70">
        <v>20398</v>
      </c>
      <c r="R6" s="55">
        <v>10790</v>
      </c>
      <c r="S6" s="110">
        <v>9608</v>
      </c>
      <c r="T6" s="70">
        <v>30852</v>
      </c>
      <c r="U6" s="55">
        <v>15563</v>
      </c>
      <c r="V6" s="160">
        <v>15289</v>
      </c>
    </row>
    <row r="7" spans="1:22" x14ac:dyDescent="0.25">
      <c r="A7" s="286">
        <v>2021</v>
      </c>
      <c r="B7" s="167">
        <v>1814</v>
      </c>
      <c r="C7" s="94">
        <v>937</v>
      </c>
      <c r="D7" s="94">
        <v>877</v>
      </c>
      <c r="E7" s="167">
        <v>2313</v>
      </c>
      <c r="F7" s="94">
        <v>1152</v>
      </c>
      <c r="G7" s="169">
        <v>1161</v>
      </c>
      <c r="H7" s="94">
        <v>1364</v>
      </c>
      <c r="I7" s="94">
        <v>701</v>
      </c>
      <c r="J7" s="94">
        <v>663</v>
      </c>
      <c r="K7" s="167">
        <v>5146</v>
      </c>
      <c r="L7" s="94">
        <v>2608</v>
      </c>
      <c r="M7" s="169">
        <v>2538</v>
      </c>
      <c r="N7" s="167">
        <v>5386</v>
      </c>
      <c r="O7" s="94">
        <v>2870</v>
      </c>
      <c r="P7" s="169">
        <v>2516</v>
      </c>
      <c r="Q7" s="167">
        <v>20020</v>
      </c>
      <c r="R7" s="94">
        <v>10584</v>
      </c>
      <c r="S7" s="169">
        <v>9436</v>
      </c>
      <c r="T7" s="212">
        <v>30459</v>
      </c>
      <c r="U7" s="58">
        <v>15350</v>
      </c>
      <c r="V7" s="160">
        <v>15109</v>
      </c>
    </row>
    <row r="8" spans="1:22" x14ac:dyDescent="0.25">
      <c r="A8" s="219">
        <v>2022</v>
      </c>
      <c r="B8" s="72">
        <v>1900</v>
      </c>
      <c r="C8" s="61">
        <v>988</v>
      </c>
      <c r="D8" s="61">
        <v>912</v>
      </c>
      <c r="E8" s="72">
        <v>2172</v>
      </c>
      <c r="F8" s="61">
        <v>1109</v>
      </c>
      <c r="G8" s="111">
        <v>1063</v>
      </c>
      <c r="H8" s="61">
        <v>1196</v>
      </c>
      <c r="I8" s="61">
        <v>600</v>
      </c>
      <c r="J8" s="61">
        <v>596</v>
      </c>
      <c r="K8" s="72">
        <v>4945</v>
      </c>
      <c r="L8" s="61">
        <v>2529</v>
      </c>
      <c r="M8" s="111">
        <v>2416</v>
      </c>
      <c r="N8" s="72">
        <v>4462</v>
      </c>
      <c r="O8" s="61">
        <v>2349</v>
      </c>
      <c r="P8" s="111">
        <v>2113</v>
      </c>
      <c r="Q8" s="72">
        <v>17878</v>
      </c>
      <c r="R8" s="61">
        <v>9351</v>
      </c>
      <c r="S8" s="111">
        <v>8527</v>
      </c>
      <c r="T8" s="72">
        <v>28201</v>
      </c>
      <c r="U8" s="61">
        <v>14127</v>
      </c>
      <c r="V8" s="111">
        <v>14074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1900</v>
      </c>
      <c r="C15" s="172">
        <f>E8</f>
        <v>2172</v>
      </c>
      <c r="D15" s="172">
        <f>H8</f>
        <v>1196</v>
      </c>
      <c r="E15" s="172">
        <f>K8</f>
        <v>4945</v>
      </c>
      <c r="F15" s="172">
        <f>N8</f>
        <v>4462</v>
      </c>
      <c r="G15" s="172">
        <f>Q8</f>
        <v>17878</v>
      </c>
      <c r="H15" s="334">
        <f>T8</f>
        <v>28201</v>
      </c>
      <c r="M15" s="172">
        <f>K8</f>
        <v>4945</v>
      </c>
      <c r="N15" s="172">
        <f>H15-E15-O15</f>
        <v>17005</v>
      </c>
      <c r="O15" s="172">
        <f>H15-(B15+C15+G15)</f>
        <v>6251</v>
      </c>
      <c r="P15" s="29"/>
      <c r="Q15" s="100">
        <f>M15/H15*100</f>
        <v>17.534839190099643</v>
      </c>
      <c r="R15" s="100">
        <f>N15/H15*100</f>
        <v>60.29928016736995</v>
      </c>
      <c r="S15" s="100">
        <f>O15/H15*100</f>
        <v>22.165880642530407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17.534839190099643</v>
      </c>
      <c r="R18" s="100">
        <f>N15/H15*100</f>
        <v>60.29928016736995</v>
      </c>
      <c r="S18" s="100">
        <f>O15/H15*100</f>
        <v>22.165880642530407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8.6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7.7</v>
      </c>
      <c r="C24" s="361"/>
      <c r="D24" s="361"/>
      <c r="E24" s="167">
        <v>7.7</v>
      </c>
      <c r="F24" s="361"/>
      <c r="G24" s="362"/>
      <c r="H24" s="167">
        <v>7.66</v>
      </c>
      <c r="I24" s="94">
        <v>14.18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10.6</v>
      </c>
      <c r="C25" s="357"/>
      <c r="D25" s="357"/>
      <c r="E25" s="72">
        <v>14</v>
      </c>
      <c r="F25" s="357"/>
      <c r="G25" s="461"/>
      <c r="H25" s="72">
        <v>10.6</v>
      </c>
      <c r="I25" s="61">
        <v>13.16</v>
      </c>
      <c r="J25" s="111">
        <v>7.63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14.18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14.18</v>
      </c>
    </row>
    <row r="34" spans="1:8" x14ac:dyDescent="0.25">
      <c r="A34" s="702">
        <f t="shared" si="0"/>
        <v>2022</v>
      </c>
      <c r="B34" s="676">
        <f t="shared" si="1"/>
        <v>7.63</v>
      </c>
      <c r="C34" s="676">
        <f t="shared" si="2"/>
        <v>13.16</v>
      </c>
      <c r="F34" s="702">
        <f t="shared" si="3"/>
        <v>2022</v>
      </c>
      <c r="G34" s="676">
        <f t="shared" si="4"/>
        <v>7.63</v>
      </c>
      <c r="H34" s="676">
        <f t="shared" si="5"/>
        <v>13.16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60</v>
      </c>
      <c r="C4" s="600">
        <v>7</v>
      </c>
      <c r="D4" s="600">
        <v>1</v>
      </c>
      <c r="E4" s="599">
        <v>1</v>
      </c>
      <c r="F4" s="600">
        <v>12</v>
      </c>
      <c r="G4" s="600">
        <v>0.2</v>
      </c>
    </row>
    <row r="5" spans="1:10" x14ac:dyDescent="0.25">
      <c r="A5" s="286">
        <v>2022</v>
      </c>
      <c r="B5" s="751">
        <v>58</v>
      </c>
      <c r="C5" s="751">
        <v>5</v>
      </c>
      <c r="D5" s="751">
        <v>3</v>
      </c>
      <c r="E5" s="753">
        <v>2</v>
      </c>
      <c r="F5" s="751">
        <v>12.4</v>
      </c>
      <c r="G5" s="751">
        <v>0.6</v>
      </c>
    </row>
    <row r="6" spans="1:10" x14ac:dyDescent="0.25">
      <c r="A6" s="218">
        <v>2023</v>
      </c>
      <c r="B6" s="752">
        <v>54</v>
      </c>
      <c r="C6" s="752">
        <v>4</v>
      </c>
      <c r="D6" s="752">
        <v>5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60</v>
      </c>
      <c r="C11" s="80">
        <f>IF(ISBLANK(D4),"",D4)</f>
        <v>1</v>
      </c>
      <c r="E11" s="103">
        <f>A4</f>
        <v>2021</v>
      </c>
      <c r="F11" s="80">
        <f>IF(ISBLANK(B4),"",B4)</f>
        <v>60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58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58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54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54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7</v>
      </c>
      <c r="C18" s="80">
        <f>IF(ISBLANK(E4),"",E4)</f>
        <v>1</v>
      </c>
      <c r="E18" s="603">
        <f>A4</f>
        <v>2021</v>
      </c>
      <c r="F18" s="100">
        <f>IF(ISBLANK(C4),"",C4)</f>
        <v>7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4</v>
      </c>
      <c r="E20" s="155">
        <f t="shared" si="5"/>
        <v>2023</v>
      </c>
      <c r="F20" s="83">
        <f>IF(ISBLANK(C6),"",C6)</f>
        <v>4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1766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979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21.1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334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213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0.8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1098</v>
      </c>
    </row>
    <row r="17" spans="2:3" x14ac:dyDescent="0.25">
      <c r="B17" s="253">
        <v>2022</v>
      </c>
      <c r="C17" s="1100">
        <v>1041</v>
      </c>
    </row>
    <row r="18" spans="2:3" x14ac:dyDescent="0.25">
      <c r="B18" s="253">
        <v>2023</v>
      </c>
      <c r="C18" s="1100">
        <v>979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1098</v>
      </c>
    </row>
    <row r="22" spans="2:3" x14ac:dyDescent="0.25">
      <c r="B22" s="636">
        <f>B17</f>
        <v>2022</v>
      </c>
      <c r="C22" s="636">
        <f t="shared" ref="C22:C23" si="0">IF(ISBLANK(C17),"",C17)</f>
        <v>1041</v>
      </c>
    </row>
    <row r="23" spans="2:3" x14ac:dyDescent="0.25">
      <c r="B23" s="636">
        <f>B18</f>
        <v>2023</v>
      </c>
      <c r="C23" s="636">
        <f t="shared" si="0"/>
        <v>979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22</v>
      </c>
      <c r="C5" s="55">
        <v>33</v>
      </c>
      <c r="D5" s="55">
        <v>46</v>
      </c>
      <c r="E5" s="269">
        <f>SUM(B5:D5)</f>
        <v>101</v>
      </c>
      <c r="F5" s="71">
        <v>2010</v>
      </c>
      <c r="G5" s="70">
        <v>0.4</v>
      </c>
      <c r="H5" s="55">
        <v>0.2</v>
      </c>
      <c r="I5" s="110">
        <v>0.7</v>
      </c>
      <c r="J5" s="71">
        <v>6.6</v>
      </c>
    </row>
    <row r="6" spans="1:10" x14ac:dyDescent="0.25">
      <c r="A6" s="286">
        <v>2022</v>
      </c>
      <c r="B6" s="757">
        <v>30</v>
      </c>
      <c r="C6" s="758">
        <v>37</v>
      </c>
      <c r="D6" s="758">
        <v>45</v>
      </c>
      <c r="E6" s="270">
        <f>SUM(B6:D6)</f>
        <v>112</v>
      </c>
      <c r="F6" s="214">
        <v>1962</v>
      </c>
      <c r="G6" s="457">
        <v>0.6</v>
      </c>
      <c r="H6" s="458">
        <v>0.2</v>
      </c>
      <c r="I6" s="763">
        <v>0.7</v>
      </c>
      <c r="J6" s="214">
        <v>7</v>
      </c>
    </row>
    <row r="7" spans="1:10" x14ac:dyDescent="0.25">
      <c r="A7" s="218">
        <v>2023</v>
      </c>
      <c r="B7" s="167">
        <v>29</v>
      </c>
      <c r="C7" s="94">
        <v>37</v>
      </c>
      <c r="D7" s="94">
        <v>47</v>
      </c>
      <c r="E7" s="447">
        <f>SUM(B7:D7)</f>
        <v>113</v>
      </c>
      <c r="F7" s="168">
        <v>1766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2010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1962</v>
      </c>
      <c r="C14" s="28"/>
      <c r="D14" s="28"/>
      <c r="F14" s="625" t="s">
        <v>1526</v>
      </c>
      <c r="G14" s="621">
        <f>IF(ISBLANK(B7),"",B7)</f>
        <v>29</v>
      </c>
      <c r="I14" s="625" t="s">
        <v>1529</v>
      </c>
      <c r="J14" s="621">
        <f>IF(ISBLANK(B7),"",B7)</f>
        <v>29</v>
      </c>
    </row>
    <row r="15" spans="1:10" x14ac:dyDescent="0.25">
      <c r="A15" s="624">
        <f t="shared" ref="A15" si="1">A7</f>
        <v>2023</v>
      </c>
      <c r="B15" s="623">
        <f t="shared" si="0"/>
        <v>1766</v>
      </c>
      <c r="C15" s="28"/>
      <c r="D15" s="28"/>
      <c r="F15" s="626" t="s">
        <v>1527</v>
      </c>
      <c r="G15" s="622">
        <f>IF(ISBLANK(C7),"",C7)</f>
        <v>37</v>
      </c>
      <c r="I15" s="626" t="s">
        <v>1538</v>
      </c>
      <c r="J15" s="622">
        <f>IF(ISBLANK(C7),"",C7)</f>
        <v>37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47</v>
      </c>
      <c r="I16" s="627" t="s">
        <v>1539</v>
      </c>
      <c r="J16" s="623">
        <f>IF(ISBLANK(D7),"",D7)</f>
        <v>47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148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44.6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115</v>
      </c>
      <c r="C6" s="759"/>
      <c r="D6" s="759"/>
      <c r="E6" s="457">
        <v>31.2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136</v>
      </c>
      <c r="C7" s="759"/>
      <c r="D7" s="759"/>
      <c r="E7" s="457">
        <v>37.9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148</v>
      </c>
      <c r="C8" s="760"/>
      <c r="D8" s="760"/>
      <c r="E8" s="601">
        <v>44.6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115</v>
      </c>
      <c r="C16" s="755"/>
      <c r="I16" s="700">
        <f>A6</f>
        <v>2020</v>
      </c>
      <c r="J16" s="674">
        <f>IF(ISBLANK(E6),"",E6)</f>
        <v>31.2</v>
      </c>
      <c r="K16" s="756"/>
    </row>
    <row r="17" spans="1:10" x14ac:dyDescent="0.25">
      <c r="A17" s="701">
        <f>A7</f>
        <v>2021</v>
      </c>
      <c r="B17" s="853">
        <f>IF(ISBLANK(B7),"",B7)</f>
        <v>136</v>
      </c>
      <c r="C17" s="755"/>
      <c r="I17" s="701">
        <f>A7</f>
        <v>2021</v>
      </c>
      <c r="J17" s="853">
        <f>IF(ISBLANK(E7),"",E7)</f>
        <v>37.9</v>
      </c>
    </row>
    <row r="18" spans="1:10" x14ac:dyDescent="0.25">
      <c r="A18" s="702">
        <f>A8</f>
        <v>2022</v>
      </c>
      <c r="B18" s="676">
        <f>IF(ISBLANK(B8),"",B8)</f>
        <v>148</v>
      </c>
      <c r="C18" s="755"/>
      <c r="I18" s="702">
        <f>A8</f>
        <v>2022</v>
      </c>
      <c r="J18" s="676">
        <f>IF(ISBLANK(E8),"",E8)</f>
        <v>44.6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23</v>
      </c>
      <c r="D5" s="449">
        <f>IF(ISBLANK(B5),"",A5)</f>
        <v>2021</v>
      </c>
      <c r="E5" s="618">
        <f>IF(ISBLANK(B5),"",B5)</f>
        <v>23</v>
      </c>
      <c r="K5" s="217">
        <v>2020</v>
      </c>
      <c r="L5" s="655">
        <v>9.1999999999999993</v>
      </c>
    </row>
    <row r="6" spans="1:12" x14ac:dyDescent="0.25">
      <c r="A6" s="229">
        <v>2022</v>
      </c>
      <c r="B6" s="602">
        <v>21</v>
      </c>
      <c r="D6" s="450">
        <f>IF(ISBLANK(B6),"",A6)</f>
        <v>2022</v>
      </c>
      <c r="E6" s="619">
        <f>IF(ISBLANK(B6),"",B6)</f>
        <v>21</v>
      </c>
      <c r="K6" s="286">
        <v>2021</v>
      </c>
      <c r="L6" s="657">
        <v>11.8</v>
      </c>
    </row>
    <row r="7" spans="1:12" x14ac:dyDescent="0.25">
      <c r="A7" s="123">
        <v>2023</v>
      </c>
      <c r="B7" s="617">
        <v>21</v>
      </c>
      <c r="D7" s="379">
        <f>IF(ISBLANK(B7),"",A7)</f>
        <v>2023</v>
      </c>
      <c r="E7" s="620">
        <f>IF(ISBLANK(B7),"",B7)</f>
        <v>21</v>
      </c>
      <c r="K7" s="219">
        <v>2022</v>
      </c>
      <c r="L7" s="617">
        <v>11.8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11</v>
      </c>
      <c r="C4" s="643">
        <v>139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</v>
      </c>
      <c r="C5" s="602">
        <v>66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31</v>
      </c>
      <c r="C6" s="602">
        <v>86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4382</v>
      </c>
      <c r="D5" s="643">
        <v>1416</v>
      </c>
      <c r="E5" s="869">
        <v>32.1</v>
      </c>
      <c r="F5" s="1039">
        <v>26.6</v>
      </c>
      <c r="G5" s="1039">
        <v>37.700000000000003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5041</v>
      </c>
      <c r="D6" s="657">
        <v>1834</v>
      </c>
      <c r="E6" s="657">
        <v>36.1</v>
      </c>
      <c r="F6" s="657">
        <v>29.9</v>
      </c>
      <c r="G6" s="657">
        <v>42.5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4011</v>
      </c>
      <c r="D7" s="617">
        <v>1516</v>
      </c>
      <c r="E7" s="617">
        <v>37.6</v>
      </c>
      <c r="F7" s="617">
        <v>30.8</v>
      </c>
      <c r="G7" s="617">
        <v>44.5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21.5</v>
      </c>
      <c r="C4" s="655">
        <v>329</v>
      </c>
      <c r="D4" s="655">
        <v>6.5</v>
      </c>
      <c r="E4" s="655">
        <v>218</v>
      </c>
      <c r="F4" s="655">
        <v>0.7</v>
      </c>
      <c r="G4" s="655">
        <v>61</v>
      </c>
      <c r="H4" s="655">
        <v>8</v>
      </c>
      <c r="I4" s="655">
        <v>15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21.1</v>
      </c>
      <c r="C5" s="602">
        <v>320</v>
      </c>
      <c r="D5" s="602">
        <v>6.5</v>
      </c>
      <c r="E5" s="602">
        <v>212</v>
      </c>
      <c r="F5" s="602">
        <v>0.8</v>
      </c>
      <c r="G5" s="602">
        <v>61</v>
      </c>
      <c r="H5" s="602">
        <v>7</v>
      </c>
      <c r="I5" s="602">
        <v>18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334</v>
      </c>
      <c r="D6" s="617"/>
      <c r="E6" s="617">
        <v>213</v>
      </c>
      <c r="F6" s="617"/>
      <c r="G6" s="617">
        <v>59</v>
      </c>
      <c r="H6" s="617">
        <v>8</v>
      </c>
      <c r="I6" s="617">
        <v>16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108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230</v>
      </c>
      <c r="C4" s="1006">
        <v>122</v>
      </c>
      <c r="D4" s="1006">
        <v>108</v>
      </c>
      <c r="E4" s="1005">
        <v>544</v>
      </c>
      <c r="F4" s="1006">
        <v>299</v>
      </c>
      <c r="G4" s="1006">
        <v>245</v>
      </c>
      <c r="H4" s="1007">
        <v>7.5</v>
      </c>
      <c r="I4" s="1007">
        <v>17.600000000000001</v>
      </c>
      <c r="J4" s="1007">
        <v>-10.1</v>
      </c>
      <c r="K4" s="70">
        <v>359</v>
      </c>
      <c r="L4" s="55">
        <v>153</v>
      </c>
      <c r="M4" s="110">
        <v>206</v>
      </c>
      <c r="N4" s="55">
        <v>406</v>
      </c>
      <c r="O4" s="55">
        <v>187</v>
      </c>
      <c r="P4" s="110">
        <v>219</v>
      </c>
    </row>
    <row r="5" spans="1:17" x14ac:dyDescent="0.25">
      <c r="A5" s="286">
        <v>2021</v>
      </c>
      <c r="B5" s="1008">
        <v>261</v>
      </c>
      <c r="C5" s="1009">
        <v>141</v>
      </c>
      <c r="D5" s="1009">
        <v>120</v>
      </c>
      <c r="E5" s="1008">
        <v>667</v>
      </c>
      <c r="F5" s="1009">
        <v>351</v>
      </c>
      <c r="G5" s="1009">
        <v>316</v>
      </c>
      <c r="H5" s="1010">
        <v>8.6</v>
      </c>
      <c r="I5" s="1010">
        <v>21.9</v>
      </c>
      <c r="J5" s="1010">
        <v>-13.3</v>
      </c>
      <c r="K5" s="212">
        <v>431</v>
      </c>
      <c r="L5" s="58">
        <v>166</v>
      </c>
      <c r="M5" s="160">
        <v>265</v>
      </c>
      <c r="N5" s="58">
        <v>449</v>
      </c>
      <c r="O5" s="58">
        <v>171</v>
      </c>
      <c r="P5" s="160">
        <v>278</v>
      </c>
    </row>
    <row r="6" spans="1:17" x14ac:dyDescent="0.25">
      <c r="A6" s="219">
        <v>2022</v>
      </c>
      <c r="B6" s="1011">
        <v>283</v>
      </c>
      <c r="C6" s="1012">
        <v>152</v>
      </c>
      <c r="D6" s="1012">
        <v>131</v>
      </c>
      <c r="E6" s="1011">
        <v>526</v>
      </c>
      <c r="F6" s="1012">
        <v>280</v>
      </c>
      <c r="G6" s="1012">
        <v>246</v>
      </c>
      <c r="H6" s="1013">
        <v>10</v>
      </c>
      <c r="I6" s="1013">
        <v>18.7</v>
      </c>
      <c r="J6" s="1013">
        <v>-8.6</v>
      </c>
      <c r="K6" s="1014">
        <v>507</v>
      </c>
      <c r="L6" s="1015">
        <v>224</v>
      </c>
      <c r="M6" s="1016">
        <v>283</v>
      </c>
      <c r="N6" s="1015">
        <v>514</v>
      </c>
      <c r="O6" s="1015">
        <v>220</v>
      </c>
      <c r="P6" s="1016">
        <v>294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108</v>
      </c>
      <c r="C13" s="319">
        <f>IF(ISBLANK(C4),"",C4)</f>
        <v>122</v>
      </c>
      <c r="D13" s="364"/>
      <c r="E13" s="322">
        <f>A4</f>
        <v>2020</v>
      </c>
      <c r="F13" s="319">
        <f>IF(ISBLANK(G4),"",G4)</f>
        <v>245</v>
      </c>
      <c r="G13" s="319">
        <f>IF(ISBLANK(F4),"",F4)</f>
        <v>299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120</v>
      </c>
      <c r="C14" s="320">
        <f t="shared" ref="C14:C15" si="2">IF(ISBLANK(C5),"",C5)</f>
        <v>141</v>
      </c>
      <c r="D14" s="364"/>
      <c r="E14" s="323">
        <f t="shared" ref="E14:E15" si="3">A5</f>
        <v>2021</v>
      </c>
      <c r="F14" s="320">
        <f t="shared" ref="F14:F15" si="4">IF(ISBLANK(G5),"",G5)</f>
        <v>316</v>
      </c>
      <c r="G14" s="320">
        <f t="shared" ref="G14:G15" si="5">IF(ISBLANK(F5),"",F5)</f>
        <v>351</v>
      </c>
      <c r="H14" s="389"/>
      <c r="I14" s="389"/>
      <c r="J14" s="48"/>
      <c r="K14" s="325" t="s">
        <v>536</v>
      </c>
      <c r="L14" s="328">
        <f>IF(ISBLANK(K4),"",K4)</f>
        <v>359</v>
      </c>
      <c r="M14" s="328">
        <f>IF(ISBLANK(K5),"",K5)</f>
        <v>431</v>
      </c>
      <c r="N14" s="328">
        <f>IF(ISBLANK(K6),"",K6)</f>
        <v>507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131</v>
      </c>
      <c r="C15" s="321">
        <f t="shared" si="2"/>
        <v>152</v>
      </c>
      <c r="E15" s="324">
        <f t="shared" si="3"/>
        <v>2022</v>
      </c>
      <c r="F15" s="321">
        <f t="shared" si="4"/>
        <v>246</v>
      </c>
      <c r="G15" s="321">
        <f t="shared" si="5"/>
        <v>280</v>
      </c>
      <c r="H15" s="211"/>
      <c r="I15" s="211"/>
      <c r="J15" s="28"/>
      <c r="K15" s="326" t="s">
        <v>535</v>
      </c>
      <c r="L15" s="329">
        <f>IF(ISBLANK(N4),"",N4)</f>
        <v>406</v>
      </c>
      <c r="M15" s="329">
        <f>IF(ISBLANK(N5),"",N5)</f>
        <v>449</v>
      </c>
      <c r="N15" s="329">
        <f>IF(ISBLANK(N6),"",N6)</f>
        <v>514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359</v>
      </c>
      <c r="M19" s="328">
        <f>IF(ISBLANK(K5),"",K5)</f>
        <v>431</v>
      </c>
      <c r="N19" s="328">
        <f>IF(ISBLANK(K6),"",K6)</f>
        <v>507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406</v>
      </c>
      <c r="M20" s="329">
        <f>IF(ISBLANK(N5),"",N5)</f>
        <v>449</v>
      </c>
      <c r="N20" s="329">
        <f>IF(ISBLANK(N6),"",N6)</f>
        <v>514</v>
      </c>
      <c r="O20" s="364"/>
    </row>
    <row r="21" spans="1:15" x14ac:dyDescent="0.25">
      <c r="A21" s="322">
        <f>A4</f>
        <v>2020</v>
      </c>
      <c r="B21" s="319">
        <f>IF(ISBLANK(D4),"",D4)</f>
        <v>108</v>
      </c>
      <c r="C21" s="319">
        <f>IF(ISBLANK(C4),"",C4)</f>
        <v>122</v>
      </c>
      <c r="E21" s="322">
        <f>A4</f>
        <v>2020</v>
      </c>
      <c r="F21" s="319">
        <f>IF(ISBLANK(G4),"",G4)</f>
        <v>245</v>
      </c>
      <c r="G21" s="319">
        <f>IF(ISBLANK(F4),"",F4)</f>
        <v>299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120</v>
      </c>
      <c r="C22" s="320">
        <f t="shared" ref="C22:C23" si="8">IF(ISBLANK(C5),"",C5)</f>
        <v>141</v>
      </c>
      <c r="E22" s="323">
        <f t="shared" ref="E22:E23" si="9">A5</f>
        <v>2021</v>
      </c>
      <c r="F22" s="320">
        <f t="shared" ref="F22:F23" si="10">IF(ISBLANK(G5),"",G5)</f>
        <v>316</v>
      </c>
      <c r="G22" s="320">
        <f t="shared" ref="G22:G23" si="11">IF(ISBLANK(F5),"",F5)</f>
        <v>351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131</v>
      </c>
      <c r="C23" s="321">
        <f t="shared" si="8"/>
        <v>152</v>
      </c>
      <c r="E23" s="324">
        <f t="shared" si="9"/>
        <v>2022</v>
      </c>
      <c r="F23" s="321">
        <f t="shared" si="10"/>
        <v>246</v>
      </c>
      <c r="G23" s="321">
        <f t="shared" si="11"/>
        <v>280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32</v>
      </c>
      <c r="F5" s="616"/>
      <c r="G5" s="945"/>
      <c r="H5" s="599">
        <v>79</v>
      </c>
      <c r="I5" s="616">
        <v>35</v>
      </c>
      <c r="J5" s="616">
        <v>44</v>
      </c>
      <c r="K5" s="616"/>
      <c r="L5" s="945"/>
    </row>
    <row r="6" spans="1:12" x14ac:dyDescent="0.25">
      <c r="A6" s="286">
        <v>2021</v>
      </c>
      <c r="B6" s="601">
        <v>8</v>
      </c>
      <c r="C6" s="612"/>
      <c r="D6" s="612"/>
      <c r="E6" s="1034">
        <v>24</v>
      </c>
      <c r="F6" s="1028"/>
      <c r="G6" s="980"/>
      <c r="H6" s="1034">
        <v>107</v>
      </c>
      <c r="I6" s="1028">
        <v>45</v>
      </c>
      <c r="J6" s="1028">
        <v>62</v>
      </c>
      <c r="K6" s="1028"/>
      <c r="L6" s="980"/>
    </row>
    <row r="7" spans="1:12" x14ac:dyDescent="0.25">
      <c r="A7" s="218">
        <v>2022</v>
      </c>
      <c r="B7" s="601">
        <v>6</v>
      </c>
      <c r="C7" s="612"/>
      <c r="D7" s="612"/>
      <c r="E7" s="1034">
        <v>36</v>
      </c>
      <c r="F7" s="1028"/>
      <c r="G7" s="980"/>
      <c r="H7" s="1034">
        <v>108</v>
      </c>
      <c r="I7" s="1028">
        <v>50</v>
      </c>
      <c r="J7" s="1028">
        <v>58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50</v>
      </c>
    </row>
    <row r="15" spans="1:12" ht="30" x14ac:dyDescent="0.25">
      <c r="A15" s="833" t="s">
        <v>1543</v>
      </c>
      <c r="B15" s="623">
        <f>IF(ISBLANK(J7),"",J7)</f>
        <v>58</v>
      </c>
    </row>
    <row r="17" spans="1:2" x14ac:dyDescent="0.25">
      <c r="A17" s="625" t="s">
        <v>1540</v>
      </c>
      <c r="B17" s="621">
        <f>IF(ISBLANK(I7),"",I7)</f>
        <v>50</v>
      </c>
    </row>
    <row r="18" spans="1:2" x14ac:dyDescent="0.25">
      <c r="A18" s="627" t="s">
        <v>1541</v>
      </c>
      <c r="B18" s="623">
        <f>IF(ISBLANK(J7),"",J7)</f>
        <v>58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51.7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>
        <v>55.2</v>
      </c>
      <c r="C7" s="614">
        <v>35.6</v>
      </c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>
        <v>47.1</v>
      </c>
      <c r="C11" s="644">
        <v>33.299999999999997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51.7</v>
      </c>
      <c r="C14" s="73">
        <v>35.6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107.22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415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10800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4600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7475.02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107.22</v>
      </c>
      <c r="C5" s="611">
        <v>107.22</v>
      </c>
      <c r="D5" s="751">
        <v>8084</v>
      </c>
      <c r="E5" s="751">
        <v>26</v>
      </c>
      <c r="G5" s="358">
        <v>2014</v>
      </c>
      <c r="H5" s="70">
        <v>7513.64</v>
      </c>
      <c r="I5" s="55">
        <v>99.62</v>
      </c>
      <c r="J5" s="55">
        <v>7414.02</v>
      </c>
      <c r="K5" s="71">
        <v>10</v>
      </c>
    </row>
    <row r="6" spans="1:12" x14ac:dyDescent="0.25">
      <c r="A6" s="286">
        <v>2021</v>
      </c>
      <c r="B6" s="601">
        <v>107.22</v>
      </c>
      <c r="C6" s="612">
        <v>107.22</v>
      </c>
      <c r="D6" s="959">
        <v>7619</v>
      </c>
      <c r="E6" s="959">
        <v>25</v>
      </c>
      <c r="G6" s="480">
        <v>2017</v>
      </c>
      <c r="H6" s="212">
        <v>7515.7</v>
      </c>
      <c r="I6" s="58">
        <v>99.62</v>
      </c>
      <c r="J6" s="58">
        <v>7416.08</v>
      </c>
      <c r="K6" s="214">
        <v>10</v>
      </c>
    </row>
    <row r="7" spans="1:12" x14ac:dyDescent="0.25">
      <c r="A7" s="218">
        <v>2022</v>
      </c>
      <c r="B7" s="601">
        <v>107.22</v>
      </c>
      <c r="C7" s="612">
        <v>107.22</v>
      </c>
      <c r="D7" s="959">
        <v>7226</v>
      </c>
      <c r="E7" s="959">
        <v>26</v>
      </c>
      <c r="G7" s="482">
        <v>2020</v>
      </c>
      <c r="H7" s="72">
        <v>7475.02</v>
      </c>
      <c r="I7" s="61">
        <v>99.62</v>
      </c>
      <c r="J7" s="61">
        <v>7375.4</v>
      </c>
      <c r="K7" s="73">
        <v>10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107.22</v>
      </c>
      <c r="D14" s="631">
        <f>A5</f>
        <v>2020</v>
      </c>
      <c r="E14" s="625">
        <f>IF(ISBLANK(D5),"",D5)</f>
        <v>8084</v>
      </c>
      <c r="F14" s="211"/>
      <c r="G14" s="634" t="s">
        <v>925</v>
      </c>
      <c r="H14" s="621">
        <f>IF(ISBLANK(J7),"",J7)</f>
        <v>7375.4</v>
      </c>
      <c r="I14" s="211"/>
      <c r="J14" s="211"/>
    </row>
    <row r="15" spans="1:12" x14ac:dyDescent="0.25">
      <c r="A15" s="870" t="s">
        <v>16</v>
      </c>
      <c r="B15" s="630">
        <f>IF(ISBLANK(B7),"",B7)</f>
        <v>107.22</v>
      </c>
      <c r="D15" s="632">
        <f t="shared" ref="D15:D16" si="0">A6</f>
        <v>2021</v>
      </c>
      <c r="E15" s="626">
        <f>IF(ISBLANK(D6),"",D6)</f>
        <v>7619</v>
      </c>
      <c r="F15" s="211"/>
      <c r="G15" s="635" t="s">
        <v>926</v>
      </c>
      <c r="H15" s="623">
        <f>IF(ISBLANK(I7),"",I7)</f>
        <v>99.62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7226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107.22</v>
      </c>
      <c r="F19" s="253"/>
      <c r="G19" s="634" t="s">
        <v>529</v>
      </c>
      <c r="H19" s="621">
        <f>IF(ISBLANK(J7),"",J7)</f>
        <v>7375.4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107.22</v>
      </c>
      <c r="F20" s="253"/>
      <c r="G20" s="635" t="s">
        <v>528</v>
      </c>
      <c r="H20" s="623">
        <f>IF(ISBLANK(I7),"",I7)</f>
        <v>99.62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0.4</v>
      </c>
      <c r="C5" s="1092">
        <v>10800</v>
      </c>
      <c r="D5" s="1093">
        <v>415</v>
      </c>
      <c r="E5" s="1092">
        <v>4500</v>
      </c>
      <c r="F5" s="1093">
        <v>56</v>
      </c>
    </row>
    <row r="6" spans="1:9" x14ac:dyDescent="0.25">
      <c r="A6" s="218">
        <v>2021</v>
      </c>
      <c r="B6" s="1092">
        <v>0.7</v>
      </c>
      <c r="C6" s="1092">
        <v>10800</v>
      </c>
      <c r="D6" s="1093">
        <v>415</v>
      </c>
      <c r="E6" s="1092">
        <v>4600</v>
      </c>
      <c r="F6" s="1093">
        <v>56</v>
      </c>
    </row>
    <row r="7" spans="1:9" x14ac:dyDescent="0.25">
      <c r="A7" s="219">
        <v>2022</v>
      </c>
      <c r="B7" s="73">
        <v>0.4</v>
      </c>
      <c r="C7" s="73">
        <v>10800</v>
      </c>
      <c r="D7" s="73">
        <v>415</v>
      </c>
      <c r="E7" s="73">
        <v>4600</v>
      </c>
      <c r="F7" s="73">
        <v>56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3700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2205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1495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7391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4169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3222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810</v>
      </c>
      <c r="C5" s="458">
        <v>724</v>
      </c>
      <c r="D5" s="458">
        <v>86</v>
      </c>
      <c r="E5" s="457">
        <v>2715</v>
      </c>
      <c r="F5" s="458">
        <v>2405</v>
      </c>
      <c r="G5" s="458">
        <v>310</v>
      </c>
      <c r="H5" s="457">
        <v>3.3</v>
      </c>
      <c r="I5" s="763">
        <v>3.6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2684</v>
      </c>
      <c r="C6" s="458">
        <v>1868</v>
      </c>
      <c r="D6" s="458">
        <v>816</v>
      </c>
      <c r="E6" s="457">
        <v>5579</v>
      </c>
      <c r="F6" s="458">
        <v>3123</v>
      </c>
      <c r="G6" s="458">
        <v>2456</v>
      </c>
      <c r="H6" s="457">
        <v>1.7</v>
      </c>
      <c r="I6" s="763">
        <v>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3700</v>
      </c>
      <c r="C7" s="612">
        <v>2205</v>
      </c>
      <c r="D7" s="612">
        <v>1495</v>
      </c>
      <c r="E7" s="601">
        <v>7391</v>
      </c>
      <c r="F7" s="612">
        <v>4169</v>
      </c>
      <c r="G7" s="612">
        <v>3222</v>
      </c>
      <c r="H7" s="947">
        <v>1.9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810</v>
      </c>
      <c r="C14" s="674">
        <f t="shared" ref="C14:D14" si="0">IF(ISBLANK(C5),"",C5)</f>
        <v>724</v>
      </c>
      <c r="D14" s="669">
        <f t="shared" si="0"/>
        <v>86</v>
      </c>
      <c r="F14" s="884">
        <f>A5</f>
        <v>2020</v>
      </c>
      <c r="G14" s="674">
        <f>IF(ISBLANK(E5),"",E5)</f>
        <v>2715</v>
      </c>
      <c r="H14" s="674">
        <f t="shared" ref="H14:I16" si="1">IF(ISBLANK(F5),"",F5)</f>
        <v>2405</v>
      </c>
      <c r="I14" s="669">
        <f t="shared" si="1"/>
        <v>310</v>
      </c>
      <c r="J14" s="756"/>
      <c r="K14" s="884">
        <f>A5</f>
        <v>2020</v>
      </c>
      <c r="L14" s="674">
        <f>IF(ISBLANK(H5),"",H5)</f>
        <v>3.3</v>
      </c>
      <c r="M14" s="669">
        <f>IF(ISBLANK(I5),"",I5)</f>
        <v>3.6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2684</v>
      </c>
      <c r="C15" s="879">
        <f t="shared" si="3"/>
        <v>1868</v>
      </c>
      <c r="D15" s="886">
        <f t="shared" si="3"/>
        <v>816</v>
      </c>
      <c r="F15" s="890">
        <f t="shared" ref="F15:F16" si="4">A6</f>
        <v>2021</v>
      </c>
      <c r="G15" s="853">
        <f t="shared" ref="G15:G16" si="5">IF(ISBLANK(E6),"",E6)</f>
        <v>5579</v>
      </c>
      <c r="H15" s="853">
        <f t="shared" si="1"/>
        <v>3123</v>
      </c>
      <c r="I15" s="670">
        <f t="shared" si="1"/>
        <v>2456</v>
      </c>
      <c r="J15" s="211"/>
      <c r="K15" s="890">
        <f t="shared" ref="K15:K16" si="6">A6</f>
        <v>2021</v>
      </c>
      <c r="L15" s="853">
        <f t="shared" ref="L15:M16" si="7">IF(ISBLANK(H6),"",H6)</f>
        <v>1.7</v>
      </c>
      <c r="M15" s="670">
        <f t="shared" si="7"/>
        <v>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3700</v>
      </c>
      <c r="C16" s="888">
        <f t="shared" si="3"/>
        <v>2205</v>
      </c>
      <c r="D16" s="889">
        <f t="shared" si="3"/>
        <v>1495</v>
      </c>
      <c r="F16" s="891">
        <f t="shared" si="4"/>
        <v>2022</v>
      </c>
      <c r="G16" s="676">
        <f t="shared" si="5"/>
        <v>7391</v>
      </c>
      <c r="H16" s="676">
        <f t="shared" si="1"/>
        <v>4169</v>
      </c>
      <c r="I16" s="671">
        <f t="shared" si="1"/>
        <v>3222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810</v>
      </c>
      <c r="C22" s="674">
        <f t="shared" ref="C22:D22" si="8">IF(ISBLANK(C5),"",C5)</f>
        <v>724</v>
      </c>
      <c r="D22" s="669">
        <f t="shared" si="8"/>
        <v>86</v>
      </c>
      <c r="F22" s="884">
        <f>A5</f>
        <v>2020</v>
      </c>
      <c r="G22" s="674">
        <f>IF(ISBLANK(E5),"",E5)</f>
        <v>2715</v>
      </c>
      <c r="H22" s="674">
        <f t="shared" ref="H22:I24" si="9">IF(ISBLANK(F5),"",F5)</f>
        <v>2405</v>
      </c>
      <c r="I22" s="669">
        <f t="shared" si="9"/>
        <v>310</v>
      </c>
      <c r="J22" s="756"/>
      <c r="K22" s="884">
        <f>A5</f>
        <v>2020</v>
      </c>
      <c r="L22" s="674">
        <f>IF(ISBLANK(H5),"",H5)</f>
        <v>3.3</v>
      </c>
      <c r="M22" s="669">
        <f>IF(ISBLANK(I5),"",I5)</f>
        <v>3.6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2684</v>
      </c>
      <c r="C23" s="853">
        <f t="shared" si="11"/>
        <v>1868</v>
      </c>
      <c r="D23" s="670">
        <f t="shared" si="11"/>
        <v>816</v>
      </c>
      <c r="F23" s="890">
        <f t="shared" ref="F23:F24" si="12">A6</f>
        <v>2021</v>
      </c>
      <c r="G23" s="853">
        <f t="shared" ref="G23:G24" si="13">IF(ISBLANK(E6),"",E6)</f>
        <v>5579</v>
      </c>
      <c r="H23" s="853">
        <f t="shared" si="9"/>
        <v>3123</v>
      </c>
      <c r="I23" s="670">
        <f t="shared" si="9"/>
        <v>2456</v>
      </c>
      <c r="J23" s="211"/>
      <c r="K23" s="890">
        <f t="shared" ref="K23:K24" si="14">A6</f>
        <v>2021</v>
      </c>
      <c r="L23" s="853">
        <f t="shared" ref="L23:M24" si="15">IF(ISBLANK(H6),"",H6)</f>
        <v>1.7</v>
      </c>
      <c r="M23" s="670">
        <f t="shared" si="15"/>
        <v>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3700</v>
      </c>
      <c r="C24" s="676">
        <f t="shared" si="11"/>
        <v>2205</v>
      </c>
      <c r="D24" s="671">
        <f t="shared" si="11"/>
        <v>1495</v>
      </c>
      <c r="F24" s="891">
        <f t="shared" si="12"/>
        <v>2022</v>
      </c>
      <c r="G24" s="676">
        <f t="shared" si="13"/>
        <v>7391</v>
      </c>
      <c r="H24" s="676">
        <f t="shared" si="9"/>
        <v>4169</v>
      </c>
      <c r="I24" s="671">
        <f t="shared" si="9"/>
        <v>3222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95</v>
      </c>
      <c r="C3" s="71">
        <v>9</v>
      </c>
      <c r="D3" s="71">
        <v>14.8</v>
      </c>
      <c r="F3" s="105" t="s">
        <v>537</v>
      </c>
      <c r="G3" s="97">
        <f>IF(ISBLANK(B3),"",B3)</f>
        <v>95</v>
      </c>
      <c r="H3" s="97">
        <f>IF(ISBLANK(B4),"",B4)</f>
        <v>117</v>
      </c>
      <c r="I3" s="97">
        <f>IF(ISBLANK(B5),"",B5)</f>
        <v>133</v>
      </c>
      <c r="J3" s="365"/>
    </row>
    <row r="4" spans="1:12" x14ac:dyDescent="0.25">
      <c r="A4" s="286">
        <v>2021</v>
      </c>
      <c r="B4" s="214">
        <v>117</v>
      </c>
      <c r="C4" s="214">
        <v>5</v>
      </c>
      <c r="D4" s="214">
        <v>7.5</v>
      </c>
      <c r="F4" s="130" t="s">
        <v>538</v>
      </c>
      <c r="G4" s="98">
        <f>IF(ISBLANK(C3),"",C3)</f>
        <v>9</v>
      </c>
      <c r="H4" s="98">
        <f>IF(ISBLANK(C4),"",C4)</f>
        <v>5</v>
      </c>
      <c r="I4" s="98">
        <f>IF(ISBLANK(C5),"",C5)</f>
        <v>3</v>
      </c>
      <c r="J4" s="365"/>
    </row>
    <row r="5" spans="1:12" x14ac:dyDescent="0.25">
      <c r="A5" s="218">
        <v>2022</v>
      </c>
      <c r="B5" s="168">
        <v>133</v>
      </c>
      <c r="C5" s="168">
        <v>3</v>
      </c>
      <c r="D5" s="168">
        <v>10.8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95</v>
      </c>
      <c r="H8" s="97">
        <f>IF(ISBLANK(B4),"",B4)</f>
        <v>117</v>
      </c>
      <c r="I8" s="97">
        <f>IF(ISBLANK(B5),"",B5)</f>
        <v>133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</v>
      </c>
      <c r="H9" s="98">
        <f>IF(ISBLANK(C4),"",C4)</f>
        <v>5</v>
      </c>
      <c r="I9" s="98">
        <f>IF(ISBLANK(C5),"",C5)</f>
        <v>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14.8</v>
      </c>
      <c r="H13" s="132">
        <f>IF(ISBLANK(D4),"",D4)</f>
        <v>7.5</v>
      </c>
      <c r="I13" s="132">
        <f>IF(ISBLANK(D5),"",D5)</f>
        <v>10.8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634</v>
      </c>
      <c r="C4" s="110">
        <v>717</v>
      </c>
      <c r="E4" s="29" t="s">
        <v>540</v>
      </c>
      <c r="F4" s="163">
        <f>B4/($B$22+$C$22)*100</f>
        <v>2.2481472288216731</v>
      </c>
      <c r="G4" s="163">
        <f>C4/($B$22+$C$22)*100</f>
        <v>2.5424630332257721</v>
      </c>
      <c r="J4" s="29" t="s">
        <v>540</v>
      </c>
      <c r="K4" s="163">
        <f>G4</f>
        <v>2.5424630332257721</v>
      </c>
    </row>
    <row r="5" spans="1:11" x14ac:dyDescent="0.25">
      <c r="A5" s="202" t="s">
        <v>541</v>
      </c>
      <c r="B5" s="212">
        <v>667</v>
      </c>
      <c r="C5" s="160">
        <v>695</v>
      </c>
      <c r="E5" s="29" t="s">
        <v>541</v>
      </c>
      <c r="F5" s="163">
        <f t="shared" ref="F5:G21" si="0">B5/($B$22+$C$22)*100</f>
        <v>2.3651643558739051</v>
      </c>
      <c r="G5" s="163">
        <f t="shared" si="0"/>
        <v>2.4644516151909506</v>
      </c>
      <c r="J5" s="29" t="s">
        <v>541</v>
      </c>
      <c r="K5" s="163">
        <f t="shared" ref="K5:K21" si="1">G5</f>
        <v>2.4644516151909506</v>
      </c>
    </row>
    <row r="6" spans="1:11" x14ac:dyDescent="0.25">
      <c r="A6" s="202" t="s">
        <v>542</v>
      </c>
      <c r="B6" s="212">
        <v>674</v>
      </c>
      <c r="C6" s="160">
        <v>685</v>
      </c>
      <c r="E6" s="29" t="s">
        <v>542</v>
      </c>
      <c r="F6" s="163">
        <f t="shared" si="0"/>
        <v>2.3899861707031667</v>
      </c>
      <c r="G6" s="163">
        <f t="shared" si="0"/>
        <v>2.4289918797205776</v>
      </c>
      <c r="J6" s="29" t="s">
        <v>542</v>
      </c>
      <c r="K6" s="163">
        <f t="shared" si="1"/>
        <v>2.4289918797205776</v>
      </c>
    </row>
    <row r="7" spans="1:11" x14ac:dyDescent="0.25">
      <c r="A7" s="202" t="s">
        <v>543</v>
      </c>
      <c r="B7" s="212">
        <v>742</v>
      </c>
      <c r="C7" s="160">
        <v>760</v>
      </c>
      <c r="E7" s="29" t="s">
        <v>543</v>
      </c>
      <c r="F7" s="163">
        <f t="shared" si="0"/>
        <v>2.6311123719017058</v>
      </c>
      <c r="G7" s="163">
        <f t="shared" si="0"/>
        <v>2.6949398957483774</v>
      </c>
      <c r="J7" s="29" t="s">
        <v>543</v>
      </c>
      <c r="K7" s="163">
        <f t="shared" si="1"/>
        <v>2.6949398957483774</v>
      </c>
    </row>
    <row r="8" spans="1:11" x14ac:dyDescent="0.25">
      <c r="A8" s="202" t="s">
        <v>544</v>
      </c>
      <c r="B8" s="212">
        <v>664</v>
      </c>
      <c r="C8" s="160">
        <v>760</v>
      </c>
      <c r="E8" s="29" t="s">
        <v>544</v>
      </c>
      <c r="F8" s="163">
        <f t="shared" si="0"/>
        <v>2.3545264352327933</v>
      </c>
      <c r="G8" s="163">
        <f t="shared" si="0"/>
        <v>2.6949398957483774</v>
      </c>
      <c r="J8" s="29" t="s">
        <v>544</v>
      </c>
      <c r="K8" s="163">
        <f t="shared" si="1"/>
        <v>2.6949398957483774</v>
      </c>
    </row>
    <row r="9" spans="1:11" x14ac:dyDescent="0.25">
      <c r="A9" s="202" t="s">
        <v>545</v>
      </c>
      <c r="B9" s="212">
        <v>707</v>
      </c>
      <c r="C9" s="160">
        <v>829</v>
      </c>
      <c r="E9" s="29" t="s">
        <v>545</v>
      </c>
      <c r="F9" s="163">
        <f t="shared" si="0"/>
        <v>2.5070032977553987</v>
      </c>
      <c r="G9" s="163">
        <f t="shared" si="0"/>
        <v>2.9396120704939541</v>
      </c>
      <c r="J9" s="29" t="s">
        <v>545</v>
      </c>
      <c r="K9" s="163">
        <f t="shared" si="1"/>
        <v>2.9396120704939541</v>
      </c>
    </row>
    <row r="10" spans="1:11" x14ac:dyDescent="0.25">
      <c r="A10" s="202" t="s">
        <v>546</v>
      </c>
      <c r="B10" s="212">
        <v>771</v>
      </c>
      <c r="C10" s="160">
        <v>871</v>
      </c>
      <c r="E10" s="29" t="s">
        <v>546</v>
      </c>
      <c r="F10" s="163">
        <f t="shared" si="0"/>
        <v>2.7339456047657884</v>
      </c>
      <c r="G10" s="163">
        <f t="shared" si="0"/>
        <v>3.0885429594695224</v>
      </c>
      <c r="J10" s="29" t="s">
        <v>546</v>
      </c>
      <c r="K10" s="163">
        <f t="shared" si="1"/>
        <v>3.0885429594695224</v>
      </c>
    </row>
    <row r="11" spans="1:11" x14ac:dyDescent="0.25">
      <c r="A11" s="202" t="s">
        <v>547</v>
      </c>
      <c r="B11" s="212">
        <v>828</v>
      </c>
      <c r="C11" s="160">
        <v>955</v>
      </c>
      <c r="E11" s="29" t="s">
        <v>547</v>
      </c>
      <c r="F11" s="163">
        <f t="shared" si="0"/>
        <v>2.936066096946917</v>
      </c>
      <c r="G11" s="163">
        <f t="shared" si="0"/>
        <v>3.386404737420659</v>
      </c>
      <c r="J11" s="29" t="s">
        <v>547</v>
      </c>
      <c r="K11" s="163">
        <f t="shared" si="1"/>
        <v>3.386404737420659</v>
      </c>
    </row>
    <row r="12" spans="1:11" x14ac:dyDescent="0.25">
      <c r="A12" s="202" t="s">
        <v>548</v>
      </c>
      <c r="B12" s="212">
        <v>805</v>
      </c>
      <c r="C12" s="160">
        <v>977</v>
      </c>
      <c r="E12" s="29" t="s">
        <v>548</v>
      </c>
      <c r="F12" s="163">
        <f t="shared" si="0"/>
        <v>2.854508705365058</v>
      </c>
      <c r="G12" s="163">
        <f t="shared" si="0"/>
        <v>3.4644161554554804</v>
      </c>
      <c r="J12" s="29" t="s">
        <v>548</v>
      </c>
      <c r="K12" s="163">
        <f t="shared" si="1"/>
        <v>3.4644161554554804</v>
      </c>
    </row>
    <row r="13" spans="1:11" x14ac:dyDescent="0.25">
      <c r="A13" s="202" t="s">
        <v>549</v>
      </c>
      <c r="B13" s="212">
        <v>890</v>
      </c>
      <c r="C13" s="160">
        <v>1021</v>
      </c>
      <c r="E13" s="29" t="s">
        <v>549</v>
      </c>
      <c r="F13" s="163">
        <f t="shared" si="0"/>
        <v>3.1559164568632316</v>
      </c>
      <c r="G13" s="163">
        <f t="shared" si="0"/>
        <v>3.6204389915251234</v>
      </c>
      <c r="J13" s="29" t="s">
        <v>549</v>
      </c>
      <c r="K13" s="163">
        <f t="shared" si="1"/>
        <v>3.6204389915251234</v>
      </c>
    </row>
    <row r="14" spans="1:11" x14ac:dyDescent="0.25">
      <c r="A14" s="202" t="s">
        <v>550</v>
      </c>
      <c r="B14" s="212">
        <v>941</v>
      </c>
      <c r="C14" s="160">
        <v>1003</v>
      </c>
      <c r="E14" s="29" t="s">
        <v>550</v>
      </c>
      <c r="F14" s="163">
        <f t="shared" si="0"/>
        <v>3.3367611077621357</v>
      </c>
      <c r="G14" s="163">
        <f t="shared" si="0"/>
        <v>3.5566114676784513</v>
      </c>
      <c r="J14" s="29" t="s">
        <v>550</v>
      </c>
      <c r="K14" s="163">
        <f t="shared" si="1"/>
        <v>3.5566114676784513</v>
      </c>
    </row>
    <row r="15" spans="1:11" x14ac:dyDescent="0.25">
      <c r="A15" s="202" t="s">
        <v>551</v>
      </c>
      <c r="B15" s="212">
        <v>1036</v>
      </c>
      <c r="C15" s="160">
        <v>1048</v>
      </c>
      <c r="E15" s="29" t="s">
        <v>551</v>
      </c>
      <c r="F15" s="163">
        <f t="shared" si="0"/>
        <v>3.6736285947306833</v>
      </c>
      <c r="G15" s="163">
        <f t="shared" si="0"/>
        <v>3.7161802772951313</v>
      </c>
      <c r="J15" s="29" t="s">
        <v>551</v>
      </c>
      <c r="K15" s="163">
        <f t="shared" si="1"/>
        <v>3.7161802772951313</v>
      </c>
    </row>
    <row r="16" spans="1:11" x14ac:dyDescent="0.25">
      <c r="A16" s="202" t="s">
        <v>552</v>
      </c>
      <c r="B16" s="212">
        <v>1143</v>
      </c>
      <c r="C16" s="160">
        <v>1127</v>
      </c>
      <c r="E16" s="29" t="s">
        <v>552</v>
      </c>
      <c r="F16" s="163">
        <f t="shared" si="0"/>
        <v>4.0530477642636784</v>
      </c>
      <c r="G16" s="163">
        <f t="shared" si="0"/>
        <v>3.9963121875110814</v>
      </c>
      <c r="J16" s="29" t="s">
        <v>552</v>
      </c>
      <c r="K16" s="163">
        <f t="shared" si="1"/>
        <v>3.9963121875110814</v>
      </c>
    </row>
    <row r="17" spans="1:11" x14ac:dyDescent="0.25">
      <c r="A17" s="202" t="s">
        <v>553</v>
      </c>
      <c r="B17" s="212">
        <v>1243</v>
      </c>
      <c r="C17" s="160">
        <v>1124</v>
      </c>
      <c r="E17" s="29" t="s">
        <v>553</v>
      </c>
      <c r="F17" s="163">
        <f t="shared" si="0"/>
        <v>4.4076451189674124</v>
      </c>
      <c r="G17" s="163">
        <f t="shared" si="0"/>
        <v>3.9856742668699692</v>
      </c>
      <c r="J17" s="29" t="s">
        <v>553</v>
      </c>
      <c r="K17" s="163">
        <f t="shared" si="1"/>
        <v>3.9856742668699692</v>
      </c>
    </row>
    <row r="18" spans="1:11" x14ac:dyDescent="0.25">
      <c r="A18" s="202" t="s">
        <v>554</v>
      </c>
      <c r="B18" s="212">
        <v>1030</v>
      </c>
      <c r="C18" s="160">
        <v>798</v>
      </c>
      <c r="E18" s="29" t="s">
        <v>554</v>
      </c>
      <c r="F18" s="163">
        <f t="shared" si="0"/>
        <v>3.6523527534484597</v>
      </c>
      <c r="G18" s="163">
        <f t="shared" si="0"/>
        <v>2.8296868905357964</v>
      </c>
      <c r="J18" s="29" t="s">
        <v>554</v>
      </c>
      <c r="K18" s="163">
        <f t="shared" si="1"/>
        <v>2.8296868905357964</v>
      </c>
    </row>
    <row r="19" spans="1:11" x14ac:dyDescent="0.25">
      <c r="A19" s="202" t="s">
        <v>555</v>
      </c>
      <c r="B19" s="212">
        <v>601</v>
      </c>
      <c r="C19" s="160">
        <v>407</v>
      </c>
      <c r="E19" s="29" t="s">
        <v>555</v>
      </c>
      <c r="F19" s="163">
        <f t="shared" si="0"/>
        <v>2.1311301017694411</v>
      </c>
      <c r="G19" s="163">
        <f t="shared" si="0"/>
        <v>1.4432112336441971</v>
      </c>
      <c r="J19" s="29" t="s">
        <v>555</v>
      </c>
      <c r="K19" s="163">
        <f t="shared" si="1"/>
        <v>1.4432112336441971</v>
      </c>
    </row>
    <row r="20" spans="1:11" x14ac:dyDescent="0.25">
      <c r="A20" s="202" t="s">
        <v>556</v>
      </c>
      <c r="B20" s="212">
        <v>403</v>
      </c>
      <c r="C20" s="160">
        <v>208</v>
      </c>
      <c r="E20" s="29" t="s">
        <v>556</v>
      </c>
      <c r="F20" s="163">
        <f t="shared" si="0"/>
        <v>1.4290273394560478</v>
      </c>
      <c r="G20" s="163">
        <f t="shared" si="0"/>
        <v>0.73756249778376648</v>
      </c>
      <c r="J20" s="29" t="s">
        <v>556</v>
      </c>
      <c r="K20" s="163">
        <f t="shared" si="1"/>
        <v>0.73756249778376648</v>
      </c>
    </row>
    <row r="21" spans="1:11" x14ac:dyDescent="0.25">
      <c r="A21" s="203" t="s">
        <v>557</v>
      </c>
      <c r="B21" s="72">
        <v>295</v>
      </c>
      <c r="C21" s="111">
        <v>142</v>
      </c>
      <c r="E21" s="31" t="s">
        <v>557</v>
      </c>
      <c r="F21" s="163">
        <f t="shared" si="0"/>
        <v>1.0460621963760151</v>
      </c>
      <c r="G21" s="163">
        <f t="shared" si="0"/>
        <v>0.50352824367930216</v>
      </c>
      <c r="J21" s="31" t="s">
        <v>557</v>
      </c>
      <c r="K21" s="210">
        <f t="shared" si="1"/>
        <v>0.50352824367930216</v>
      </c>
    </row>
    <row r="22" spans="1:11" x14ac:dyDescent="0.25">
      <c r="A22" s="309" t="s">
        <v>16</v>
      </c>
      <c r="B22" s="121">
        <f>SUM(B4:B21)</f>
        <v>14074</v>
      </c>
      <c r="C22" s="124">
        <f>SUM(C4:C21)</f>
        <v>14127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961</v>
      </c>
      <c r="C3" s="110">
        <v>1431</v>
      </c>
      <c r="E3" s="297" t="s">
        <v>709</v>
      </c>
      <c r="F3" s="71">
        <v>50.7</v>
      </c>
      <c r="G3" s="71">
        <v>55.89</v>
      </c>
      <c r="K3" s="122" t="s">
        <v>16</v>
      </c>
      <c r="L3" s="71">
        <v>2.99</v>
      </c>
      <c r="M3" s="71">
        <v>2.65</v>
      </c>
    </row>
    <row r="4" spans="1:16" x14ac:dyDescent="0.25">
      <c r="A4" s="202" t="s">
        <v>704</v>
      </c>
      <c r="B4" s="212">
        <v>1122</v>
      </c>
      <c r="C4" s="160">
        <v>1586</v>
      </c>
      <c r="E4" s="298" t="s">
        <v>710</v>
      </c>
      <c r="F4" s="214">
        <v>38.75</v>
      </c>
      <c r="G4" s="214">
        <v>33.57</v>
      </c>
      <c r="K4" s="215" t="s">
        <v>212</v>
      </c>
      <c r="L4" s="214">
        <v>2.91</v>
      </c>
      <c r="M4" s="214">
        <v>2.5499999999999998</v>
      </c>
      <c r="N4" s="211"/>
    </row>
    <row r="5" spans="1:16" x14ac:dyDescent="0.25">
      <c r="A5" s="202" t="s">
        <v>705</v>
      </c>
      <c r="B5" s="212">
        <v>896</v>
      </c>
      <c r="C5" s="160">
        <v>1170</v>
      </c>
      <c r="E5" s="298" t="s">
        <v>711</v>
      </c>
      <c r="F5" s="214">
        <v>8.24</v>
      </c>
      <c r="G5" s="214">
        <v>7.81</v>
      </c>
      <c r="K5" s="123" t="s">
        <v>213</v>
      </c>
      <c r="L5" s="73">
        <v>3.04</v>
      </c>
      <c r="M5" s="73">
        <v>2.73</v>
      </c>
      <c r="N5" s="211"/>
    </row>
    <row r="6" spans="1:16" x14ac:dyDescent="0.25">
      <c r="A6" s="202" t="s">
        <v>706</v>
      </c>
      <c r="B6" s="212">
        <v>878</v>
      </c>
      <c r="C6" s="160">
        <v>1123</v>
      </c>
      <c r="E6" s="298" t="s">
        <v>712</v>
      </c>
      <c r="F6" s="214">
        <v>1.54</v>
      </c>
      <c r="G6" s="214">
        <v>1.96</v>
      </c>
      <c r="K6" s="226"/>
      <c r="L6" s="164"/>
      <c r="M6" s="211"/>
    </row>
    <row r="7" spans="1:16" x14ac:dyDescent="0.25">
      <c r="A7" s="202" t="s">
        <v>707</v>
      </c>
      <c r="B7" s="212">
        <v>367</v>
      </c>
      <c r="C7" s="160">
        <v>677</v>
      </c>
      <c r="E7" s="299" t="s">
        <v>713</v>
      </c>
      <c r="F7" s="73">
        <v>0.77</v>
      </c>
      <c r="G7" s="73">
        <v>0.77</v>
      </c>
      <c r="K7" s="227"/>
      <c r="L7" s="211"/>
      <c r="M7" s="211"/>
    </row>
    <row r="8" spans="1:16" x14ac:dyDescent="0.25">
      <c r="A8" s="203" t="s">
        <v>708</v>
      </c>
      <c r="B8" s="72">
        <v>286</v>
      </c>
      <c r="C8" s="111">
        <v>631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21.622846781504986</v>
      </c>
      <c r="C13" s="301">
        <f>B3/SUM(B3:B8)*100</f>
        <v>21.308203991130821</v>
      </c>
      <c r="E13" s="217" t="s">
        <v>836</v>
      </c>
      <c r="F13" s="289">
        <f>IF(ISBLANK(F3),"",F3)</f>
        <v>50.7</v>
      </c>
      <c r="G13" s="289">
        <f>IF(ISBLANK(G3),"",G3)</f>
        <v>55.89</v>
      </c>
    </row>
    <row r="14" spans="1:16" x14ac:dyDescent="0.25">
      <c r="A14" s="220" t="s">
        <v>825</v>
      </c>
      <c r="B14" s="305">
        <f>C4/SUM(C3:C8)*100</f>
        <v>23.964944091870656</v>
      </c>
      <c r="C14" s="302">
        <f>B4/SUM(B3:B8)*100</f>
        <v>24.878048780487806</v>
      </c>
      <c r="E14" s="286" t="s">
        <v>837</v>
      </c>
      <c r="F14" s="290">
        <f t="shared" ref="F14:G17" si="0">IF(ISBLANK(F4),"",F4)</f>
        <v>38.75</v>
      </c>
      <c r="G14" s="290">
        <f t="shared" si="0"/>
        <v>33.57</v>
      </c>
    </row>
    <row r="15" spans="1:16" x14ac:dyDescent="0.25">
      <c r="A15" s="220" t="s">
        <v>826</v>
      </c>
      <c r="B15" s="305">
        <f>C5/SUM(C3:C8)*100</f>
        <v>17.679057116953761</v>
      </c>
      <c r="C15" s="302">
        <f>B5/SUM(B3:B8)*100</f>
        <v>19.866962305986696</v>
      </c>
      <c r="E15" s="286" t="s">
        <v>838</v>
      </c>
      <c r="F15" s="290">
        <f t="shared" si="0"/>
        <v>8.24</v>
      </c>
      <c r="G15" s="290">
        <f t="shared" si="0"/>
        <v>7.81</v>
      </c>
    </row>
    <row r="16" spans="1:16" x14ac:dyDescent="0.25">
      <c r="A16" s="220" t="s">
        <v>827</v>
      </c>
      <c r="B16" s="305">
        <f>C6/SUM(C3:C8)*100</f>
        <v>16.968872771229979</v>
      </c>
      <c r="C16" s="302">
        <f>B6/SUM(B3:B8)*100</f>
        <v>19.467849223946786</v>
      </c>
      <c r="E16" s="286" t="s">
        <v>839</v>
      </c>
      <c r="F16" s="290">
        <f t="shared" si="0"/>
        <v>1.54</v>
      </c>
      <c r="G16" s="290">
        <f t="shared" si="0"/>
        <v>1.96</v>
      </c>
    </row>
    <row r="17" spans="1:18" x14ac:dyDescent="0.25">
      <c r="A17" s="220" t="s">
        <v>828</v>
      </c>
      <c r="B17" s="305">
        <f>C7/SUM(C3:C8)*100</f>
        <v>10.229676639468117</v>
      </c>
      <c r="C17" s="302">
        <f>B7/SUM(B3:B8)*100</f>
        <v>8.1374722838137465</v>
      </c>
      <c r="E17" s="219" t="s">
        <v>840</v>
      </c>
      <c r="F17" s="291">
        <f t="shared" si="0"/>
        <v>0.77</v>
      </c>
      <c r="G17" s="291">
        <f t="shared" si="0"/>
        <v>0.77</v>
      </c>
    </row>
    <row r="18" spans="1:18" x14ac:dyDescent="0.25">
      <c r="A18" s="221" t="s">
        <v>829</v>
      </c>
      <c r="B18" s="306">
        <f>C8/SUM(C3:C8)*100</f>
        <v>9.5346025989724996</v>
      </c>
      <c r="C18" s="303">
        <f>B8/SUM(B3:B8)*100</f>
        <v>6.3414634146341466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21.622846781504986</v>
      </c>
      <c r="C22" s="301">
        <f>C13</f>
        <v>21.308203991130821</v>
      </c>
    </row>
    <row r="23" spans="1:18" x14ac:dyDescent="0.25">
      <c r="A23" s="220" t="s">
        <v>831</v>
      </c>
      <c r="B23" s="305">
        <f t="shared" ref="B23:C27" si="1">B14</f>
        <v>23.964944091870656</v>
      </c>
      <c r="C23" s="302">
        <f t="shared" si="1"/>
        <v>24.878048780487806</v>
      </c>
    </row>
    <row r="24" spans="1:18" x14ac:dyDescent="0.25">
      <c r="A24" s="307" t="s">
        <v>832</v>
      </c>
      <c r="B24" s="305">
        <f t="shared" si="1"/>
        <v>17.679057116953761</v>
      </c>
      <c r="C24" s="302">
        <f t="shared" si="1"/>
        <v>19.866962305986696</v>
      </c>
    </row>
    <row r="25" spans="1:18" x14ac:dyDescent="0.25">
      <c r="A25" s="220" t="s">
        <v>833</v>
      </c>
      <c r="B25" s="305">
        <f t="shared" si="1"/>
        <v>16.968872771229979</v>
      </c>
      <c r="C25" s="302">
        <f t="shared" si="1"/>
        <v>19.467849223946786</v>
      </c>
    </row>
    <row r="26" spans="1:18" x14ac:dyDescent="0.25">
      <c r="A26" s="220" t="s">
        <v>834</v>
      </c>
      <c r="B26" s="305">
        <f t="shared" si="1"/>
        <v>10.229676639468117</v>
      </c>
      <c r="C26" s="302">
        <f t="shared" si="1"/>
        <v>8.1374722838137465</v>
      </c>
    </row>
    <row r="27" spans="1:18" x14ac:dyDescent="0.25">
      <c r="A27" s="308" t="s">
        <v>835</v>
      </c>
      <c r="B27" s="306">
        <f t="shared" si="1"/>
        <v>9.5346025989724996</v>
      </c>
      <c r="C27" s="303">
        <f t="shared" si="1"/>
        <v>6.3414634146341466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1288</v>
      </c>
      <c r="C34" s="110">
        <v>1655</v>
      </c>
      <c r="E34" s="297" t="s">
        <v>709</v>
      </c>
      <c r="F34" s="71">
        <v>55.89</v>
      </c>
      <c r="G34" s="211"/>
      <c r="K34" s="122" t="s">
        <v>16</v>
      </c>
      <c r="L34" s="71">
        <v>2.65</v>
      </c>
      <c r="M34" s="211"/>
    </row>
    <row r="35" spans="1:16" x14ac:dyDescent="0.25">
      <c r="A35" s="202" t="s">
        <v>704</v>
      </c>
      <c r="B35" s="212">
        <v>1290</v>
      </c>
      <c r="C35" s="160">
        <v>1668</v>
      </c>
      <c r="E35" s="298" t="s">
        <v>710</v>
      </c>
      <c r="F35" s="214">
        <v>33.57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848</v>
      </c>
      <c r="C36" s="160">
        <v>994</v>
      </c>
      <c r="E36" s="298" t="s">
        <v>711</v>
      </c>
      <c r="F36" s="214">
        <v>7.81</v>
      </c>
      <c r="G36" s="211"/>
      <c r="K36" s="123" t="s">
        <v>213</v>
      </c>
      <c r="L36" s="73">
        <v>2.73</v>
      </c>
      <c r="M36" s="211"/>
      <c r="N36" s="288">
        <v>2022</v>
      </c>
    </row>
    <row r="37" spans="1:16" x14ac:dyDescent="0.25">
      <c r="A37" s="202" t="s">
        <v>706</v>
      </c>
      <c r="B37" s="212">
        <v>706</v>
      </c>
      <c r="C37" s="160">
        <v>800</v>
      </c>
      <c r="E37" s="298" t="s">
        <v>712</v>
      </c>
      <c r="F37" s="214">
        <v>1.96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244</v>
      </c>
      <c r="C38" s="160">
        <v>472</v>
      </c>
      <c r="E38" s="299" t="s">
        <v>713</v>
      </c>
      <c r="F38" s="73">
        <v>0.77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171</v>
      </c>
      <c r="C39" s="111">
        <v>441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27.446102819237151</v>
      </c>
      <c r="C44" s="301">
        <f>B34/SUM(B34:B39)*100</f>
        <v>28.326369034528259</v>
      </c>
      <c r="E44" s="217" t="s">
        <v>836</v>
      </c>
      <c r="F44" s="289">
        <f>IF(ISBLANK(F34),"",F34)</f>
        <v>55.89</v>
      </c>
    </row>
    <row r="45" spans="1:16" x14ac:dyDescent="0.25">
      <c r="A45" s="220" t="s">
        <v>825</v>
      </c>
      <c r="B45" s="305">
        <f>C35/SUM(C34:C39)*100</f>
        <v>27.661691542288558</v>
      </c>
      <c r="C45" s="302">
        <f>B35/SUM(B34:B39)*100</f>
        <v>28.37035407961293</v>
      </c>
      <c r="E45" s="286" t="s">
        <v>837</v>
      </c>
      <c r="F45" s="290">
        <f t="shared" ref="F45:F48" si="2">IF(ISBLANK(F35),"",F35)</f>
        <v>33.57</v>
      </c>
    </row>
    <row r="46" spans="1:16" x14ac:dyDescent="0.25">
      <c r="A46" s="220" t="s">
        <v>826</v>
      </c>
      <c r="B46" s="305">
        <f>C36/SUM(C34:C39)*100</f>
        <v>16.484245439469319</v>
      </c>
      <c r="C46" s="302">
        <f>B36/SUM(B34:B39)*100</f>
        <v>18.649659115900594</v>
      </c>
      <c r="E46" s="286" t="s">
        <v>838</v>
      </c>
      <c r="F46" s="290">
        <f t="shared" si="2"/>
        <v>7.81</v>
      </c>
    </row>
    <row r="47" spans="1:16" x14ac:dyDescent="0.25">
      <c r="A47" s="220" t="s">
        <v>827</v>
      </c>
      <c r="B47" s="305">
        <f>C37/SUM(C34:C39)*100</f>
        <v>13.266998341625207</v>
      </c>
      <c r="C47" s="302">
        <f>B37/SUM(B34:B39)*100</f>
        <v>15.526720914888939</v>
      </c>
      <c r="E47" s="286" t="s">
        <v>839</v>
      </c>
      <c r="F47" s="290">
        <f t="shared" si="2"/>
        <v>1.96</v>
      </c>
    </row>
    <row r="48" spans="1:16" x14ac:dyDescent="0.25">
      <c r="A48" s="220" t="s">
        <v>828</v>
      </c>
      <c r="B48" s="305">
        <f>C38/SUM(C34:C39)*100</f>
        <v>7.8275290215588722</v>
      </c>
      <c r="C48" s="302">
        <f>B38/SUM(B34:B39)*100</f>
        <v>5.3661755003298879</v>
      </c>
      <c r="E48" s="219" t="s">
        <v>840</v>
      </c>
      <c r="F48" s="291">
        <f t="shared" si="2"/>
        <v>0.77</v>
      </c>
    </row>
    <row r="49" spans="1:3" x14ac:dyDescent="0.25">
      <c r="A49" s="221" t="s">
        <v>829</v>
      </c>
      <c r="B49" s="306">
        <f>C39/SUM(C34:C39)*100</f>
        <v>7.3134328358208958</v>
      </c>
      <c r="C49" s="303">
        <f>B39/SUM(B34:B39)*100</f>
        <v>3.7607213547393887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27.446102819237151</v>
      </c>
      <c r="C53" s="301">
        <f>C44</f>
        <v>28.326369034528259</v>
      </c>
    </row>
    <row r="54" spans="1:3" x14ac:dyDescent="0.25">
      <c r="A54" s="220" t="s">
        <v>831</v>
      </c>
      <c r="B54" s="305">
        <f t="shared" ref="B54:C54" si="3">B45</f>
        <v>27.661691542288558</v>
      </c>
      <c r="C54" s="302">
        <f t="shared" si="3"/>
        <v>28.37035407961293</v>
      </c>
    </row>
    <row r="55" spans="1:3" x14ac:dyDescent="0.25">
      <c r="A55" s="307" t="s">
        <v>832</v>
      </c>
      <c r="B55" s="305">
        <f t="shared" ref="B55:C55" si="4">B46</f>
        <v>16.484245439469319</v>
      </c>
      <c r="C55" s="302">
        <f t="shared" si="4"/>
        <v>18.649659115900594</v>
      </c>
    </row>
    <row r="56" spans="1:3" x14ac:dyDescent="0.25">
      <c r="A56" s="220" t="s">
        <v>833</v>
      </c>
      <c r="B56" s="305">
        <f t="shared" ref="B56:C56" si="5">B47</f>
        <v>13.266998341625207</v>
      </c>
      <c r="C56" s="302">
        <f t="shared" si="5"/>
        <v>15.526720914888939</v>
      </c>
    </row>
    <row r="57" spans="1:3" x14ac:dyDescent="0.25">
      <c r="A57" s="220" t="s">
        <v>834</v>
      </c>
      <c r="B57" s="305">
        <f t="shared" ref="B57:C57" si="6">B48</f>
        <v>7.8275290215588722</v>
      </c>
      <c r="C57" s="302">
        <f t="shared" si="6"/>
        <v>5.3661755003298879</v>
      </c>
    </row>
    <row r="58" spans="1:3" x14ac:dyDescent="0.25">
      <c r="A58" s="308" t="s">
        <v>835</v>
      </c>
      <c r="B58" s="306">
        <f t="shared" ref="B58:C58" si="7">B49</f>
        <v>7.3134328358208958</v>
      </c>
      <c r="C58" s="303">
        <f t="shared" si="7"/>
        <v>3.7607213547393887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2024-04-26T07:37:13Z</dcterms:modified>
</cp:coreProperties>
</file>