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<sst xmlns="http://schemas.openxmlformats.org/spreadsheetml/2006/main" count="6316" uniqueCount="2914">
  <si>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</si>
  <si>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</si>
  <si>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</si>
  <si>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</si>
  <si>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</si>
  <si>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</si>
  <si>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</si>
  <si>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</si>
  <si>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</si>
  <si>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</si>
  <si>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</si>
  <si>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</si>
  <si>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</si>
  <si>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</si>
  <si>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</si>
  <si>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</si>
  <si>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</si>
  <si>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</si>
  <si>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</si>
  <si>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</si>
  <si>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</si>
  <si>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</si>
  <si>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</si>
  <si>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</si>
  <si>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</si>
  <si>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</si>
  <si>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</si>
  <si>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</si>
  <si>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</si>
  <si>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</si>
  <si>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</si>
  <si>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</si>
  <si>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</si>
  <si>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</si>
  <si>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</si>
  <si>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</si>
  <si>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</si>
  <si>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</si>
  <si>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</si>
  <si>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</si>
  <si>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</si>
  <si>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</si>
  <si>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</si>
  <si>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</si>
  <si>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</si>
  <si>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</si>
  <si>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</si>
  <si>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</si>
  <si>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</si>
  <si>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</si>
  <si>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</si>
  <si>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</si>
  <si>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</si>
  <si>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</si>
  <si>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</si>
  <si>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</si>
  <si>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</si>
  <si>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</si>
  <si>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</si>
  <si>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</si>
  <si>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</si>
  <si>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</si>
  <si>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</si>
  <si>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</si>
  <si>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</si>
  <si>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</si>
  <si>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</si>
  <si>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</si>
  <si>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</si>
  <si>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</si>
  <si>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</si>
  <si>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</si>
  <si>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</si>
  <si>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</si>
  <si>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</si>
  <si>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</si>
  <si>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</si>
  <si>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</si>
  <si>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</si>
  <si>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</si>
  <si>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</si>
  <si>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</si>
  <si>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</si>
  <si>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</si>
  <si>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</si>
  <si>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</si>
  <si>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</si>
  <si>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</si>
  <si>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</si>
  <si>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</si>
  <si>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</si>
  <si>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</si>
  <si>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</si>
  <si>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</si>
  <si>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</si>
  <si>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</si>
  <si>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</si>
  <si>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</si>
  <si>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</si>
  <si>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</si>
  <si>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</si>
  <si>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</si>
  <si>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</si>
  <si>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</si>
  <si>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</si>
  <si>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</si>
  <si>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</si>
  <si>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</si>
  <si>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</si>
  <si>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</si>
  <si>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</si>
  <si>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</si>
  <si>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</si>
  <si>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</si>
  <si>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</si>
  <si>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</si>
  <si>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</si>
  <si>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</si>
  <si>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</si>
  <si>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</si>
  <si>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</si>
  <si>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</si>
  <si>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</si>
  <si>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</si>
  <si>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</si>
  <si>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</si>
  <si>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</si>
  <si>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</si>
  <si>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</si>
  <si>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</si>
  <si>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</si>
  <si>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</si>
  <si>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</si>
  <si>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</si>
  <si>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</si>
  <si>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</si>
  <si>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</si>
  <si>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</si>
  <si>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</si>
  <si>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</si>
  <si>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</si>
  <si>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</si>
  <si>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</si>
  <si>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</si>
  <si>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</si>
  <si>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</si>
  <si>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</si>
  <si>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</si>
  <si>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</si>
  <si>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</si>
  <si>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</si>
  <si>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</si>
  <si>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</si>
  <si>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</si>
  <si>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</si>
  <si>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</si>
  <si>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</si>
  <si>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</si>
  <si>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</si>
  <si>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</si>
  <si>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</si>
  <si>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</si>
  <si>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</si>
  <si>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</si>
  <si>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</si>
  <si>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</si>
  <si>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</si>
  <si>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</si>
  <si>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</si>
  <si>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</si>
  <si>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</si>
  <si>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</si>
  <si>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</si>
  <si>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</si>
  <si>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</si>
  <si>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</si>
  <si>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</si>
  <si>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</si>
  <si>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</si>
  <si>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</si>
  <si>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</si>
  <si>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</si>
  <si>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</si>
  <si>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</si>
  <si>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</si>
  <si>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</si>
  <si>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</si>
  <si>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</si>
  <si>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</si>
  <si>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</si>
  <si>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</si>
  <si>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</si>
  <si>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</si>
  <si>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</si>
  <si>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</si>
  <si>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</si>
  <si>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</si>
  <si>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</si>
  <si>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</si>
  <si>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</si>
  <si>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</si>
  <si>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</si>
  <si>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</si>
  <si>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</si>
  <si>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</si>
  <si>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</si>
  <si>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</si>
  <si>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</si>
  <si>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</si>
  <si>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</si>
  <si>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</si>
  <si>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</si>
  <si>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</si>
  <si>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</si>
  <si>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</si>
  <si>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</si>
  <si>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</si>
  <si>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</si>
  <si>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</si>
  <si>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</si>
  <si>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</si>
  <si>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</si>
  <si>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</si>
  <si>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</si>
  <si>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</si>
  <si>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</si>
  <si>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</si>
  <si>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</si>
  <si>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</si>
  <si>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</si>
  <si>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</si>
  <si>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</si>
  <si>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</si>
  <si>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</si>
  <si>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</si>
  <si>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</si>
  <si>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</si>
  <si>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</si>
  <si>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</si>
  <si>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</si>
  <si>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</si>
  <si>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</si>
  <si>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</si>
  <si>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</si>
  <si>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</si>
  <si>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</si>
  <si>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</si>
  <si>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</si>
  <si>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</si>
  <si>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</si>
  <si>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</si>
  <si>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</si>
  <si>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</si>
  <si>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</si>
  <si>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</si>
  <si>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</si>
  <si>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</si>
  <si>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</si>
  <si>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</si>
  <si>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</si>
  <si>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</si>
  <si>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</si>
  <si>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</si>
  <si>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</si>
  <si>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</si>
  <si>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</si>
  <si>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</si>
  <si>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</si>
  <si>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</si>
  <si>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</si>
  <si>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</si>
  <si>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</si>
  <si>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</si>
  <si>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</si>
  <si>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</si>
  <si>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</si>
  <si>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</si>
  <si>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</si>
  <si>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</si>
  <si>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</si>
  <si>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</si>
  <si>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</si>
  <si>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</si>
  <si>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</si>
  <si>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</si>
  <si>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</si>
  <si>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</si>
  <si>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</si>
  <si>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</si>
  <si>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</si>
  <si>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</si>
  <si>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</si>
  <si>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</si>
  <si>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</si>
  <si>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</si>
  <si>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</si>
  <si>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</si>
  <si>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</si>
  <si>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</si>
  <si>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</si>
  <si>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</si>
  <si>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</si>
  <si>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</si>
  <si>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</si>
  <si>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</si>
  <si>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</si>
  <si>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</si>
  <si>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</si>
  <si>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</si>
  <si>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</si>
  <si>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</si>
  <si>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</si>
  <si>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</si>
  <si>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</si>
  <si>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</si>
  <si>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</si>
  <si>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</si>
  <si>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</si>
  <si>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</si>
  <si>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</si>
  <si>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</si>
  <si>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</si>
  <si>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</si>
  <si>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</si>
  <si>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</si>
  <si>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</si>
  <si>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</si>
  <si>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</si>
  <si>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</si>
  <si>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</si>
  <si>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</si>
  <si>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</si>
  <si>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</si>
  <si>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</si>
  <si>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</si>
  <si>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</si>
  <si>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</si>
  <si>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</si>
  <si>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</si>
  <si>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</si>
  <si>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</si>
  <si>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</si>
  <si>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</si>
  <si>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</si>
  <si>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</si>
  <si>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</si>
  <si>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</si>
  <si>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</si>
  <si>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</si>
  <si>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</si>
  <si>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</si>
  <si>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</si>
  <si>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</si>
  <si>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</si>
  <si>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</si>
  <si>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</si>
  <si>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</si>
  <si>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</si>
  <si>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</si>
  <si>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</si>
  <si>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</si>
  <si>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</si>
  <si>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</si>
  <si>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</si>
  <si>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</si>
  <si>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</si>
  <si>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</si>
  <si>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</si>
  <si>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</si>
  <si>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</si>
  <si>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</si>
  <si>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</si>
  <si>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</si>
  <si>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</si>
  <si>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</si>
  <si>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</si>
  <si>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</si>
  <si>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</si>
  <si>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</si>
  <si>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</si>
  <si>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</si>
  <si>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</si>
  <si>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</si>
  <si>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</si>
  <si>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</si>
  <si>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</si>
  <si>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</si>
  <si>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</si>
  <si>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</si>
  <si>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</si>
  <si>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</si>
  <si>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</si>
  <si>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</si>
  <si>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</si>
  <si>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</si>
  <si>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</si>
  <si>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</si>
  <si>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</si>
  <si>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</si>
  <si>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</si>
  <si>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</si>
  <si>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</si>
  <si>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</si>
  <si>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</si>
  <si>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</si>
  <si>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</si>
  <si>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</si>
  <si>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</si>
  <si>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</si>
  <si>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</si>
  <si>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</si>
  <si>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</si>
  <si>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</si>
  <si>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</si>
  <si>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</si>
  <si>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</si>
  <si>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</si>
  <si>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</si>
  <si>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</si>
  <si>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</si>
  <si>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</si>
  <si>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</si>
  <si>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</si>
  <si>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</si>
  <si>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</si>
  <si>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</si>
  <si>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</si>
  <si>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</si>
  <si>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</si>
  <si>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</si>
  <si>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</si>
  <si>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</si>
  <si>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</si>
  <si>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</si>
  <si>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</si>
  <si>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</si>
  <si>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</si>
  <si>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</si>
  <si>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</si>
  <si>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</si>
  <si>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</si>
  <si>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</si>
  <si>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</si>
  <si>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</si>
  <si>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</si>
  <si>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</si>
  <si>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</si>
  <si>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</si>
  <si>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</si>
  <si>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</si>
  <si>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</si>
  <si>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</si>
  <si>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</si>
  <si>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</si>
  <si>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</si>
  <si>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</si>
  <si>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</si>
  <si>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</si>
  <si>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</si>
  <si>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</si>
  <si>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</si>
  <si>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</si>
  <si>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</si>
  <si>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</si>
  <si>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</si>
  <si>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</si>
  <si>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</si>
  <si>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</si>
  <si>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</si>
  <si>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</si>
  <si>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</si>
  <si>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</si>
  <si>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</si>
  <si>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</si>
  <si>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</si>
  <si>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</si>
  <si>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</si>
  <si>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</si>
  <si>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</si>
  <si>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</si>
  <si>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</si>
  <si>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</si>
  <si>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</si>
  <si>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</si>
  <si>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</si>
  <si>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</si>
  <si>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</si>
  <si>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</si>
  <si>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</si>
  <si>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</si>
  <si>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</si>
  <si>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</si>
  <si>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</si>
  <si>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</si>
  <si>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</si>
  <si>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</si>
  <si>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</si>
  <si>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</si>
  <si>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</si>
  <si>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</si>
  <si>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</si>
  <si>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</si>
  <si>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</si>
  <si>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</si>
  <si>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</si>
  <si>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</si>
  <si>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</si>
  <si>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</si>
  <si>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</si>
  <si>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</si>
  <si>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</si>
  <si>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</si>
  <si>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</si>
  <si>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</si>
  <si>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</si>
  <si>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</si>
  <si>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</si>
  <si>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</si>
  <si>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</si>
  <si>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</si>
  <si>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</si>
  <si>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</si>
  <si>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</si>
  <si>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</si>
  <si>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</si>
  <si>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</si>
  <si>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</si>
  <si>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</si>
  <si>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</si>
  <si>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</si>
  <si>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</si>
  <si>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</si>
  <si>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</si>
  <si>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</si>
  <si>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</si>
  <si>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</si>
  <si>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</si>
  <si>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</si>
  <si>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</si>
  <si>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</si>
  <si>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</si>
  <si>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</si>
  <si>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</si>
  <si>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</si>
  <si>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</si>
  <si>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</si>
  <si>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</si>
  <si>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</si>
  <si>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</si>
  <si>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</si>
  <si>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</si>
  <si>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</si>
  <si>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</si>
  <si>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</si>
  <si>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</si>
  <si>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</si>
  <si>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</si>
  <si>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</si>
  <si>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</si>
  <si>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</si>
  <si>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</si>
  <si>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</si>
  <si>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</si>
  <si>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</si>
  <si>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</si>
  <si>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</si>
  <si>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</si>
  <si>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</si>
  <si>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</si>
  <si>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</si>
  <si>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</si>
  <si>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</si>
  <si>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</si>
  <si>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</si>
  <si>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</si>
  <si>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</si>
  <si>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</si>
  <si>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</si>
  <si>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</si>
  <si>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</si>
  <si>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</si>
  <si>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</si>
  <si>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</si>
  <si>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</si>
  <si>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</si>
  <si>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</si>
  <si>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</si>
  <si>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</si>
  <si>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</si>
  <si>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</si>
  <si>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</si>
  <si>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</si>
  <si>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</si>
  <si>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</si>
  <si>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</si>
  <si>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</si>
  <si>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</si>
  <si>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</si>
  <si>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</si>
  <si>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</si>
  <si>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</si>
  <si>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</si>
  <si>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</si>
  <si>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</si>
  <si>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</si>
  <si>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</si>
  <si>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</si>
  <si>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</si>
  <si>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</si>
  <si>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</si>
  <si>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</si>
  <si>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</si>
  <si>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</si>
  <si>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</si>
  <si>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</si>
  <si>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</si>
  <si>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</si>
  <si>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</si>
  <si>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</si>
  <si>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</si>
  <si>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</si>
  <si>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</si>
  <si>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</si>
  <si>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</si>
  <si>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</si>
  <si>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</si>
  <si>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</si>
  <si>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</si>
  <si>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</si>
  <si>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</si>
  <si>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</si>
  <si>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</si>
  <si>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</si>
  <si>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</si>
  <si>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</si>
  <si>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</si>
  <si>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</si>
  <si>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</si>
  <si>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</si>
  <si>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</si>
  <si>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</si>
  <si>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</si>
  <si>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</si>
  <si>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</si>
  <si>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</si>
  <si>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</si>
  <si>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</si>
  <si>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</si>
  <si>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</si>
  <si>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</si>
  <si>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</si>
  <si>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</si>
  <si>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</si>
  <si>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</si>
  <si>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</si>
  <si>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</si>
  <si>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</si>
  <si>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</si>
  <si>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</si>
  <si>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</si>
  <si>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</si>
  <si>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</si>
  <si>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</si>
  <si>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</si>
  <si>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</si>
  <si>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</si>
  <si>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</si>
  <si>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</si>
  <si>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</si>
  <si>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</si>
  <si>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</si>
  <si>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</si>
  <si>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</si>
  <si>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</si>
  <si>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</si>
  <si>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</si>
  <si>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</si>
  <si>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</si>
  <si>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</si>
  <si>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</si>
  <si>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</si>
  <si>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</si>
  <si>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</si>
  <si>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</si>
  <si>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</si>
  <si>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</si>
  <si>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</si>
  <si>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</si>
  <si>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</si>
  <si>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</si>
  <si>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</si>
  <si>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</si>
  <si>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</si>
  <si>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</si>
  <si>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</si>
  <si>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</si>
  <si>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</si>
  <si>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</si>
  <si>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</si>
  <si>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</si>
  <si>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</si>
  <si>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</si>
  <si>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</si>
  <si>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</si>
  <si>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</si>
  <si>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</si>
  <si>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</si>
  <si>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</si>
  <si>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</si>
  <si>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</si>
  <si>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</si>
  <si>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</si>
  <si>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</si>
  <si>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</si>
  <si>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</si>
  <si>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</si>
  <si>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</si>
  <si>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</si>
  <si>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</si>
  <si>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</si>
  <si>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</si>
  <si>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</si>
  <si>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</si>
  <si>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</si>
  <si>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</si>
  <si>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</si>
  <si>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</si>
  <si>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</si>
  <si>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</si>
  <si>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</si>
  <si>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</si>
  <si>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</si>
  <si>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</si>
  <si>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</si>
  <si>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</si>
  <si>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</si>
  <si>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</si>
  <si>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</si>
  <si>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</si>
  <si>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</si>
  <si>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</si>
  <si>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</si>
  <si>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</si>
  <si>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</si>
  <si>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</si>
  <si>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</si>
  <si>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</si>
  <si>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</si>
  <si>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</si>
  <si>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</si>
  <si>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</si>
  <si>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</si>
  <si>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</si>
  <si>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</si>
  <si>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</si>
  <si>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</si>
  <si>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</si>
  <si>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</si>
  <si>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</si>
  <si>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</si>
  <si>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</si>
  <si>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</si>
  <si>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</si>
  <si>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</si>
  <si>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</si>
  <si>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</si>
  <si>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</si>
  <si>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</si>
  <si>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</si>
  <si>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</si>
  <si>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</si>
  <si>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</si>
  <si>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</si>
  <si>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</si>
  <si>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</si>
  <si>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</si>
  <si>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</si>
  <si>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</si>
  <si>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</si>
  <si>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</si>
  <si>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</si>
  <si>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</si>
  <si>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</si>
  <si>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</si>
  <si>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</si>
  <si>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</si>
  <si>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</si>
  <si>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</si>
  <si>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</si>
  <si>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</si>
  <si>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</si>
  <si>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</si>
  <si>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</si>
  <si>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</si>
  <si>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</si>
  <si>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</si>
  <si>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</si>
  <si>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</si>
  <si>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</si>
  <si>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</si>
  <si>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</si>
  <si>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</si>
  <si>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</si>
  <si>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</si>
  <si>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</si>
  <si>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</si>
  <si>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</si>
  <si>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</si>
  <si>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</si>
  <si>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</si>
  <si>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</si>
  <si>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</si>
  <si>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</si>
  <si>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</si>
  <si>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</si>
  <si>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</si>
  <si>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</si>
  <si>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</si>
  <si>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</si>
  <si>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</si>
  <si>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</si>
  <si>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</si>
  <si>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</si>
  <si>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</si>
  <si>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</si>
  <si>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</si>
  <si>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</si>
  <si>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</si>
  <si>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</si>
  <si>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</si>
  <si>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</si>
  <si>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</si>
  <si>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</si>
  <si>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</si>
  <si>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</si>
  <si>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</si>
  <si>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</si>
  <si>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</si>
  <si>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</si>
  <si>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</si>
  <si>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</si>
  <si>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</si>
  <si>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</si>
  <si>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</si>
  <si>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</si>
  <si>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</si>
  <si>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</si>
  <si>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</si>
  <si>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</si>
  <si>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</si>
  <si>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</si>
  <si>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</si>
  <si>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</si>
  <si>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</si>
  <si>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</si>
  <si>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</si>
  <si>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</si>
  <si>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</si>
  <si>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</si>
  <si>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</si>
  <si>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</si>
  <si>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</si>
  <si>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</si>
  <si>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</si>
  <si>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</si>
  <si>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</si>
  <si>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</si>
  <si>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</si>
  <si>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</si>
  <si>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</si>
  <si>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</si>
  <si>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</si>
  <si>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</si>
  <si>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</si>
  <si>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</si>
  <si>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</si>
  <si>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</si>
  <si>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</si>
  <si>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</si>
  <si>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</si>
  <si>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</si>
  <si>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</si>
  <si>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</si>
  <si>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</si>
  <si>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</si>
  <si>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</si>
  <si>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</si>
  <si>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</si>
  <si>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</si>
  <si>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</si>
  <si>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</si>
  <si>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</si>
  <si>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</si>
  <si>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</si>
  <si>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</si>
  <si>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</si>
  <si>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</si>
  <si>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</si>
  <si>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</si>
  <si>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</si>
  <si>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</si>
  <si>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</si>
  <si>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</si>
  <si>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</si>
  <si>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</si>
  <si>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</si>
  <si>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</si>
  <si>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</si>
  <si>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</si>
  <si>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</si>
  <si>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</si>
  <si>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</si>
  <si>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</si>
  <si>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</si>
  <si>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</si>
  <si>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</si>
  <si>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</si>
  <si>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</si>
  <si>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</si>
  <si>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</si>
  <si>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</si>
  <si>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</si>
  <si>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</si>
  <si>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</si>
  <si>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</si>
  <si>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</si>
  <si>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</si>
  <si>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</si>
  <si>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</si>
  <si>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</si>
  <si>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</si>
  <si>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</si>
  <si>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</si>
  <si>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</si>
  <si>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</si>
  <si>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</si>
  <si>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</si>
  <si>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</si>
  <si>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</si>
  <si>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</si>
  <si>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</si>
  <si>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</si>
  <si>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</si>
  <si>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</si>
  <si>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</si>
  <si>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</si>
  <si>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</si>
  <si>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</si>
  <si>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</si>
  <si>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</si>
  <si>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</si>
  <si>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</si>
  <si>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</si>
  <si>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</si>
  <si>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</si>
  <si>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</si>
  <si>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</si>
  <si>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</si>
  <si>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</si>
  <si>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</si>
  <si>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</si>
  <si>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</si>
  <si>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</si>
  <si>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</si>
  <si>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</si>
  <si>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</si>
  <si>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</si>
  <si>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</si>
  <si>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</si>
  <si>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</si>
  <si>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</si>
  <si>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</si>
  <si>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</si>
  <si>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</si>
  <si>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</si>
  <si>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</si>
  <si>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</si>
  <si>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</si>
  <si>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</si>
  <si>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</si>
  <si>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</si>
  <si>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</si>
  <si>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</si>
  <si>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</si>
  <si>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</si>
  <si>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</si>
  <si>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</si>
  <si>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</si>
  <si>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</si>
  <si>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</si>
  <si>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</si>
  <si>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</si>
  <si>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</si>
  <si>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</si>
  <si>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</si>
  <si>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</si>
  <si>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</si>
  <si>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</si>
  <si>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</si>
  <si>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</si>
  <si>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</si>
  <si>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</si>
  <si>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</si>
  <si>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</si>
  <si>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</si>
  <si>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</si>
  <si>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</si>
  <si>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</si>
  <si>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</si>
  <si>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</si>
  <si>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</si>
  <si>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</si>
  <si>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</si>
  <si>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</si>
  <si>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</si>
  <si>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</si>
  <si>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</si>
  <si>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</si>
  <si>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</si>
  <si>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</si>
  <si>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</si>
  <si>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</si>
  <si>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</si>
  <si>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</si>
  <si>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</si>
  <si>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</si>
  <si>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</si>
  <si>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</si>
  <si>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</si>
  <si>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</si>
  <si>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</si>
  <si>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</si>
  <si>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</si>
  <si>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</si>
  <si>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</si>
  <si>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</si>
  <si>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</si>
  <si>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</si>
  <si>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</si>
  <si>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</si>
  <si>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</si>
  <si>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</si>
  <si>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</si>
  <si>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</si>
  <si>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</si>
  <si>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</si>
  <si>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</si>
  <si>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</si>
  <si>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</si>
  <si>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</si>
  <si>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</si>
  <si>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</si>
  <si>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</si>
  <si>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</si>
  <si>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</si>
  <si>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</si>
  <si>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</si>
  <si>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</si>
  <si>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</si>
  <si>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</si>
  <si>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</si>
  <si>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</si>
  <si>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</si>
  <si>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</si>
  <si>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</si>
  <si>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</si>
  <si>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</si>
  <si>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</si>
  <si>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</si>
  <si>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</si>
  <si>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</si>
  <si>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</si>
  <si>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</si>
  <si>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</si>
  <si>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</si>
  <si>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</si>
  <si>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</si>
  <si>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</si>
  <si>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</si>
  <si>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</si>
  <si>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</si>
  <si>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</si>
  <si>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</si>
  <si>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</si>
  <si>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</si>
  <si>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</si>
  <si>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</si>
  <si>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</si>
  <si>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</si>
  <si>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</si>
  <si>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</si>
  <si>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</si>
  <si>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</si>
  <si>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</si>
  <si>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</si>
  <si>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</si>
  <si>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</si>
  <si>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</si>
  <si>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</si>
  <si>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</si>
  <si>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</si>
  <si>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</si>
  <si>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</si>
  <si>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</si>
  <si>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</si>
  <si>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</si>
  <si>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</si>
  <si>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</si>
  <si>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</si>
  <si>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</si>
  <si>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</si>
  <si>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</si>
  <si>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</si>
  <si>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</si>
  <si>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</si>
  <si>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</si>
  <si>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</si>
  <si>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</si>
  <si>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</si>
  <si>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</si>
  <si>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</si>
  <si>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</si>
  <si>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</si>
  <si>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</si>
  <si>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</si>
  <si>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</si>
  <si>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</si>
  <si>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</si>
  <si>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</si>
  <si>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</si>
  <si>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</si>
  <si>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</si>
  <si>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</si>
  <si>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</si>
  <si>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</si>
  <si>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</si>
  <si>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</si>
  <si>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</si>
  <si>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</si>
  <si>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</si>
  <si>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</si>
  <si>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</si>
  <si>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</si>
  <si>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</si>
  <si>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</si>
  <si>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</si>
  <si>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</si>
  <si>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</si>
  <si>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</si>
  <si>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</si>
  <si>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</si>
  <si>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</si>
  <si>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</si>
  <si>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</si>
  <si>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</si>
  <si>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</si>
  <si>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</si>
  <si>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</si>
  <si>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</si>
  <si>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</si>
  <si>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</si>
  <si>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</si>
  <si>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</si>
  <si>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</si>
  <si>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</si>
  <si>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</si>
  <si>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</si>
  <si>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</si>
  <si>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</si>
  <si>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</si>
  <si>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</si>
  <si>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</si>
  <si>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</si>
  <si>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</si>
  <si>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</si>
  <si>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</si>
  <si>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</si>
  <si>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</si>
  <si>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</si>
  <si>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</si>
  <si>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</si>
  <si>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</si>
  <si>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</si>
  <si>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</si>
  <si>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</si>
  <si>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</si>
  <si>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</si>
  <si>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</si>
  <si>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</si>
  <si>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</si>
  <si>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</si>
  <si>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</si>
  <si>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</si>
  <si>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</si>
  <si>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</si>
  <si>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</si>
  <si>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</si>
  <si>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</si>
  <si>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</si>
  <si>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</si>
  <si>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</si>
  <si>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</si>
  <si>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</si>
  <si>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</si>
  <si>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</si>
  <si>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</si>
  <si>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</si>
  <si>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</si>
  <si>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</si>
  <si>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</si>
  <si>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</si>
  <si>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</si>
  <si>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</si>
  <si>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</si>
  <si>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</si>
  <si>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</si>
  <si>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</si>
  <si>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</si>
  <si>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</si>
  <si>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</si>
  <si>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</si>
  <si>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</si>
  <si>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</si>
  <si>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</si>
  <si>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</si>
  <si>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</si>
  <si>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</si>
  <si>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</si>
  <si>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</si>
  <si>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</si>
  <si>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</si>
  <si>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</si>
  <si>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</si>
  <si>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</si>
  <si>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</si>
  <si>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</si>
  <si>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</si>
  <si>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</si>
  <si>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</si>
  <si>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</si>
  <si>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</si>
  <si>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</si>
  <si>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</si>
  <si>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</si>
  <si>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</si>
  <si>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</si>
  <si>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</si>
  <si>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</si>
  <si>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</si>
  <si>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</si>
  <si>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</si>
  <si>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</si>
  <si>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</si>
  <si>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</si>
  <si>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</si>
  <si>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</si>
  <si>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</si>
  <si>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</si>
  <si>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</si>
  <si>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</si>
  <si>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</si>
  <si>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</si>
  <si>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</si>
  <si>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</si>
  <si>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</si>
  <si>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</si>
  <si>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</si>
  <si>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</si>
  <si>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</si>
  <si>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</si>
  <si>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</si>
  <si>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</si>
  <si>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</si>
  <si>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</si>
  <si>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</si>
  <si>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</si>
  <si>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</si>
  <si>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</si>
  <si>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</si>
  <si>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</si>
  <si>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</si>
  <si>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</si>
  <si>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</si>
  <si>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</si>
  <si>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</si>
  <si>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</si>
  <si>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</si>
  <si>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</si>
  <si>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</si>
  <si>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</si>
  <si>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</si>
  <si>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</si>
  <si>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</si>
  <si>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</si>
  <si>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</si>
  <si>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</si>
  <si>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</si>
  <si>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</si>
  <si>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</si>
  <si>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</si>
  <si>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</si>
  <si>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</si>
  <si>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</si>
  <si>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</si>
  <si>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</si>
  <si>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</si>
  <si>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</si>
  <si>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</si>
  <si>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</si>
  <si>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</si>
  <si>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</si>
  <si>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</si>
  <si>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</si>
  <si>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</si>
  <si>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</si>
  <si>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</si>
  <si>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</si>
  <si>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</si>
  <si>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</si>
  <si>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</si>
  <si>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</si>
  <si>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</si>
  <si>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</si>
  <si>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</si>
  <si>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</si>
  <si>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</si>
  <si>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</si>
  <si>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</si>
  <si>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</si>
  <si>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</si>
  <si>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</si>
  <si>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</si>
  <si>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</si>
  <si>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</si>
  <si>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</si>
  <si>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</si>
  <si>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</si>
  <si>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</si>
  <si>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</si>
  <si>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</si>
  <si>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</si>
  <si>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</si>
  <si>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</si>
  <si>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</si>
  <si>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</si>
  <si>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</si>
  <si>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</si>
  <si>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</si>
  <si>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</si>
  <si>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</si>
  <si>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</si>
  <si>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</si>
  <si>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</si>
  <si>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</si>
  <si>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</si>
  <si>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</si>
  <si>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</si>
  <si>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</si>
  <si>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</si>
  <si>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</si>
  <si>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</si>
  <si>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</si>
  <si>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</si>
  <si>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</si>
  <si>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</si>
  <si>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</si>
  <si>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</si>
  <si>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</si>
  <si>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</si>
  <si>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</si>
  <si>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</si>
  <si>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</si>
  <si>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</si>
  <si>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</si>
  <si>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</si>
  <si>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</si>
  <si>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</si>
  <si>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</si>
  <si>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</si>
  <si>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</si>
  <si>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</si>
  <si>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</si>
  <si>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</si>
  <si>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</si>
  <si>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</si>
  <si>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</si>
  <si>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</si>
  <si>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</si>
  <si>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</si>
  <si>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</si>
  <si>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</si>
  <si>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</si>
  <si>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</si>
  <si>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</si>
  <si>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</si>
  <si>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</si>
  <si>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</si>
  <si>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</si>
  <si>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</si>
  <si>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</si>
  <si>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</si>
  <si>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</si>
  <si>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</si>
  <si>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</si>
  <si>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</si>
  <si>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</si>
  <si>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</si>
  <si>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</si>
  <si>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</si>
  <si>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</si>
  <si>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</si>
  <si>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</si>
  <si>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</si>
  <si>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</si>
  <si>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</si>
  <si>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</si>
  <si>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</si>
  <si>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</si>
  <si>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</si>
  <si>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</si>
  <si>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</si>
  <si>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</si>
  <si>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</si>
  <si>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</si>
  <si>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</si>
  <si>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</si>
  <si>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</si>
  <si>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</si>
  <si>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</si>
  <si>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</si>
  <si>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</si>
  <si>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</si>
  <si>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</si>
  <si>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</si>
  <si>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</si>
  <si>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</si>
  <si>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</si>
  <si>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</si>
  <si>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</si>
  <si>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</si>
  <si>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</si>
  <si>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</si>
  <si>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</si>
  <si>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</si>
  <si>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</si>
  <si>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</si>
  <si>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</si>
  <si>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</si>
  <si>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</si>
  <si>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</si>
  <si>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</si>
  <si>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</si>
  <si>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</si>
  <si>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</si>
  <si>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</si>
  <si>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</si>
  <si>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</si>
  <si>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</si>
  <si>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</si>
  <si>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</si>
  <si>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</si>
  <si>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</si>
  <si>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</si>
  <si>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</si>
  <si>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</si>
  <si>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</si>
  <si>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</si>
  <si>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</si>
  <si>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</si>
  <si>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</si>
  <si>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</si>
  <si>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</si>
  <si>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</si>
  <si>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</si>
  <si>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</si>
  <si>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</si>
  <si>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</si>
  <si>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</si>
  <si>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</si>
  <si>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</si>
  <si>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</si>
  <si>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</si>
  <si>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</si>
  <si>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</si>
  <si>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</si>
  <si>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</si>
  <si>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</si>
  <si>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</si>
  <si>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</si>
  <si>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</si>
  <si>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</si>
  <si>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</si>
  <si>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</si>
  <si>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</si>
  <si>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</si>
  <si>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</si>
  <si>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</si>
  <si>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</si>
  <si>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</si>
  <si>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</si>
  <si>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</si>
  <si>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</si>
  <si>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</si>
  <si>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</si>
  <si>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</si>
  <si>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</si>
  <si>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</si>
  <si>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</si>
  <si>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</si>
  <si>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</si>
  <si>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</si>
  <si>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</si>
  <si>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</si>
  <si>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</si>
  <si>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</si>
  <si>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</si>
  <si>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</si>
  <si>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</si>
  <si>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</si>
  <si>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</si>
  <si>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</si>
  <si>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</si>
  <si>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</si>
  <si>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</si>
  <si>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</si>
  <si>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</si>
  <si>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</si>
  <si>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</si>
  <si>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</si>
  <si>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</si>
  <si>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</si>
  <si>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</si>
  <si>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</si>
  <si>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</si>
  <si>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</si>
  <si>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</si>
  <si>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</si>
  <si>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</si>
  <si>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</si>
  <si>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</si>
  <si>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</si>
  <si>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</si>
  <si>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</si>
  <si>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</si>
  <si>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</si>
  <si>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</si>
  <si>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</si>
  <si>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</si>
  <si>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</si>
  <si>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</si>
  <si>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</si>
  <si>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</si>
  <si>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</si>
  <si>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</si>
  <si>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</si>
  <si>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</si>
  <si>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</si>
  <si>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</si>
  <si>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</si>
  <si>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</si>
  <si>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</si>
  <si>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</si>
  <si>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</si>
  <si>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</si>
  <si>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</si>
  <si>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</si>
  <si>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</si>
  <si>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</si>
  <si>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</si>
  <si>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</si>
  <si>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</si>
  <si>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</si>
  <si>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</si>
  <si>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</si>
  <si>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</si>
  <si>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</si>
  <si>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</si>
  <si>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</si>
  <si>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</si>
  <si>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</si>
  <si>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</si>
  <si>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</si>
  <si>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</si>
  <si>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</si>
  <si>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</si>
  <si>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</si>
  <si>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</si>
  <si>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</si>
  <si>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</si>
  <si>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</si>
  <si>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</si>
  <si>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</si>
  <si>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</si>
  <si>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</si>
  <si>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</si>
  <si>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</si>
  <si>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</si>
  <si>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</si>
  <si>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</si>
  <si>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</si>
  <si>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</si>
  <si>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</si>
  <si>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</si>
  <si>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</si>
  <si>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</si>
  <si>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</si>
  <si>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</si>
  <si>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</si>
  <si>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</si>
  <si>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</si>
  <si>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</si>
  <si>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</si>
  <si>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</si>
  <si>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</si>
  <si>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</si>
  <si>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</si>
  <si>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</si>
  <si>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</si>
  <si>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</si>
  <si>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</si>
  <si>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</si>
  <si>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</si>
  <si>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</si>
  <si>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</si>
  <si>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</si>
  <si>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</si>
  <si>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</si>
  <si>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</si>
  <si>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</si>
  <si>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</si>
  <si>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</si>
  <si>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</si>
  <si>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</si>
  <si>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</si>
  <si>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</si>
  <si>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</si>
  <si>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</si>
  <si>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</si>
  <si>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</si>
  <si>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</si>
  <si>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</si>
  <si>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</si>
  <si>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</si>
  <si>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</si>
  <si>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</si>
  <si>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</si>
  <si>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</si>
  <si>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</si>
  <si>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</si>
  <si>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</si>
  <si>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</si>
  <si>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</si>
  <si>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</si>
  <si>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</si>
  <si>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</si>
  <si>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</si>
  <si>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</si>
  <si>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</si>
  <si>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</si>
  <si>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</si>
  <si>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</si>
  <si>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</si>
  <si>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</si>
  <si>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</si>
  <si>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</si>
  <si>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</si>
  <si>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</si>
  <si>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</si>
  <si>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</si>
  <si>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</si>
  <si>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</si>
  <si>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</si>
  <si>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</si>
  <si>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</si>
  <si>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</si>
  <si>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</si>
  <si>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</si>
  <si>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</si>
  <si>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</si>
  <si>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</si>
  <si>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</si>
  <si>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</si>
  <si>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</si>
  <si>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</si>
  <si>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</si>
  <si>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</si>
  <si>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</si>
  <si>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</si>
  <si>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</si>
  <si>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</si>
  <si>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</si>
  <si>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</si>
  <si>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</si>
  <si>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</si>
  <si>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</si>
  <si>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</si>
  <si>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</si>
  <si>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</si>
  <si>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</si>
  <si>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</si>
  <si>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</si>
  <si>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</si>
  <si>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</si>
  <si>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</si>
  <si>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</si>
  <si>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</si>
  <si>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</si>
  <si>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</si>
  <si>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</si>
  <si>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</si>
  <si>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</si>
  <si>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</si>
  <si>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</si>
  <si>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</si>
  <si>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</si>
  <si>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</si>
  <si>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</si>
  <si>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</si>
  <si>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</si>
  <si>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</si>
  <si>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</si>
  <si>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</si>
  <si>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</si>
  <si>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</si>
  <si>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</si>
  <si>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</si>
  <si>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</si>
  <si>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</si>
  <si>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</si>
  <si>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</si>
  <si>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</si>
  <si>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</si>
  <si>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</si>
  <si>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</si>
  <si>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</si>
  <si>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</si>
  <si>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</si>
  <si>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</si>
  <si>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</si>
  <si>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</si>
  <si>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</si>
  <si>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</si>
  <si>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</si>
  <si>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</si>
  <si>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</si>
  <si>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</si>
  <si>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</si>
  <si>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</si>
  <si>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</si>
  <si>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</si>
  <si>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</si>
  <si>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</si>
  <si>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</si>
  <si>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</si>
  <si>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</si>
  <si>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</si>
  <si>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</si>
  <si>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</si>
  <si>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</si>
  <si>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</si>
  <si>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</si>
  <si>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</si>
  <si>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</si>
  <si>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</si>
  <si>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</si>
  <si>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</si>
  <si>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</si>
  <si>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</si>
  <si>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</si>
  <si>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</si>
  <si>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</si>
  <si>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</si>
  <si>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</si>
  <si>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</si>
  <si>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</si>
  <si>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</si>
  <si>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</si>
  <si>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</si>
  <si>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</si>
  <si>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</si>
  <si>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</si>
  <si>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</si>
  <si>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</si>
  <si>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</si>
  <si>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</si>
  <si>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</si>
  <si>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</si>
  <si>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</si>
  <si>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</si>
  <si>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</si>
  <si>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</si>
  <si>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</si>
  <si>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</si>
  <si>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</si>
  <si>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</si>
  <si>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</si>
  <si>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</si>
  <si>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</si>
  <si>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</si>
  <si>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</si>
  <si>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</si>
  <si>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</si>
  <si>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</si>
  <si>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</si>
  <si>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</si>
  <si>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</si>
  <si>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</si>
  <si>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</si>
  <si>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</si>
  <si>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</si>
  <si>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</si>
  <si>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</si>
  <si>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</si>
  <si>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</si>
  <si>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</si>
  <si>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</si>
  <si>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</si>
  <si>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</si>
  <si>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</si>
  <si>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</si>
  <si>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</si>
  <si>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</si>
  <si>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</si>
  <si>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</si>
  <si>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</si>
  <si>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</si>
  <si>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</si>
  <si>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</si>
  <si>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</si>
  <si>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</si>
  <si>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</si>
  <si>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</si>
  <si>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</si>
  <si>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</si>
  <si>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</si>
  <si>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</si>
  <si>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</si>
  <si>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</si>
  <si>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</si>
  <si>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</si>
  <si>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</si>
  <si>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</si>
  <si>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</si>
  <si>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</si>
  <si>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</si>
  <si>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</si>
  <si>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</si>
  <si>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</si>
  <si>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</si>
  <si>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</si>
  <si>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</si>
  <si>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</si>
  <si>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</si>
  <si>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</si>
  <si>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</si>
  <si>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</si>
  <si>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</si>
  <si>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</si>
  <si>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</si>
  <si>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</si>
  <si>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</si>
  <si>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</si>
  <si>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</si>
  <si>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</si>
  <si>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</si>
  <si>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</si>
  <si>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</si>
  <si>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</si>
  <si>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</si>
  <si>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</si>
  <si>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</si>
  <si>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</si>
  <si>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</si>
  <si>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</si>
  <si>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</si>
  <si>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</si>
  <si>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</si>
  <si>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</si>
  <si>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</si>
  <si>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</si>
  <si>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</si>
  <si>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</si>
  <si>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</si>
  <si>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</si>
  <si>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</si>
  <si>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</si>
  <si>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</si>
  <si>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</si>
  <si>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</si>
  <si>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</si>
  <si>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</si>
  <si>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</si>
  <si>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</si>
  <si>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</si>
  <si>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</si>
  <si>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</si>
  <si>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</si>
  <si>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</si>
  <si>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</si>
  <si>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</si>
  <si>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</si>
  <si>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</si>
  <si>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</si>
  <si>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</si>
  <si>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</si>
  <si>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</si>
  <si>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</si>
  <si>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</si>
  <si>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</si>
  <si>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</si>
  <si>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</si>
  <si>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</si>
  <si>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</si>
  <si>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</si>
  <si>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</si>
  <si>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</si>
  <si>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</si>
  <si>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</si>
  <si>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</si>
  <si>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</si>
  <si>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</si>
  <si>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</si>
  <si>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</si>
  <si>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</si>
  <si>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</si>
  <si>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</si>
  <si>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</si>
  <si>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</si>
  <si>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</si>
  <si>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</si>
  <si>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</si>
  <si>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</si>
  <si>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</si>
  <si>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</si>
  <si>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</si>
  <si>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</si>
  <si>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</si>
  <si>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</si>
  <si>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</si>
  <si>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</si>
  <si>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</si>
  <si>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</si>
  <si>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</si>
  <si>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</si>
  <si>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</si>
  <si>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</si>
  <si>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</si>
  <si>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</si>
  <si>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</si>
  <si>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</si>
  <si>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</si>
  <si>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</si>
  <si>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</si>
  <si>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</si>
  <si>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</si>
  <si>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</si>
  <si>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</si>
  <si>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</si>
  <si>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</si>
  <si>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</si>
  <si>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</si>
  <si>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</si>
  <si>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</si>
  <si>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</si>
  <si>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</si>
  <si>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</si>
  <si>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</si>
  <si>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</si>
  <si>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</si>
  <si>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</si>
  <si>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</si>
  <si>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</si>
  <si>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</si>
  <si>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</si>
  <si>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</si>
  <si>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</si>
  <si>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</si>
  <si>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</si>
  <si>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</si>
  <si>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</si>
  <si>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</si>
  <si>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</si>
  <si>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</si>
  <si>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</si>
  <si>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</si>
  <si>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</si>
  <si>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</si>
  <si>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</si>
  <si>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</si>
  <si>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</si>
  <si>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</si>
  <si>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</si>
  <si>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</si>
  <si>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</si>
  <si>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</si>
  <si>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</si>
  <si>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</si>
  <si>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</si>
  <si>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</si>
  <si>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</si>
  <si>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</si>
  <si>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</si>
  <si>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</si>
  <si>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</si>
  <si>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</si>
  <si>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</si>
  <si>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</si>
  <si>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</si>
  <si>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</si>
  <si>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</si>
  <si>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</si>
  <si>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</si>
  <si>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</si>
  <si>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</si>
  <si>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</si>
  <si>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</si>
  <si>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</si>
  <si>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</si>
  <si>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</si>
  <si>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</si>
  <si>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</si>
  <si>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</si>
  <si>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</si>
  <si>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</si>
  <si>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</si>
  <si>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</si>
  <si>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</si>
  <si>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</si>
  <si>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</si>
  <si>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</si>
  <si>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</si>
  <si>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</si>
  <si>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</si>
  <si>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</si>
  <si>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</si>
  <si>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</si>
  <si>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</si>
  <si>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</si>
  <si>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</si>
  <si>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</si>
  <si>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</si>
  <si>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</si>
  <si>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</si>
  <si>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</si>
  <si>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</si>
  <si>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</si>
  <si>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</si>
  <si>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</si>
  <si>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</si>
  <si>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</si>
  <si>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</si>
  <si>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</si>
  <si>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</si>
  <si>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</si>
  <si>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</si>
  <si>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</si>
  <si>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</si>
  <si>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</si>
  <si>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</si>
  <si>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</si>
  <si>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</si>
  <si>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</si>
  <si>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</si>
  <si>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</si>
  <si>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</si>
  <si>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</si>
  <si>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</si>
  <si>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</si>
  <si>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</si>
  <si>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</si>
  <si>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</si>
  <si>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</si>
  <si>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</si>
  <si>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</si>
  <si>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</si>
  <si>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</si>
  <si>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</si>
  <si>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</si>
  <si>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</si>
  <si>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</si>
  <si>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</si>
  <si>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</si>
  <si>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</si>
  <si>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</si>
  <si>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</si>
  <si>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</si>
  <si>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</si>
  <si>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</si>
  <si>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</si>
  <si>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</si>
  <si>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</si>
  <si>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</si>
  <si>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</si>
  <si>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</si>
  <si>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</si>
  <si>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</si>
  <si>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</si>
  <si>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</si>
  <si>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</si>
  <si>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</si>
  <si>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</si>
  <si>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</si>
  <si>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</si>
  <si>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</si>
  <si>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</si>
  <si>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</si>
  <si>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</si>
  <si>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</si>
  <si>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</si>
  <si>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</si>
  <si>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</si>
  <si>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</si>
  <si>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</si>
  <si>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</si>
  <si>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</si>
  <si>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</si>
  <si>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</si>
  <si>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</si>
  <si>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</si>
  <si>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</si>
  <si>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</si>
  <si>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</si>
  <si>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</si>
  <si>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</si>
  <si>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</si>
  <si>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</si>
  <si>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</si>
  <si>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</si>
  <si>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</si>
  <si>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</si>
  <si>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</si>
  <si>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</si>
  <si>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</si>
  <si>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</si>
  <si>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</si>
  <si>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</si>
  <si>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</si>
  <si>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</si>
  <si>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</si>
  <si>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</si>
  <si>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</si>
  <si>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</si>
  <si>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</si>
  <si>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</si>
  <si>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</si>
  <si>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</si>
  <si>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</si>
  <si>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</si>
  <si>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</si>
  <si>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</si>
  <si>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</si>
  <si>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</si>
  <si>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</si>
  <si>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</si>
  <si>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</si>
  <si>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</si>
  <si>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</si>
  <si>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</si>
  <si>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</si>
  <si>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</si>
  <si>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</si>
  <si>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</si>
  <si>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</si>
  <si>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</si>
  <si>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</si>
  <si>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</si>
  <si>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</si>
  <si>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</si>
  <si>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</si>
  <si>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</si>
  <si>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</si>
  <si>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</si>
  <si>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</si>
  <si>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</si>
  <si>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</si>
  <si>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</si>
  <si>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</si>
  <si>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</si>
  <si>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</si>
  <si>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</si>
  <si>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</si>
  <si>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</si>
  <si>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</si>
  <si>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</si>
  <si>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</si>
  <si>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</si>
  <si>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</si>
  <si>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</si>
  <si>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</si>
  <si>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</si>
  <si>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</si>
  <si>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</si>
  <si>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</si>
  <si>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</si>
  <si>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</si>
  <si>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</si>
  <si>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</si>
  <si>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</si>
  <si>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</si>
  <si>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</si>
  <si>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</si>
  <si>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</si>
  <si>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</si>
  <si>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</si>
  <si>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</si>
  <si>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</si>
  <si>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</si>
  <si>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</si>
  <si>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</si>
  <si>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</si>
  <si>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</si>
  <si>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</si>
  <si>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</si>
  <si>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</si>
  <si>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</si>
  <si>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</si>
  <si>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</si>
  <si>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</si>
  <si>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</si>
  <si>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</si>
  <si>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</si>
  <si>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</si>
  <si>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</si>
  <si>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</si>
  <si>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</si>
  <si>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</si>
  <si>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</si>
  <si>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</si>
  <si>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</si>
  <si>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</si>
  <si>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</si>
  <si>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</si>
  <si>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</si>
  <si>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</si>
  <si>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</si>
  <si>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</si>
  <si>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</si>
  <si>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</si>
  <si>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</si>
  <si>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</si>
  <si>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</si>
  <si>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</si>
  <si>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</si>
  <si>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</si>
  <si>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</si>
  <si>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</si>
  <si>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</si>
  <si>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</si>
  <si>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</si>
  <si>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</si>
  <si>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</si>
  <si>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</si>
  <si>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</si>
  <si>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</si>
  <si>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</si>
  <si>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</si>
  <si>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</si>
  <si>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</si>
  <si>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</si>
  <si>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</si>
  <si>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</si>
  <si>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</si>
  <si>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</si>
  <si>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</si>
  <si>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</si>
  <si>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</si>
  <si>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</si>
  <si>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</si>
  <si>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</si>
  <si>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</si>
  <si>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</si>
  <si>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</si>
  <si>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</si>
  <si>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</si>
  <si>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</si>
  <si>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</si>
  <si>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</si>
  <si>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</si>
  <si>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</si>
  <si>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</si>
  <si>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</si>
  <si>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</si>
  <si>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</si>
  <si>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</si>
  <si>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</si>
  <si>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</si>
  <si>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</si>
  <si>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</si>
  <si>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</si>
  <si>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</si>
  <si>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</si>
  <si>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</si>
  <si>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</si>
  <si>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</si>
  <si>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</si>
  <si>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</si>
  <si>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</si>
  <si>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</si>
  <si>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</si>
  <si>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</si>
  <si>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</si>
  <si>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</si>
  <si>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</si>
  <si>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</si>
  <si>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</si>
  <si>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</si>
  <si>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</si>
  <si>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</si>
  <si>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</si>
  <si>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</si>
  <si>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</si>
  <si>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</si>
  <si>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</si>
  <si>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</si>
  <si>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</si>
  <si>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</si>
  <si>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</si>
  <si>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</si>
  <si>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</si>
  <si>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</si>
  <si>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</si>
  <si>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</si>
  <si>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</si>
  <si>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</si>
  <si>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</si>
  <si>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</si>
  <si>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</si>
  <si>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</si>
  <si>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</si>
  <si>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</si>
  <si>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</si>
  <si>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</si>
  <si>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</si>
  <si>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</si>
  <si>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</si>
  <si>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</si>
  <si>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</si>
  <si>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</si>
  <si>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</si>
  <si>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</si>
  <si>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</si>
  <si>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</si>
  <si>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</si>
  <si>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</si>
  <si>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</si>
  <si>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</si>
  <si>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</si>
  <si>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</si>
  <si>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</si>
  <si>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</si>
  <si>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</si>
  <si>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</si>
  <si>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</si>
  <si>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</si>
  <si>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</si>
  <si>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</si>
  <si>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</si>
  <si>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</si>
  <si>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</si>
  <si>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</si>
  <si>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</si>
  <si>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</si>
  <si>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</si>
  <si>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</si>
  <si>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</si>
  <si>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</si>
  <si>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</si>
  <si>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</si>
  <si>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</si>
  <si>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</si>
  <si>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</si>
  <si>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</si>
  <si>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</si>
  <si>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</si>
  <si>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</si>
  <si>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</si>
  <si>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</si>
  <si>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</si>
  <si>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</si>
  <si>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</si>
  <si>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</si>
  <si>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</si>
  <si>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</si>
  <si>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</si>
  <si>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</si>
  <si>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</si>
  <si>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</si>
  <si>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</si>
  <si>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</si>
  <si>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</si>
  <si>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</si>
  <si>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</si>
  <si>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</si>
  <si>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</si>
  <si>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</si>
  <si>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</si>
  <si>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</si>
  <si>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</si>
  <si>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</si>
  <si>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</si>
  <si>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</si>
  <si>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</si>
  <si>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</si>
  <si>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</si>
  <si>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</si>
  <si>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</si>
  <si>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</si>
  <si>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</si>
  <si>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</si>
  <si>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</si>
  <si>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</si>
  <si>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</si>
  <si>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</si>
  <si>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</si>
  <si>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</si>
  <si>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</si>
  <si>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</si>
  <si>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</si>
  <si>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</si>
  <si>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</si>
  <si>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</si>
  <si>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</si>
  <si>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</si>
  <si>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</si>
  <si>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</si>
  <si>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</si>
  <si>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</si>
  <si>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</si>
  <si>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</si>
  <si>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</si>
  <si>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</si>
  <si>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</si>
  <si>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</si>
  <si>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</si>
  <si>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</si>
  <si>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</si>
  <si>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</si>
  <si>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</si>
  <si>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</si>
  <si>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</si>
  <si>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</si>
  <si>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</si>
  <si>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</si>
  <si>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</si>
  <si>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</si>
  <si>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</si>
  <si>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</si>
  <si>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</si>
  <si>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</si>
  <si>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</si>
  <si>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</si>
  <si>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</si>
  <si>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</si>
  <si>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</si>
  <si>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</si>
  <si>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</si>
  <si>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</si>
  <si>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</si>
  <si>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</si>
  <si>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</si>
  <si>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</si>
  <si>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</si>
  <si>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</si>
  <si>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</si>
  <si>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</si>
  <si>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</si>
  <si>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</si>
  <si>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</si>
  <si>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</si>
  <si>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</si>
  <si>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</si>
  <si>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</si>
  <si>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</si>
  <si>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</si>
  <si>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</si>
  <si>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</si>
  <si>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</si>
  <si>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</si>
  <si>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</si>
  <si>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</si>
  <si>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</si>
  <si>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</si>
  <si>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</si>
  <si>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</si>
  <si>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</si>
  <si>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</si>
  <si>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</si>
  <si>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</si>
  <si>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</si>
  <si>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</si>
  <si>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</si>
  <si>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</si>
  <si>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</si>
  <si>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</si>
  <si>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</si>
  <si>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</si>
  <si>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</si>
  <si>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</si>
  <si>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</si>
  <si>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</si>
  <si>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</si>
  <si>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</si>
  <si>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</si>
  <si>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</si>
  <si>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</si>
  <si>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</si>
  <si>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</si>
  <si>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</si>
  <si>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</si>
  <si>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</si>
  <si>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</si>
  <si>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</si>
  <si>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</si>
  <si>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</si>
  <si>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</si>
  <si>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</si>
  <si>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</si>
  <si>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</si>
  <si>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</si>
  <si>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</si>
  <si>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</si>
  <si>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</si>
  <si>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</si>
  <si>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</si>
  <si>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</si>
  <si>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</si>
  <si>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</si>
  <si>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</si>
  <si>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</si>
  <si>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</si>
  <si>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</si>
  <si>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</si>
  <si>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</si>
  <si>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</si>
  <si>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</si>
  <si>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</si>
  <si>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</si>
  <si>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</si>
  <si>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</si>
  <si>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</si>
  <si>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</si>
  <si>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</si>
  <si>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</si>
  <si>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</si>
  <si>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</si>
  <si>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</si>
  <si>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</si>
  <si>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</si>
  <si>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</si>
  <si>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</si>
  <si>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</si>
  <si>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</si>
  <si>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</si>
  <si>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</si>
  <si>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</si>
  <si>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</si>
  <si>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</si>
  <si>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</si>
  <si>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</si>
  <si>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</si>
  <si>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</si>
  <si>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</si>
  <si>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</si>
  <si>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</si>
  <si>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</si>
  <si>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</si>
  <si>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</si>
  <si>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</si>
  <si>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</si>
  <si>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</si>
  <si>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</si>
  <si>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</si>
  <si>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</si>
  <si>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</si>
  <si>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</si>
  <si>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</si>
  <si>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</si>
  <si>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</si>
  <si>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</si>
  <si>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</si>
  <si>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</si>
  <si>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</si>
  <si>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</si>
  <si>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</si>
  <si>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</si>
  <si>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</si>
  <si>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</si>
  <si>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</si>
  <si>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</si>
  <si>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</si>
  <si>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</si>
  <si>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</si>
  <si>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</si>
  <si>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</si>
  <si>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</si>
  <si>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</si>
  <si>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</si>
  <si>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</si>
  <si>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</si>
  <si>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</si>
  <si>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</si>
  <si>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</si>
  <si>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</si>
  <si>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</si>
  <si>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</si>
  <si>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</si>
  <si>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</si>
  <si>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</si>
  <si>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</si>
  <si>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</si>
  <si>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</si>
  <si>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</si>
  <si>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</si>
  <si>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</si>
  <si>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</si>
  <si>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</si>
  <si>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</si>
  <si>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</si>
  <si>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</si>
  <si>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</si>
  <si>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</si>
  <si>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</si>
  <si>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</si>
  <si>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</si>
  <si>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</si>
  <si>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</si>
  <si>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</si>
  <si>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</si>
  <si>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</si>
  <si>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</si>
  <si>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</si>
  <si>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</si>
  <si>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</si>
  <si>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</si>
  <si>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</si>
  <si>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</si>
  <si>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</si>
  <si>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</si>
  <si>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</si>
  <si>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</si>
  <si>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</si>
  <si>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</si>
  <si>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</si>
  <si>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</si>
  <si>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</si>
  <si>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</si>
  <si>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</si>
  <si>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</si>
  <si>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</si>
  <si>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</si>
  <si>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</si>
  <si>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</si>
  <si>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</si>
  <si>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</si>
  <si>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</si>
  <si>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</si>
  <si>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</si>
  <si>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</si>
  <si>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</si>
  <si>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</si>
  <si>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</si>
  <si>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</si>
  <si>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</si>
  <si>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</si>
  <si>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</si>
  <si>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</si>
  <si>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</si>
  <si>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</si>
  <si>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</si>
  <si>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</si>
  <si>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</si>
  <si>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</si>
  <si>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</si>
  <si>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</si>
  <si>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</si>
  <si>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</si>
  <si>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</si>
  <si>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</si>
  <si>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</si>
  <si>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</si>
  <si>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</si>
  <si>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</si>
  <si>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</si>
  <si>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</si>
  <si>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</si>
  <si>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</si>
  <si>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</si>
  <si>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</si>
  <si>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</si>
  <si>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</si>
  <si>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</si>
  <si>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</si>
  <si>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</si>
  <si>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</si>
  <si>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</si>
  <si>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</si>
  <si>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</si>
  <si>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</si>
  <si>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</si>
  <si>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</si>
  <si>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</si>
  <si>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</si>
  <si>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</si>
  <si>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</si>
  <si>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</si>
  <si>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</si>
  <si>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</si>
  <si>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</si>
  <si>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</si>
  <si>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</si>
  <si>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</si>
  <si>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</si>
  <si>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</si>
  <si>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</si>
  <si>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</si>
  <si>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</si>
  <si>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</si>
  <si>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</si>
  <si>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</si>
  <si>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</si>
  <si>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</si>
  <si>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</si>
  <si>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</si>
  <si>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</si>
  <si>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</si>
  <si>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</si>
  <si>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</si>
  <si>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</si>
  <si>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</si>
  <si>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</si>
  <si>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</si>
  <si>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</si>
  <si>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</si>
  <si>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</si>
  <si>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</si>
  <si>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</si>
  <si>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</si>
  <si>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</si>
  <si>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</si>
  <si>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</si>
  <si>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</si>
  <si>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</si>
  <si>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</si>
  <si>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</si>
  <si>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</si>
  <si>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</si>
  <si>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</si>
  <si>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</si>
  <si>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</si>
  <si>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</si>
  <si>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</si>
  <si>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</si>
  <si>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</si>
  <si>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</si>
  <si>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</si>
  <si>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</si>
  <si>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</si>
  <si>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</si>
  <si>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</si>
  <si>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</si>
  <si>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</si>
  <si>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</si>
  <si>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</si>
  <si>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</si>
  <si>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</si>
  <si>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</si>
  <si>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</si>
  <si>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</si>
  <si>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</si>
  <si>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</si>
  <si>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</si>
  <si>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</si>
  <si>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</si>
  <si>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</si>
  <si>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</si>
  <si>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</si>
  <si>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</si>
  <si>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</si>
  <si>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</si>
  <si>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</si>
  <si>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</si>
  <si>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</si>
  <si>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</si>
  <si>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</si>
  <si>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</si>
  <si>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</si>
  <si>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</si>
  <si>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</si>
  <si>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</si>
  <si>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</si>
  <si>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</si>
  <si>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</si>
  <si>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</si>
  <si>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</si>
  <si>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</si>
  <si>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</si>
  <si>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</si>
  <si>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</si>
  <si>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</si>
  <si>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</si>
  <si>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</si>
  <si>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</si>
  <si>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</si>
  <si>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</si>
  <si>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</si>
  <si>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</si>
  <si>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</si>
  <si>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</si>
  <si>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</si>
  <si>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</si>
  <si>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</si>
  <si>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</si>
  <si>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</si>
  <si>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</si>
  <si>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</si>
  <si>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</si>
  <si>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</si>
  <si>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</si>
  <si>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</si>
  <si>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</si>
  <si>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</si>
  <si>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</si>
  <si>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</si>
  <si>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</si>
  <si>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</si>
  <si>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</si>
  <si>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</si>
  <si>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</si>
  <si>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</si>
  <si>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</si>
  <si>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</si>
  <si>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</si>
  <si>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</si>
  <si>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</si>
  <si>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</si>
  <si>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</si>
  <si>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</si>
  <si>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</si>
  <si>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</si>
  <si>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</si>
  <si>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</si>
  <si>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</si>
  <si>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</si>
  <si>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</si>
  <si>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</si>
  <si>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</si>
  <si>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</si>
  <si>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</si>
  <si>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</si>
  <si>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</si>
  <si>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</si>
  <si>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</si>
  <si>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</si>
  <si>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</si>
  <si>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</si>
  <si>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</si>
  <si>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</si>
  <si>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</si>
  <si>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</si>
  <si>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</si>
  <si>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</si>
  <si>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</si>
  <si>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</si>
  <si>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</si>
  <si>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</si>
  <si>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</si>
  <si>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</si>
  <si>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</si>
  <si>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</si>
  <si>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</si>
  <si>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</si>
  <si>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</si>
  <si>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</si>
  <si>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</si>
  <si>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</si>
  <si>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</si>
  <si>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</si>
  <si>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</si>
  <si>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</si>
  <si>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</si>
  <si>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</si>
  <si>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</si>
  <si>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</si>
  <si>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</si>
  <si>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</si>
  <si>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</si>
  <si>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</si>
  <si>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</si>
  <si>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</si>
  <si>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</si>
  <si>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</si>
  <si>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</si>
  <si>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</si>
  <si>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</si>
  <si>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</si>
  <si>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</si>
  <si>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</si>
  <si>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</si>
  <si>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</si>
  <si>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</si>
  <si>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</si>
  <si>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</si>
  <si>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</si>
  <si>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</si>
  <si>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</si>
  <si>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</si>
  <si>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</si>
  <si>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</si>
  <si>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</si>
  <si>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</si>
  <si>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</si>
  <si>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</si>
  <si>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</si>
  <si>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Kosjerić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</si>
</sst>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97</c:v>
                </c:pt>
                <c:pt idx="1">
                  <c:v>163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118</c:v>
                </c:pt>
                <c:pt idx="1">
                  <c:v>172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5792"/>
        <c:axId val="192389120"/>
      </c:barChart>
      <c:catAx>
        <c:axId val="1923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auto val="1"/>
        <c:lblAlgn val="ctr"/>
        <c:lblOffset val="100"/>
        <c:noMultiLvlLbl val="0"/>
      </c:catAx>
      <c:valAx>
        <c:axId val="19238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5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</c:v>
                </c:pt>
                <c:pt idx="1">
                  <c:v>115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0496"/>
        <c:axId val="200733056"/>
      </c:barChart>
      <c:catAx>
        <c:axId val="20073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056"/>
        <c:crosses val="autoZero"/>
        <c:auto val="1"/>
        <c:lblAlgn val="ctr"/>
        <c:lblOffset val="100"/>
        <c:noMultiLvlLbl val="0"/>
      </c:catAx>
      <c:valAx>
        <c:axId val="20073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</c:v>
                </c:pt>
                <c:pt idx="1">
                  <c:v>12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9504"/>
        <c:axId val="201031040"/>
      </c:barChart>
      <c:catAx>
        <c:axId val="20102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auto val="1"/>
        <c:lblAlgn val="ctr"/>
        <c:lblOffset val="100"/>
        <c:noMultiLvlLbl val="0"/>
      </c:catAx>
      <c:valAx>
        <c:axId val="201031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16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3375</c:v>
                </c:pt>
                <c:pt idx="1">
                  <c:v>3122</c:v>
                </c:pt>
                <c:pt idx="2">
                  <c:v>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1264"/>
        <c:axId val="202021120"/>
      </c:barChart>
      <c:catAx>
        <c:axId val="2017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120"/>
        <c:crosses val="autoZero"/>
        <c:auto val="1"/>
        <c:lblAlgn val="ctr"/>
        <c:lblOffset val="100"/>
        <c:noMultiLvlLbl val="0"/>
      </c:catAx>
      <c:valAx>
        <c:axId val="20202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14.790179008118947</c:v>
                </c:pt>
                <c:pt idx="1">
                  <c:v>57.664090775701851</c:v>
                </c:pt>
                <c:pt idx="2">
                  <c:v>27.545730216179205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562560"/>
        <c:axId val="202609408"/>
      </c:barChart>
      <c:catAx>
        <c:axId val="2025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auto val="1"/>
        <c:lblAlgn val="ctr"/>
        <c:lblOffset val="100"/>
        <c:noMultiLvlLbl val="0"/>
      </c:catAx>
      <c:valAx>
        <c:axId val="20260940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56256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176"/>
        <c:axId val="203194752"/>
      </c:barChart>
      <c:catAx>
        <c:axId val="20307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4752"/>
        <c:crosses val="autoZero"/>
        <c:auto val="1"/>
        <c:lblAlgn val="ctr"/>
        <c:lblOffset val="100"/>
        <c:noMultiLvlLbl val="0"/>
      </c:catAx>
      <c:valAx>
        <c:axId val="2031947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1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110.8</c:v>
                </c:pt>
                <c:pt idx="1">
                  <c:v>80.599999999999994</c:v>
                </c:pt>
                <c:pt idx="2">
                  <c:v>106.7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85.4</c:v>
                </c:pt>
                <c:pt idx="1">
                  <c:v>84.8</c:v>
                </c:pt>
                <c:pt idx="2">
                  <c:v>94.9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972608"/>
        <c:axId val="273987840"/>
      </c:barChart>
      <c:catAx>
        <c:axId val="27397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987840"/>
        <c:crosses val="autoZero"/>
        <c:auto val="1"/>
        <c:lblAlgn val="ctr"/>
        <c:lblOffset val="100"/>
        <c:noMultiLvlLbl val="0"/>
      </c:catAx>
      <c:valAx>
        <c:axId val="2739878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9726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481</c:v>
                </c:pt>
                <c:pt idx="1">
                  <c:v>416</c:v>
                </c:pt>
                <c:pt idx="2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4462208"/>
        <c:axId val="274463744"/>
      </c:barChart>
      <c:catAx>
        <c:axId val="2744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463744"/>
        <c:crosses val="autoZero"/>
        <c:auto val="1"/>
        <c:lblAlgn val="ctr"/>
        <c:lblOffset val="100"/>
        <c:noMultiLvlLbl val="0"/>
      </c:catAx>
      <c:valAx>
        <c:axId val="27446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462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6731008"/>
        <c:axId val="276738816"/>
      </c:barChart>
      <c:catAx>
        <c:axId val="27673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738816"/>
        <c:crosses val="autoZero"/>
        <c:auto val="1"/>
        <c:lblAlgn val="ctr"/>
        <c:lblOffset val="100"/>
        <c:noMultiLvlLbl val="0"/>
      </c:catAx>
      <c:valAx>
        <c:axId val="27673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7310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26</c:v>
                </c:pt>
                <c:pt idx="1">
                  <c:v>40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6</c:v>
                </c:pt>
                <c:pt idx="1">
                  <c:v>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90496"/>
        <c:axId val="192566016"/>
      </c:barChart>
      <c:catAx>
        <c:axId val="192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016"/>
        <c:crosses val="autoZero"/>
        <c:auto val="1"/>
        <c:lblAlgn val="ctr"/>
        <c:lblOffset val="100"/>
        <c:noMultiLvlLbl val="0"/>
      </c:catAx>
      <c:valAx>
        <c:axId val="19256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04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16</c:v>
                </c:pt>
                <c:pt idx="1">
                  <c:v>35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44</c:v>
                </c:pt>
                <c:pt idx="1">
                  <c:v>37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7648512"/>
        <c:axId val="277816064"/>
      </c:barChart>
      <c:catAx>
        <c:axId val="27764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816064"/>
        <c:crosses val="autoZero"/>
        <c:auto val="1"/>
        <c:lblAlgn val="ctr"/>
        <c:lblOffset val="100"/>
        <c:noMultiLvlLbl val="0"/>
      </c:catAx>
      <c:valAx>
        <c:axId val="27781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648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1.6433532231243275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1.7607355962046365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2.1031008510222051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2.2204832241025136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2.2791744106426686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2.0639733933287685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2.1715739019857185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2.5824122077668004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3.1693240731683461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3.179105937591705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3.5019074635625551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3.9812188203071504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4.1866379731976915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5.2430793309204731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3.8247089895334048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2.3085200039127458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1.8781179692849457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1.594443901007532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1126784"/>
        <c:axId val="281128320"/>
      </c:barChart>
      <c:catAx>
        <c:axId val="2811267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81128320"/>
        <c:crosses val="autoZero"/>
        <c:auto val="1"/>
        <c:lblAlgn val="ctr"/>
        <c:lblOffset val="100"/>
        <c:noMultiLvlLbl val="0"/>
      </c:catAx>
      <c:valAx>
        <c:axId val="2811283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81126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1.9563728846718185</c:v>
                </c:pt>
                <c:pt idx="1">
                  <c:v>2.015064071211973</c:v>
                </c:pt>
                <c:pt idx="2">
                  <c:v>2.3867749192996186</c:v>
                </c:pt>
                <c:pt idx="3">
                  <c:v>2.7878313606573411</c:v>
                </c:pt>
                <c:pt idx="4">
                  <c:v>2.2009194952557958</c:v>
                </c:pt>
                <c:pt idx="5">
                  <c:v>2.5628484789200821</c:v>
                </c:pt>
                <c:pt idx="6">
                  <c:v>2.6117578010368776</c:v>
                </c:pt>
                <c:pt idx="7">
                  <c:v>3.0323779712413188</c:v>
                </c:pt>
                <c:pt idx="8">
                  <c:v>3.4627800058691185</c:v>
                </c:pt>
                <c:pt idx="9">
                  <c:v>3.6290717010662235</c:v>
                </c:pt>
                <c:pt idx="10">
                  <c:v>3.5019074635625551</c:v>
                </c:pt>
                <c:pt idx="11">
                  <c:v>3.3845250904822461</c:v>
                </c:pt>
                <c:pt idx="12">
                  <c:v>4.0790374645407415</c:v>
                </c:pt>
                <c:pt idx="13">
                  <c:v>4.7050767876357238</c:v>
                </c:pt>
                <c:pt idx="14">
                  <c:v>3.7660178029932503</c:v>
                </c:pt>
                <c:pt idx="15">
                  <c:v>1.9368091558251002</c:v>
                </c:pt>
                <c:pt idx="16">
                  <c:v>1.369461019270273</c:v>
                </c:pt>
                <c:pt idx="17">
                  <c:v>0.91949525579575475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1503232"/>
        <c:axId val="281516288"/>
      </c:barChart>
      <c:catAx>
        <c:axId val="281503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81516288"/>
        <c:crosses val="autoZero"/>
        <c:auto val="1"/>
        <c:lblAlgn val="ctr"/>
        <c:lblOffset val="100"/>
        <c:noMultiLvlLbl val="0"/>
      </c:catAx>
      <c:valAx>
        <c:axId val="2815162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5032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0.15552099533437014</c:v>
                </c:pt>
                <c:pt idx="1">
                  <c:v>4.47527411053927E-2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2.0439902243945789</c:v>
                </c:pt>
                <c:pt idx="1">
                  <c:v>0.42515104050123065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16.77405021106421</c:v>
                </c:pt>
                <c:pt idx="1">
                  <c:v>9.1071828149474143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26.038658075983111</c:v>
                </c:pt>
                <c:pt idx="1">
                  <c:v>25.016782277914523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42.035103310375469</c:v>
                </c:pt>
                <c:pt idx="1">
                  <c:v>55.605280823450428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4.1546323039324591</c:v>
                </c:pt>
                <c:pt idx="1">
                  <c:v>3.781606623405684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8.7980448789157961</c:v>
                </c:pt>
                <c:pt idx="1">
                  <c:v>6.019243678675319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5028736"/>
        <c:axId val="285477504"/>
      </c:barChart>
      <c:catAx>
        <c:axId val="28502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5477504"/>
        <c:crosses val="autoZero"/>
        <c:auto val="1"/>
        <c:lblAlgn val="ctr"/>
        <c:lblOffset val="100"/>
        <c:noMultiLvlLbl val="0"/>
      </c:catAx>
      <c:valAx>
        <c:axId val="285477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50287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38.524772272828258</c:v>
                </c:pt>
                <c:pt idx="1">
                  <c:v>31.774446184828818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24.683403688069319</c:v>
                </c:pt>
                <c:pt idx="1">
                  <c:v>35.354665473260241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36.636303043768052</c:v>
                </c:pt>
                <c:pt idx="1">
                  <c:v>32.781382859700159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0.15552099533437014</c:v>
                </c:pt>
                <c:pt idx="1">
                  <c:v>8.95054822107854E-2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7949568"/>
        <c:axId val="288659328"/>
      </c:barChart>
      <c:catAx>
        <c:axId val="28794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8659328"/>
        <c:crosses val="autoZero"/>
        <c:auto val="1"/>
        <c:lblAlgn val="ctr"/>
        <c:lblOffset val="100"/>
        <c:noMultiLvlLbl val="0"/>
      </c:catAx>
      <c:valAx>
        <c:axId val="288659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79495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90746752"/>
        <c:axId val="290748288"/>
      </c:barChart>
      <c:catAx>
        <c:axId val="290746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748288"/>
        <c:crosses val="autoZero"/>
        <c:auto val="1"/>
        <c:lblAlgn val="ctr"/>
        <c:lblOffset val="100"/>
        <c:noMultiLvlLbl val="0"/>
      </c:catAx>
      <c:valAx>
        <c:axId val="290748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746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0.91</c:v>
                </c:pt>
                <c:pt idx="1">
                  <c:v>0.21</c:v>
                </c:pt>
                <c:pt idx="3">
                  <c:v>0.35</c:v>
                </c:pt>
                <c:pt idx="4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1404800"/>
        <c:axId val="291435264"/>
      </c:barChart>
      <c:catAx>
        <c:axId val="29140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435264"/>
        <c:crosses val="autoZero"/>
        <c:auto val="1"/>
        <c:lblAlgn val="ctr"/>
        <c:lblOffset val="100"/>
        <c:noMultiLvlLbl val="0"/>
      </c:catAx>
      <c:valAx>
        <c:axId val="2914352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4048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20</c:v>
                </c:pt>
                <c:pt idx="1">
                  <c:v>63.882618510158018</c:v>
                </c:pt>
                <c:pt idx="2">
                  <c:v>21.92160943461672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80</c:v>
                </c:pt>
                <c:pt idx="1">
                  <c:v>36.117381489841989</c:v>
                </c:pt>
                <c:pt idx="2">
                  <c:v>78.078390565383287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1501952"/>
        <c:axId val="291632640"/>
      </c:barChart>
      <c:catAx>
        <c:axId val="291501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632640"/>
        <c:crosses val="autoZero"/>
        <c:auto val="1"/>
        <c:lblAlgn val="ctr"/>
        <c:lblOffset val="100"/>
        <c:noMultiLvlLbl val="0"/>
      </c:catAx>
      <c:valAx>
        <c:axId val="291632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5019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15.9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728384"/>
        <c:axId val="291731712"/>
      </c:barChart>
      <c:catAx>
        <c:axId val="29172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731712"/>
        <c:crosses val="autoZero"/>
        <c:auto val="1"/>
        <c:lblAlgn val="ctr"/>
        <c:lblOffset val="100"/>
        <c:noMultiLvlLbl val="0"/>
      </c:catAx>
      <c:valAx>
        <c:axId val="2917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728384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30</c:v>
                </c:pt>
                <c:pt idx="1">
                  <c:v>36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32</c:v>
                </c:pt>
                <c:pt idx="1">
                  <c:v>34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835264"/>
        <c:axId val="291841152"/>
      </c:barChart>
      <c:catAx>
        <c:axId val="29183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841152"/>
        <c:crosses val="autoZero"/>
        <c:auto val="1"/>
        <c:lblAlgn val="ctr"/>
        <c:lblOffset val="100"/>
        <c:noMultiLvlLbl val="0"/>
      </c:catAx>
      <c:valAx>
        <c:axId val="29184115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18352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300</c:v>
                </c:pt>
                <c:pt idx="1">
                  <c:v>248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211</c:v>
                </c:pt>
                <c:pt idx="1">
                  <c:v>205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097088"/>
        <c:axId val="193148032"/>
      </c:barChart>
      <c:catAx>
        <c:axId val="1930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032"/>
        <c:crosses val="autoZero"/>
        <c:auto val="1"/>
        <c:lblAlgn val="ctr"/>
        <c:lblOffset val="100"/>
        <c:noMultiLvlLbl val="0"/>
      </c:catAx>
      <c:valAx>
        <c:axId val="19314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0970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84</c:v>
                </c:pt>
                <c:pt idx="1">
                  <c:v>131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95</c:v>
                </c:pt>
                <c:pt idx="1">
                  <c:v>127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766464"/>
        <c:axId val="292768384"/>
      </c:barChart>
      <c:catAx>
        <c:axId val="29276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768384"/>
        <c:crosses val="autoZero"/>
        <c:auto val="1"/>
        <c:lblAlgn val="ctr"/>
        <c:lblOffset val="100"/>
        <c:noMultiLvlLbl val="0"/>
      </c:catAx>
      <c:valAx>
        <c:axId val="29276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2766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31.736056559308718</c:v>
                </c:pt>
                <c:pt idx="1">
                  <c:v>26.954732510288064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29.340141398271797</c:v>
                </c:pt>
                <c:pt idx="1">
                  <c:v>27.983539094650205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15.239591516103692</c:v>
                </c:pt>
                <c:pt idx="1">
                  <c:v>19.478737997256516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11.429693637077769</c:v>
                </c:pt>
                <c:pt idx="1">
                  <c:v>17.421124828532236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5.8915946582875103</c:v>
                </c:pt>
                <c:pt idx="1">
                  <c:v>5.761316872427984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6.3629222309505105</c:v>
                </c:pt>
                <c:pt idx="1">
                  <c:v>2.4005486968449929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92918016"/>
        <c:axId val="292924800"/>
      </c:barChart>
      <c:catAx>
        <c:axId val="292918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924800"/>
        <c:crosses val="autoZero"/>
        <c:auto val="1"/>
        <c:lblAlgn val="ctr"/>
        <c:lblOffset val="100"/>
        <c:noMultiLvlLbl val="0"/>
      </c:catAx>
      <c:valAx>
        <c:axId val="2929248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918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51.62</c:v>
                </c:pt>
                <c:pt idx="1">
                  <c:v>41.51</c:v>
                </c:pt>
                <c:pt idx="2">
                  <c:v>6.3</c:v>
                </c:pt>
                <c:pt idx="3">
                  <c:v>0.56999999999999995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55.17</c:v>
                </c:pt>
                <c:pt idx="1">
                  <c:v>35.03</c:v>
                </c:pt>
                <c:pt idx="2">
                  <c:v>7.92</c:v>
                </c:pt>
                <c:pt idx="3">
                  <c:v>1.63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93103872"/>
        <c:axId val="293106048"/>
      </c:barChart>
      <c:catAx>
        <c:axId val="293103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106048"/>
        <c:crosses val="autoZero"/>
        <c:auto val="1"/>
        <c:lblAlgn val="ctr"/>
        <c:lblOffset val="100"/>
        <c:noMultiLvlLbl val="0"/>
      </c:catAx>
      <c:valAx>
        <c:axId val="293106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1038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55773</c:v>
                </c:pt>
                <c:pt idx="1">
                  <c:v>62539</c:v>
                </c:pt>
                <c:pt idx="2">
                  <c:v>70678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3128832"/>
        <c:axId val="293130624"/>
      </c:barChart>
      <c:catAx>
        <c:axId val="29312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130624"/>
        <c:crosses val="autoZero"/>
        <c:auto val="1"/>
        <c:lblAlgn val="ctr"/>
        <c:lblOffset val="100"/>
        <c:noMultiLvlLbl val="0"/>
      </c:catAx>
      <c:valAx>
        <c:axId val="29313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12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1323</c:v>
                </c:pt>
                <c:pt idx="1">
                  <c:v>1337</c:v>
                </c:pt>
                <c:pt idx="2">
                  <c:v>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1892</c:v>
                </c:pt>
                <c:pt idx="1">
                  <c:v>1879</c:v>
                </c:pt>
                <c:pt idx="2">
                  <c:v>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3286656"/>
        <c:axId val="293288576"/>
      </c:barChart>
      <c:catAx>
        <c:axId val="29328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288576"/>
        <c:crosses val="autoZero"/>
        <c:auto val="1"/>
        <c:lblAlgn val="ctr"/>
        <c:lblOffset val="100"/>
        <c:noMultiLvlLbl val="0"/>
      </c:catAx>
      <c:valAx>
        <c:axId val="29328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28665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37.9</c:v>
                </c:pt>
                <c:pt idx="2">
                  <c:v>1.8</c:v>
                </c:pt>
                <c:pt idx="3">
                  <c:v>60.300000000000004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79.87220447284345</c:v>
                </c:pt>
                <c:pt idx="1">
                  <c:v>92.24376731301939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20.12779552715655</c:v>
                </c:pt>
                <c:pt idx="1">
                  <c:v>7.7562326869806091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93807616"/>
        <c:axId val="293809152"/>
      </c:barChart>
      <c:catAx>
        <c:axId val="293807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809152"/>
        <c:crosses val="autoZero"/>
        <c:auto val="1"/>
        <c:lblAlgn val="ctr"/>
        <c:lblOffset val="100"/>
        <c:noMultiLvlLbl val="0"/>
      </c:catAx>
      <c:valAx>
        <c:axId val="2938091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8076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5027840"/>
        <c:axId val="295058048"/>
      </c:barChart>
      <c:catAx>
        <c:axId val="2950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058048"/>
        <c:crosses val="autoZero"/>
        <c:auto val="1"/>
        <c:lblAlgn val="ctr"/>
        <c:lblOffset val="100"/>
        <c:noMultiLvlLbl val="0"/>
      </c:catAx>
      <c:valAx>
        <c:axId val="29505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0278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0.9</c:v>
                </c:pt>
                <c:pt idx="1">
                  <c:v>0.9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5112704"/>
        <c:axId val="295115008"/>
      </c:barChart>
      <c:catAx>
        <c:axId val="29511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115008"/>
        <c:crosses val="autoZero"/>
        <c:auto val="1"/>
        <c:lblAlgn val="ctr"/>
        <c:lblOffset val="100"/>
        <c:noMultiLvlLbl val="0"/>
      </c:catAx>
      <c:valAx>
        <c:axId val="29511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1127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28.7</c:v>
                </c:pt>
                <c:pt idx="1">
                  <c:v>19.399999999999999</c:v>
                </c:pt>
                <c:pt idx="2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5333888"/>
        <c:axId val="295335808"/>
      </c:barChart>
      <c:catAx>
        <c:axId val="2953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5335808"/>
        <c:crosses val="autoZero"/>
        <c:auto val="1"/>
        <c:lblAlgn val="ctr"/>
        <c:lblOffset val="100"/>
        <c:noMultiLvlLbl val="0"/>
      </c:catAx>
      <c:valAx>
        <c:axId val="29533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533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13.7</c:v>
                </c:pt>
                <c:pt idx="1">
                  <c:v>62.1</c:v>
                </c:pt>
                <c:pt idx="2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31.25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95388672"/>
        <c:axId val="295390208"/>
      </c:barChart>
      <c:catAx>
        <c:axId val="2953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5390208"/>
        <c:crosses val="autoZero"/>
        <c:auto val="1"/>
        <c:lblAlgn val="ctr"/>
        <c:lblOffset val="100"/>
        <c:noMultiLvlLbl val="0"/>
      </c:catAx>
      <c:valAx>
        <c:axId val="29539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538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5878656"/>
        <c:axId val="295880960"/>
      </c:barChart>
      <c:catAx>
        <c:axId val="2958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880960"/>
        <c:crosses val="autoZero"/>
        <c:auto val="1"/>
        <c:lblAlgn val="ctr"/>
        <c:lblOffset val="100"/>
        <c:noMultiLvlLbl val="0"/>
      </c:catAx>
      <c:valAx>
        <c:axId val="29588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878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6.4</c:v>
                </c:pt>
                <c:pt idx="1">
                  <c:v>19.2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92.1</c:v>
                </c:pt>
                <c:pt idx="1">
                  <c:v>80.8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96507648"/>
        <c:axId val="296526208"/>
      </c:barChart>
      <c:catAx>
        <c:axId val="29650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526208"/>
        <c:crosses val="autoZero"/>
        <c:auto val="1"/>
        <c:lblAlgn val="ctr"/>
        <c:lblOffset val="100"/>
        <c:noMultiLvlLbl val="0"/>
      </c:catAx>
      <c:valAx>
        <c:axId val="296526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965076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705</c:v>
                </c:pt>
                <c:pt idx="1">
                  <c:v>1464</c:v>
                </c:pt>
                <c:pt idx="2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45</c:v>
                </c:pt>
                <c:pt idx="1">
                  <c:v>176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553856"/>
        <c:axId val="296924288"/>
      </c:barChart>
      <c:catAx>
        <c:axId val="29655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924288"/>
        <c:crosses val="autoZero"/>
        <c:auto val="1"/>
        <c:lblAlgn val="ctr"/>
        <c:lblOffset val="100"/>
        <c:noMultiLvlLbl val="0"/>
      </c:catAx>
      <c:valAx>
        <c:axId val="296924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655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1551</c:v>
                </c:pt>
                <c:pt idx="1">
                  <c:v>4855</c:v>
                </c:pt>
                <c:pt idx="2">
                  <c:v>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116</c:v>
                </c:pt>
                <c:pt idx="1">
                  <c:v>365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7540608"/>
        <c:axId val="297571456"/>
      </c:barChart>
      <c:catAx>
        <c:axId val="2975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571456"/>
        <c:crosses val="autoZero"/>
        <c:auto val="1"/>
        <c:lblAlgn val="ctr"/>
        <c:lblOffset val="100"/>
        <c:noMultiLvlLbl val="0"/>
      </c:catAx>
      <c:valAx>
        <c:axId val="297571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7540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3.3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2.1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2900480"/>
        <c:axId val="272902016"/>
      </c:barChart>
      <c:catAx>
        <c:axId val="27290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902016"/>
        <c:crosses val="autoZero"/>
        <c:auto val="1"/>
        <c:lblAlgn val="ctr"/>
        <c:lblOffset val="100"/>
        <c:noMultiLvlLbl val="0"/>
      </c:catAx>
      <c:valAx>
        <c:axId val="272902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290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25.4</c:v>
                </c:pt>
                <c:pt idx="1">
                  <c:v>26.1</c:v>
                </c:pt>
                <c:pt idx="2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</c:v>
                </c:pt>
                <c:pt idx="1">
                  <c:v>36.299999999999997</c:v>
                </c:pt>
                <c:pt idx="2">
                  <c:v>36.700000000000003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4321408"/>
        <c:axId val="274322944"/>
      </c:barChart>
      <c:catAx>
        <c:axId val="27432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322944"/>
        <c:crosses val="autoZero"/>
        <c:auto val="1"/>
        <c:lblAlgn val="ctr"/>
        <c:lblOffset val="100"/>
        <c:noMultiLvlLbl val="0"/>
      </c:catAx>
      <c:valAx>
        <c:axId val="274322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3214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150.607</c:v>
                </c:pt>
                <c:pt idx="1">
                  <c:v>162.107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4402688"/>
        <c:axId val="274404480"/>
      </c:barChart>
      <c:catAx>
        <c:axId val="27440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404480"/>
        <c:crosses val="autoZero"/>
        <c:auto val="1"/>
        <c:lblAlgn val="ctr"/>
        <c:lblOffset val="100"/>
        <c:noMultiLvlLbl val="0"/>
      </c:catAx>
      <c:valAx>
        <c:axId val="274404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40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5357.24</c:v>
                </c:pt>
                <c:pt idx="1">
                  <c:v>8085.01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4647680"/>
        <c:axId val="275014016"/>
      </c:barChart>
      <c:catAx>
        <c:axId val="27464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014016"/>
        <c:crosses val="autoZero"/>
        <c:auto val="1"/>
        <c:lblAlgn val="ctr"/>
        <c:lblOffset val="100"/>
        <c:noMultiLvlLbl val="0"/>
      </c:catAx>
      <c:valAx>
        <c:axId val="27501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64768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64</c:v>
                </c:pt>
                <c:pt idx="1">
                  <c:v>59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41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5253120"/>
        <c:axId val="275254656"/>
      </c:barChart>
      <c:catAx>
        <c:axId val="2752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254656"/>
        <c:crosses val="autoZero"/>
        <c:auto val="1"/>
        <c:lblAlgn val="ctr"/>
        <c:lblOffset val="100"/>
        <c:noMultiLvlLbl val="0"/>
      </c:catAx>
      <c:valAx>
        <c:axId val="27525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2531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13.9</c:v>
                </c:pt>
                <c:pt idx="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63</c:v>
                </c:pt>
                <c:pt idx="1">
                  <c:v>60.9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23.1</c:v>
                </c:pt>
                <c:pt idx="1">
                  <c:v>25.6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60256"/>
        <c:axId val="193788160"/>
      </c:barChart>
      <c:catAx>
        <c:axId val="19376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auto val="1"/>
        <c:lblAlgn val="ctr"/>
        <c:lblOffset val="100"/>
        <c:noMultiLvlLbl val="0"/>
      </c:catAx>
      <c:valAx>
        <c:axId val="19378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602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97</c:v>
                </c:pt>
                <c:pt idx="1">
                  <c:v>163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118</c:v>
                </c:pt>
                <c:pt idx="1">
                  <c:v>172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24992"/>
        <c:axId val="59549184"/>
      </c:barChart>
      <c:catAx>
        <c:axId val="595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184"/>
        <c:crosses val="autoZero"/>
        <c:auto val="1"/>
        <c:lblAlgn val="ctr"/>
        <c:lblOffset val="100"/>
        <c:noMultiLvlLbl val="0"/>
      </c:catAx>
      <c:valAx>
        <c:axId val="5954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2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26</c:v>
                </c:pt>
                <c:pt idx="1">
                  <c:v>40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6</c:v>
                </c:pt>
                <c:pt idx="1">
                  <c:v>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8656"/>
        <c:axId val="59761408"/>
      </c:barChart>
      <c:catAx>
        <c:axId val="597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auto val="1"/>
        <c:lblAlgn val="ctr"/>
        <c:lblOffset val="100"/>
        <c:noMultiLvlLbl val="0"/>
      </c:catAx>
      <c:valAx>
        <c:axId val="597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300</c:v>
                </c:pt>
                <c:pt idx="1">
                  <c:v>248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211</c:v>
                </c:pt>
                <c:pt idx="1">
                  <c:v>205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5504"/>
        <c:axId val="146807424"/>
      </c:barChart>
      <c:catAx>
        <c:axId val="1468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424"/>
        <c:crosses val="autoZero"/>
        <c:auto val="1"/>
        <c:lblAlgn val="ctr"/>
        <c:lblOffset val="100"/>
        <c:noMultiLvlLbl val="0"/>
      </c:catAx>
      <c:valAx>
        <c:axId val="14680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55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13.7</c:v>
                </c:pt>
                <c:pt idx="1">
                  <c:v>62.1</c:v>
                </c:pt>
                <c:pt idx="2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13.9</c:v>
                </c:pt>
                <c:pt idx="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63</c:v>
                </c:pt>
                <c:pt idx="1">
                  <c:v>60.9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23.1</c:v>
                </c:pt>
                <c:pt idx="1">
                  <c:v>25.6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381632"/>
        <c:axId val="147530880"/>
      </c:barChart>
      <c:catAx>
        <c:axId val="14738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0880"/>
        <c:crosses val="autoZero"/>
        <c:auto val="1"/>
        <c:lblAlgn val="ctr"/>
        <c:lblOffset val="100"/>
        <c:noMultiLvlLbl val="0"/>
      </c:catAx>
      <c:valAx>
        <c:axId val="14753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816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6.4</c:v>
                </c:pt>
                <c:pt idx="1">
                  <c:v>19.2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92.1</c:v>
                </c:pt>
                <c:pt idx="1">
                  <c:v>80.8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58720"/>
        <c:axId val="150164608"/>
      </c:barChart>
      <c:catAx>
        <c:axId val="15015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4608"/>
        <c:crosses val="autoZero"/>
        <c:auto val="1"/>
        <c:lblAlgn val="ctr"/>
        <c:lblOffset val="100"/>
        <c:noMultiLvlLbl val="0"/>
      </c:catAx>
      <c:valAx>
        <c:axId val="150164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58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0928"/>
        <c:axId val="150303488"/>
      </c:barChart>
      <c:catAx>
        <c:axId val="1503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87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96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59424"/>
        <c:axId val="150373504"/>
      </c:barChart>
      <c:catAx>
        <c:axId val="15035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504"/>
        <c:crosses val="autoZero"/>
        <c:auto val="1"/>
        <c:lblAlgn val="ctr"/>
        <c:lblOffset val="100"/>
        <c:noMultiLvlLbl val="0"/>
      </c:catAx>
      <c:valAx>
        <c:axId val="15037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5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4528"/>
        <c:axId val="150722048"/>
      </c:barChart>
      <c:catAx>
        <c:axId val="15069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auto val="1"/>
        <c:lblAlgn val="ctr"/>
        <c:lblOffset val="100"/>
        <c:noMultiLvlLbl val="0"/>
      </c:catAx>
      <c:valAx>
        <c:axId val="15072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383</c:v>
                </c:pt>
                <c:pt idx="1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160"/>
        <c:axId val="198493696"/>
      </c:barChart>
      <c:catAx>
        <c:axId val="19849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3696"/>
        <c:crosses val="autoZero"/>
        <c:auto val="1"/>
        <c:lblAlgn val="ctr"/>
        <c:lblOffset val="100"/>
        <c:noMultiLvlLbl val="0"/>
      </c:catAx>
      <c:valAx>
        <c:axId val="19849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</c:v>
                </c:pt>
                <c:pt idx="1">
                  <c:v>115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392"/>
        <c:axId val="151324928"/>
      </c:barChart>
      <c:catAx>
        <c:axId val="15132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auto val="1"/>
        <c:lblAlgn val="ctr"/>
        <c:lblOffset val="100"/>
        <c:noMultiLvlLbl val="0"/>
      </c:catAx>
      <c:valAx>
        <c:axId val="15132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</c:v>
                </c:pt>
                <c:pt idx="1">
                  <c:v>12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80160"/>
        <c:axId val="152814720"/>
      </c:barChart>
      <c:catAx>
        <c:axId val="1527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auto val="1"/>
        <c:lblAlgn val="ctr"/>
        <c:lblOffset val="100"/>
        <c:noMultiLvlLbl val="0"/>
      </c:catAx>
      <c:valAx>
        <c:axId val="1528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8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16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5088"/>
        <c:axId val="153308160"/>
      </c:barChart>
      <c:catAx>
        <c:axId val="15330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auto val="1"/>
        <c:lblAlgn val="ctr"/>
        <c:lblOffset val="100"/>
        <c:noMultiLvlLbl val="0"/>
      </c:catAx>
      <c:valAx>
        <c:axId val="15330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150.607</c:v>
                </c:pt>
                <c:pt idx="1">
                  <c:v>162.107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3375</c:v>
                </c:pt>
                <c:pt idx="1">
                  <c:v>3122</c:v>
                </c:pt>
                <c:pt idx="2">
                  <c:v>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15.9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8464"/>
        <c:axId val="153938176"/>
      </c:barChart>
      <c:catAx>
        <c:axId val="1539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176"/>
        <c:crosses val="autoZero"/>
        <c:auto val="1"/>
        <c:lblAlgn val="ctr"/>
        <c:lblOffset val="100"/>
        <c:noMultiLvlLbl val="0"/>
      </c:catAx>
      <c:valAx>
        <c:axId val="1539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14.790179008118947</c:v>
                </c:pt>
                <c:pt idx="1">
                  <c:v>57.664090775701851</c:v>
                </c:pt>
                <c:pt idx="2">
                  <c:v>27.545730216179205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3088"/>
        <c:axId val="154314624"/>
      </c:barChart>
      <c:catAx>
        <c:axId val="1543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4624"/>
        <c:crosses val="autoZero"/>
        <c:auto val="1"/>
        <c:lblAlgn val="ctr"/>
        <c:lblOffset val="100"/>
        <c:noMultiLvlLbl val="0"/>
      </c:catAx>
      <c:valAx>
        <c:axId val="15431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87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96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2320"/>
        <c:axId val="199354240"/>
      </c:barChart>
      <c:catAx>
        <c:axId val="19935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4240"/>
        <c:crosses val="autoZero"/>
        <c:auto val="1"/>
        <c:lblAlgn val="ctr"/>
        <c:lblOffset val="100"/>
        <c:noMultiLvlLbl val="0"/>
      </c:catAx>
      <c:valAx>
        <c:axId val="1993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72224"/>
        <c:axId val="154798336"/>
      </c:barChart>
      <c:catAx>
        <c:axId val="15477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auto val="1"/>
        <c:lblAlgn val="ctr"/>
        <c:lblOffset val="100"/>
        <c:noMultiLvlLbl val="0"/>
      </c:catAx>
      <c:valAx>
        <c:axId val="15479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72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110.8</c:v>
                </c:pt>
                <c:pt idx="1">
                  <c:v>80.599999999999994</c:v>
                </c:pt>
                <c:pt idx="2">
                  <c:v>106.7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85.4</c:v>
                </c:pt>
                <c:pt idx="1">
                  <c:v>84.8</c:v>
                </c:pt>
                <c:pt idx="2">
                  <c:v>94.9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8384"/>
        <c:axId val="155128576"/>
      </c:barChart>
      <c:catAx>
        <c:axId val="15508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auto val="1"/>
        <c:lblAlgn val="ctr"/>
        <c:lblOffset val="100"/>
        <c:noMultiLvlLbl val="0"/>
      </c:catAx>
      <c:valAx>
        <c:axId val="155128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481</c:v>
                </c:pt>
                <c:pt idx="1">
                  <c:v>416</c:v>
                </c:pt>
                <c:pt idx="2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088"/>
        <c:axId val="155258880"/>
      </c:barChart>
      <c:catAx>
        <c:axId val="1552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auto val="1"/>
        <c:lblAlgn val="ctr"/>
        <c:lblOffset val="100"/>
        <c:noMultiLvlLbl val="0"/>
      </c:catAx>
      <c:valAx>
        <c:axId val="15525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99232"/>
        <c:axId val="155600768"/>
      </c:barChart>
      <c:catAx>
        <c:axId val="1555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auto val="1"/>
        <c:lblAlgn val="ctr"/>
        <c:lblOffset val="100"/>
        <c:noMultiLvlLbl val="0"/>
      </c:catAx>
      <c:valAx>
        <c:axId val="1556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16</c:v>
                </c:pt>
                <c:pt idx="1">
                  <c:v>35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44</c:v>
                </c:pt>
                <c:pt idx="1">
                  <c:v>37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79872"/>
        <c:axId val="156580480"/>
      </c:barChart>
      <c:catAx>
        <c:axId val="15647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480"/>
        <c:crosses val="autoZero"/>
        <c:auto val="1"/>
        <c:lblAlgn val="ctr"/>
        <c:lblOffset val="100"/>
        <c:noMultiLvlLbl val="0"/>
      </c:catAx>
      <c:valAx>
        <c:axId val="15658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1.6433532231243275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1.7607355962046365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2.1031008510222051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2.2204832241025136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2.2791744106426686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2.0639733933287685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2.1715739019857185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2.5824122077668004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3.1693240731683461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3.179105937591705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3.5019074635625551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3.9812188203071504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4.1866379731976915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5.2430793309204731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3.8247089895334048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2.3085200039127458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1.8781179692849457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1.594443901007532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1.9563728846718185</c:v>
                </c:pt>
                <c:pt idx="1">
                  <c:v>2.015064071211973</c:v>
                </c:pt>
                <c:pt idx="2">
                  <c:v>2.3867749192996186</c:v>
                </c:pt>
                <c:pt idx="3">
                  <c:v>2.7878313606573411</c:v>
                </c:pt>
                <c:pt idx="4">
                  <c:v>2.2009194952557958</c:v>
                </c:pt>
                <c:pt idx="5">
                  <c:v>2.5628484789200821</c:v>
                </c:pt>
                <c:pt idx="6">
                  <c:v>2.6117578010368776</c:v>
                </c:pt>
                <c:pt idx="7">
                  <c:v>3.0323779712413188</c:v>
                </c:pt>
                <c:pt idx="8">
                  <c:v>3.4627800058691185</c:v>
                </c:pt>
                <c:pt idx="9">
                  <c:v>3.6290717010662235</c:v>
                </c:pt>
                <c:pt idx="10">
                  <c:v>3.5019074635625551</c:v>
                </c:pt>
                <c:pt idx="11">
                  <c:v>3.3845250904822461</c:v>
                </c:pt>
                <c:pt idx="12">
                  <c:v>4.0790374645407415</c:v>
                </c:pt>
                <c:pt idx="13">
                  <c:v>4.7050767876357238</c:v>
                </c:pt>
                <c:pt idx="14">
                  <c:v>3.7660178029932503</c:v>
                </c:pt>
                <c:pt idx="15">
                  <c:v>1.9368091558251002</c:v>
                </c:pt>
                <c:pt idx="16">
                  <c:v>1.369461019270273</c:v>
                </c:pt>
                <c:pt idx="17">
                  <c:v>0.91949525579575475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152"/>
        <c:axId val="158210688"/>
      </c:barChart>
      <c:catAx>
        <c:axId val="1582091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10688"/>
        <c:crosses val="autoZero"/>
        <c:auto val="1"/>
        <c:lblAlgn val="ctr"/>
        <c:lblOffset val="100"/>
        <c:noMultiLvlLbl val="0"/>
      </c:catAx>
      <c:valAx>
        <c:axId val="158210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0.15552099533437014</c:v>
                </c:pt>
                <c:pt idx="1">
                  <c:v>4.47527411053927E-2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2.0439902243945789</c:v>
                </c:pt>
                <c:pt idx="1">
                  <c:v>0.42515104050123065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16.77405021106421</c:v>
                </c:pt>
                <c:pt idx="1">
                  <c:v>9.1071828149474143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26.038658075983111</c:v>
                </c:pt>
                <c:pt idx="1">
                  <c:v>25.016782277914523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42.035103310375469</c:v>
                </c:pt>
                <c:pt idx="1">
                  <c:v>55.605280823450428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4.1546323039324591</c:v>
                </c:pt>
                <c:pt idx="1">
                  <c:v>3.781606623405684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8.7980448789157961</c:v>
                </c:pt>
                <c:pt idx="1">
                  <c:v>6.019243678675319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9520"/>
        <c:axId val="159130368"/>
      </c:barChart>
      <c:catAx>
        <c:axId val="15909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368"/>
        <c:crosses val="autoZero"/>
        <c:auto val="1"/>
        <c:lblAlgn val="ctr"/>
        <c:lblOffset val="100"/>
        <c:noMultiLvlLbl val="0"/>
      </c:catAx>
      <c:valAx>
        <c:axId val="15913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38.524772272828258</c:v>
                </c:pt>
                <c:pt idx="1">
                  <c:v>31.774446184828818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24.683403688069319</c:v>
                </c:pt>
                <c:pt idx="1">
                  <c:v>35.354665473260241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36.636303043768052</c:v>
                </c:pt>
                <c:pt idx="1">
                  <c:v>32.781382859700159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0.15552099533437014</c:v>
                </c:pt>
                <c:pt idx="1">
                  <c:v>8.95054822107854E-2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5520"/>
        <c:axId val="159677056"/>
      </c:barChart>
      <c:catAx>
        <c:axId val="15967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7056"/>
        <c:crosses val="autoZero"/>
        <c:auto val="1"/>
        <c:lblAlgn val="ctr"/>
        <c:lblOffset val="100"/>
        <c:noMultiLvlLbl val="0"/>
      </c:catAx>
      <c:valAx>
        <c:axId val="159677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5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1504"/>
        <c:axId val="160027392"/>
      </c:barChart>
      <c:catAx>
        <c:axId val="16002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392"/>
        <c:crosses val="autoZero"/>
        <c:auto val="1"/>
        <c:lblAlgn val="ctr"/>
        <c:lblOffset val="100"/>
        <c:noMultiLvlLbl val="0"/>
      </c:catAx>
      <c:valAx>
        <c:axId val="16002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8896"/>
        <c:axId val="199966720"/>
      </c:barChart>
      <c:catAx>
        <c:axId val="19980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6720"/>
        <c:crosses val="autoZero"/>
        <c:auto val="1"/>
        <c:lblAlgn val="ctr"/>
        <c:lblOffset val="100"/>
        <c:noMultiLvlLbl val="0"/>
      </c:catAx>
      <c:valAx>
        <c:axId val="19996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0.91</c:v>
                </c:pt>
                <c:pt idx="1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89696"/>
        <c:axId val="160591232"/>
      </c:barChart>
      <c:catAx>
        <c:axId val="16058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auto val="1"/>
        <c:lblAlgn val="ctr"/>
        <c:lblOffset val="100"/>
        <c:noMultiLvlLbl val="0"/>
      </c:catAx>
      <c:valAx>
        <c:axId val="1605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8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20</c:v>
                </c:pt>
                <c:pt idx="1">
                  <c:v>63.882618510158018</c:v>
                </c:pt>
                <c:pt idx="2">
                  <c:v>21.92160943461672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80</c:v>
                </c:pt>
                <c:pt idx="1">
                  <c:v>36.117381489841989</c:v>
                </c:pt>
                <c:pt idx="2">
                  <c:v>78.078390565383287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795648"/>
        <c:axId val="160822016"/>
      </c:barChart>
      <c:catAx>
        <c:axId val="160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2016"/>
        <c:crosses val="autoZero"/>
        <c:auto val="1"/>
        <c:lblAlgn val="ctr"/>
        <c:lblOffset val="100"/>
        <c:noMultiLvlLbl val="0"/>
      </c:catAx>
      <c:valAx>
        <c:axId val="160822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5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30</c:v>
                </c:pt>
                <c:pt idx="1">
                  <c:v>36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32</c:v>
                </c:pt>
                <c:pt idx="1">
                  <c:v>34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4816"/>
        <c:axId val="160996352"/>
      </c:barChart>
      <c:catAx>
        <c:axId val="1609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96352"/>
        <c:crosses val="autoZero"/>
        <c:auto val="1"/>
        <c:lblAlgn val="ctr"/>
        <c:lblOffset val="100"/>
        <c:noMultiLvlLbl val="0"/>
      </c:catAx>
      <c:valAx>
        <c:axId val="16099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4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84</c:v>
                </c:pt>
                <c:pt idx="1">
                  <c:v>131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95</c:v>
                </c:pt>
                <c:pt idx="1">
                  <c:v>127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8528"/>
        <c:axId val="161480064"/>
      </c:barChart>
      <c:catAx>
        <c:axId val="16147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80064"/>
        <c:crosses val="autoZero"/>
        <c:auto val="1"/>
        <c:lblAlgn val="ctr"/>
        <c:lblOffset val="100"/>
        <c:noMultiLvlLbl val="0"/>
      </c:catAx>
      <c:valAx>
        <c:axId val="1614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8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31.736056559308718</c:v>
                </c:pt>
                <c:pt idx="1">
                  <c:v>26.954732510288064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29.340141398271797</c:v>
                </c:pt>
                <c:pt idx="1">
                  <c:v>27.983539094650205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15.239591516103692</c:v>
                </c:pt>
                <c:pt idx="1">
                  <c:v>19.478737997256516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11.429693637077769</c:v>
                </c:pt>
                <c:pt idx="1">
                  <c:v>17.421124828532236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5.8915946582875103</c:v>
                </c:pt>
                <c:pt idx="1">
                  <c:v>5.761316872427984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6.3629222309505105</c:v>
                </c:pt>
                <c:pt idx="1">
                  <c:v>2.4005486968449929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0512"/>
        <c:axId val="161922432"/>
      </c:barChart>
      <c:catAx>
        <c:axId val="16192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2432"/>
        <c:crosses val="autoZero"/>
        <c:auto val="1"/>
        <c:lblAlgn val="ctr"/>
        <c:lblOffset val="100"/>
        <c:noMultiLvlLbl val="0"/>
      </c:catAx>
      <c:valAx>
        <c:axId val="1619224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0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51.62</c:v>
                </c:pt>
                <c:pt idx="1">
                  <c:v>41.51</c:v>
                </c:pt>
                <c:pt idx="2">
                  <c:v>6.3</c:v>
                </c:pt>
                <c:pt idx="3">
                  <c:v>0.56999999999999995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55.17</c:v>
                </c:pt>
                <c:pt idx="1">
                  <c:v>35.03</c:v>
                </c:pt>
                <c:pt idx="2">
                  <c:v>7.92</c:v>
                </c:pt>
                <c:pt idx="3">
                  <c:v>1.63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6656"/>
        <c:axId val="162248192"/>
      </c:barChart>
      <c:catAx>
        <c:axId val="16224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auto val="1"/>
        <c:lblAlgn val="ctr"/>
        <c:lblOffset val="100"/>
        <c:noMultiLvlLbl val="0"/>
      </c:catAx>
      <c:valAx>
        <c:axId val="162248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66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55773</c:v>
                </c:pt>
                <c:pt idx="1">
                  <c:v>62539</c:v>
                </c:pt>
                <c:pt idx="2">
                  <c:v>70678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7264"/>
        <c:axId val="162428800"/>
      </c:barChart>
      <c:catAx>
        <c:axId val="1624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auto val="1"/>
        <c:lblAlgn val="ctr"/>
        <c:lblOffset val="100"/>
        <c:noMultiLvlLbl val="0"/>
      </c:catAx>
      <c:valAx>
        <c:axId val="16242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1323</c:v>
                </c:pt>
                <c:pt idx="1">
                  <c:v>1337</c:v>
                </c:pt>
                <c:pt idx="2">
                  <c:v>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1892</c:v>
                </c:pt>
                <c:pt idx="1">
                  <c:v>1879</c:v>
                </c:pt>
                <c:pt idx="2">
                  <c:v>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3216768"/>
        <c:axId val="164366592"/>
      </c:barChart>
      <c:catAx>
        <c:axId val="16321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592"/>
        <c:crosses val="autoZero"/>
        <c:auto val="1"/>
        <c:lblAlgn val="ctr"/>
        <c:lblOffset val="100"/>
        <c:noMultiLvlLbl val="0"/>
      </c:catAx>
      <c:valAx>
        <c:axId val="16436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6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37.9</c:v>
                </c:pt>
                <c:pt idx="2">
                  <c:v>1.8</c:v>
                </c:pt>
                <c:pt idx="3">
                  <c:v>60.300000000000004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79.87220447284345</c:v>
                </c:pt>
                <c:pt idx="1">
                  <c:v>92.24376731301939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20.12779552715655</c:v>
                </c:pt>
                <c:pt idx="1">
                  <c:v>7.7562326869806091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296960"/>
        <c:axId val="167575552"/>
      </c:barChart>
      <c:catAx>
        <c:axId val="166296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2969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383</c:v>
                </c:pt>
                <c:pt idx="1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0.9</c:v>
                </c:pt>
                <c:pt idx="1">
                  <c:v>0.9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28.7</c:v>
                </c:pt>
                <c:pt idx="1">
                  <c:v>19.399999999999999</c:v>
                </c:pt>
                <c:pt idx="2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28800"/>
        <c:axId val="186451072"/>
      </c:barChart>
      <c:catAx>
        <c:axId val="186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072"/>
        <c:crosses val="autoZero"/>
        <c:auto val="1"/>
        <c:lblAlgn val="ctr"/>
        <c:lblOffset val="100"/>
        <c:noMultiLvlLbl val="0"/>
      </c:catAx>
      <c:valAx>
        <c:axId val="18645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2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31.25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6528"/>
        <c:axId val="186568064"/>
      </c:barChart>
      <c:catAx>
        <c:axId val="18656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68064"/>
        <c:crosses val="autoZero"/>
        <c:auto val="1"/>
        <c:lblAlgn val="ctr"/>
        <c:lblOffset val="100"/>
        <c:noMultiLvlLbl val="0"/>
      </c:catAx>
      <c:valAx>
        <c:axId val="1865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6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705</c:v>
                </c:pt>
                <c:pt idx="1">
                  <c:v>1464</c:v>
                </c:pt>
                <c:pt idx="2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45</c:v>
                </c:pt>
                <c:pt idx="1">
                  <c:v>176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6592"/>
        <c:axId val="186858112"/>
      </c:barChart>
      <c:catAx>
        <c:axId val="18684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112"/>
        <c:crosses val="autoZero"/>
        <c:auto val="1"/>
        <c:lblAlgn val="ctr"/>
        <c:lblOffset val="100"/>
        <c:noMultiLvlLbl val="0"/>
      </c:catAx>
      <c:valAx>
        <c:axId val="186858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1551</c:v>
                </c:pt>
                <c:pt idx="1">
                  <c:v>4855</c:v>
                </c:pt>
                <c:pt idx="2">
                  <c:v>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116</c:v>
                </c:pt>
                <c:pt idx="1">
                  <c:v>365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464"/>
        <c:axId val="189344384"/>
      </c:barChart>
      <c:catAx>
        <c:axId val="18934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4384"/>
        <c:crosses val="autoZero"/>
        <c:auto val="1"/>
        <c:lblAlgn val="ctr"/>
        <c:lblOffset val="100"/>
        <c:noMultiLvlLbl val="0"/>
      </c:catAx>
      <c:valAx>
        <c:axId val="189344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3.3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2.1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5808"/>
        <c:axId val="189461248"/>
      </c:barChart>
      <c:catAx>
        <c:axId val="18941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1248"/>
        <c:crosses val="autoZero"/>
        <c:auto val="1"/>
        <c:lblAlgn val="ctr"/>
        <c:lblOffset val="100"/>
        <c:noMultiLvlLbl val="0"/>
      </c:catAx>
      <c:valAx>
        <c:axId val="189461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25.4</c:v>
                </c:pt>
                <c:pt idx="1">
                  <c:v>26.1</c:v>
                </c:pt>
                <c:pt idx="2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</c:v>
                </c:pt>
                <c:pt idx="1">
                  <c:v>36.299999999999997</c:v>
                </c:pt>
                <c:pt idx="2">
                  <c:v>36.700000000000003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4512"/>
        <c:axId val="189706624"/>
      </c:barChart>
      <c:catAx>
        <c:axId val="1895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6624"/>
        <c:crosses val="autoZero"/>
        <c:auto val="1"/>
        <c:lblAlgn val="ctr"/>
        <c:lblOffset val="100"/>
        <c:noMultiLvlLbl val="0"/>
      </c:catAx>
      <c:valAx>
        <c:axId val="18970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5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5357.24</c:v>
                </c:pt>
                <c:pt idx="1">
                  <c:v>8085.01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016"/>
        <c:axId val="189956480"/>
      </c:barChart>
      <c:catAx>
        <c:axId val="18994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480"/>
        <c:crosses val="autoZero"/>
        <c:auto val="1"/>
        <c:lblAlgn val="ctr"/>
        <c:lblOffset val="100"/>
        <c:noMultiLvlLbl val="0"/>
      </c:catAx>
      <c:valAx>
        <c:axId val="18995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64</c:v>
                </c:pt>
                <c:pt idx="1">
                  <c:v>59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41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8512"/>
        <c:axId val="190130048"/>
      </c:barChart>
      <c:catAx>
        <c:axId val="1901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048"/>
        <c:crosses val="autoZero"/>
        <c:auto val="1"/>
        <c:lblAlgn val="ctr"/>
        <c:lblOffset val="100"/>
        <c:noMultiLvlLbl val="0"/>
      </c:catAx>
      <c:valAx>
        <c:axId val="1901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85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5080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5143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9491</v>
      </c>
      <c r="C4" s="35">
        <v>4658</v>
      </c>
      <c r="D4" s="63">
        <v>4833</v>
      </c>
      <c r="E4" s="211"/>
    </row>
    <row r="5" spans="1:5" ht="30" x14ac:dyDescent="0.25">
      <c r="A5" s="201" t="s">
        <v>716</v>
      </c>
      <c r="B5" s="72">
        <v>9461</v>
      </c>
      <c r="C5" s="61">
        <v>4636</v>
      </c>
      <c r="D5" s="111">
        <v>4825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1236</v>
      </c>
      <c r="C4" s="71">
        <v>2457</v>
      </c>
    </row>
    <row r="5" spans="1:6" x14ac:dyDescent="0.25">
      <c r="A5" s="286" t="s">
        <v>719</v>
      </c>
      <c r="B5" s="214">
        <v>307</v>
      </c>
      <c r="C5" s="214">
        <v>349</v>
      </c>
    </row>
    <row r="6" spans="1:6" x14ac:dyDescent="0.25">
      <c r="A6" s="286" t="s">
        <v>720</v>
      </c>
      <c r="B6" s="214">
        <v>726</v>
      </c>
      <c r="C6" s="214">
        <v>796</v>
      </c>
    </row>
    <row r="7" spans="1:6" x14ac:dyDescent="0.25">
      <c r="A7" s="286" t="s">
        <v>721</v>
      </c>
      <c r="B7" s="214">
        <v>1774</v>
      </c>
      <c r="C7" s="214">
        <v>1333</v>
      </c>
    </row>
    <row r="8" spans="1:6" x14ac:dyDescent="0.25">
      <c r="A8" s="286" t="s">
        <v>722</v>
      </c>
      <c r="B8" s="214">
        <v>59</v>
      </c>
      <c r="C8" s="214">
        <v>190</v>
      </c>
    </row>
    <row r="9" spans="1:6" x14ac:dyDescent="0.25">
      <c r="A9" s="286" t="s">
        <v>723</v>
      </c>
      <c r="B9" s="214">
        <v>425</v>
      </c>
      <c r="C9" s="214">
        <v>415</v>
      </c>
    </row>
    <row r="10" spans="1:6" ht="30" x14ac:dyDescent="0.25">
      <c r="A10" s="293" t="s">
        <v>724</v>
      </c>
      <c r="B10" s="214">
        <v>1338</v>
      </c>
      <c r="C10" s="214">
        <v>189</v>
      </c>
    </row>
    <row r="11" spans="1:6" x14ac:dyDescent="0.25">
      <c r="A11" s="286" t="s">
        <v>887</v>
      </c>
      <c r="B11" s="214">
        <v>215</v>
      </c>
      <c r="C11" s="214">
        <v>281</v>
      </c>
    </row>
    <row r="12" spans="1:6" x14ac:dyDescent="0.25">
      <c r="A12" s="294" t="s">
        <v>16</v>
      </c>
      <c r="B12" s="1">
        <f>SUM(B4:B11)</f>
        <v>6080</v>
      </c>
      <c r="C12" s="1">
        <f>SUM(C4:C11)</f>
        <v>6010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1431</v>
      </c>
      <c r="C19" s="71">
        <v>1877</v>
      </c>
    </row>
    <row r="20" spans="1:3" x14ac:dyDescent="0.25">
      <c r="A20" s="286" t="s">
        <v>719</v>
      </c>
      <c r="B20" s="214">
        <v>151</v>
      </c>
      <c r="C20" s="214">
        <v>193</v>
      </c>
    </row>
    <row r="21" spans="1:3" x14ac:dyDescent="0.25">
      <c r="A21" s="286" t="s">
        <v>720</v>
      </c>
      <c r="B21" s="214">
        <v>560</v>
      </c>
      <c r="C21" s="214">
        <v>645</v>
      </c>
    </row>
    <row r="22" spans="1:3" x14ac:dyDescent="0.25">
      <c r="A22" s="286" t="s">
        <v>721</v>
      </c>
      <c r="B22" s="214">
        <v>1673</v>
      </c>
      <c r="C22" s="214">
        <v>1373</v>
      </c>
    </row>
    <row r="23" spans="1:3" x14ac:dyDescent="0.25">
      <c r="A23" s="286" t="s">
        <v>722</v>
      </c>
      <c r="B23" s="214">
        <v>9</v>
      </c>
      <c r="C23" s="214">
        <v>59</v>
      </c>
    </row>
    <row r="24" spans="1:3" x14ac:dyDescent="0.25">
      <c r="A24" s="286" t="s">
        <v>723</v>
      </c>
      <c r="B24" s="214">
        <v>345</v>
      </c>
      <c r="C24" s="214">
        <v>335</v>
      </c>
    </row>
    <row r="25" spans="1:3" ht="30" x14ac:dyDescent="0.25">
      <c r="A25" s="293" t="s">
        <v>724</v>
      </c>
      <c r="B25" s="214">
        <v>678</v>
      </c>
      <c r="C25" s="214">
        <v>74</v>
      </c>
    </row>
    <row r="26" spans="1:3" x14ac:dyDescent="0.25">
      <c r="A26" s="286" t="s">
        <v>887</v>
      </c>
      <c r="B26" s="214">
        <v>214</v>
      </c>
      <c r="C26" s="214">
        <v>558</v>
      </c>
    </row>
    <row r="27" spans="1:3" x14ac:dyDescent="0.25">
      <c r="A27" s="294" t="s">
        <v>16</v>
      </c>
      <c r="B27" s="1">
        <f>SUM(B19:B26)</f>
        <v>5061</v>
      </c>
      <c r="C27" s="1">
        <f>SUM(C19:C26)</f>
        <v>5114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75.569999999999993</v>
      </c>
      <c r="C4" s="1018">
        <v>73.13</v>
      </c>
      <c r="D4" s="1018">
        <v>78.319999999999993</v>
      </c>
      <c r="E4" s="1019">
        <v>29</v>
      </c>
      <c r="F4" s="1019">
        <v>203.1</v>
      </c>
      <c r="G4" s="1020">
        <v>47</v>
      </c>
      <c r="H4" s="1021">
        <v>45.4</v>
      </c>
      <c r="I4" s="1022">
        <v>48.6</v>
      </c>
      <c r="J4" s="1019">
        <v>28.7</v>
      </c>
    </row>
    <row r="5" spans="1:12" x14ac:dyDescent="0.25">
      <c r="A5" s="498">
        <v>2021</v>
      </c>
      <c r="B5" s="757">
        <v>74.959999999999994</v>
      </c>
      <c r="C5" s="758">
        <v>72.349999999999994</v>
      </c>
      <c r="D5" s="758">
        <v>77.88</v>
      </c>
      <c r="E5" s="1023">
        <v>29</v>
      </c>
      <c r="F5" s="1023">
        <v>204.6</v>
      </c>
      <c r="G5" s="1024">
        <v>47.1</v>
      </c>
      <c r="H5" s="1025">
        <v>45.6</v>
      </c>
      <c r="I5" s="1026">
        <v>48.7</v>
      </c>
      <c r="J5" s="1023">
        <v>19.399999999999999</v>
      </c>
    </row>
    <row r="6" spans="1:12" x14ac:dyDescent="0.25">
      <c r="A6" s="499">
        <v>2022</v>
      </c>
      <c r="B6" s="1011">
        <v>75.180000000000007</v>
      </c>
      <c r="C6" s="1012">
        <v>71.930000000000007</v>
      </c>
      <c r="D6" s="1012">
        <v>78.77</v>
      </c>
      <c r="E6" s="1013">
        <v>29</v>
      </c>
      <c r="F6" s="1013">
        <v>212.2</v>
      </c>
      <c r="G6" s="1014">
        <v>47.3</v>
      </c>
      <c r="H6" s="1015">
        <v>45.8</v>
      </c>
      <c r="I6" s="1016">
        <v>48.8</v>
      </c>
      <c r="J6" s="1013">
        <v>19.600000000000001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28.7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19.399999999999999</v>
      </c>
    </row>
    <row r="13" spans="1:12" x14ac:dyDescent="0.25">
      <c r="A13" s="633">
        <f t="shared" si="0"/>
        <v>2022</v>
      </c>
      <c r="B13" s="627">
        <f t="shared" si="1"/>
        <v>19.600000000000001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2826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3287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70678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372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2887</v>
      </c>
      <c r="C5" s="70">
        <v>3215</v>
      </c>
      <c r="D5" s="55">
        <v>1892</v>
      </c>
      <c r="E5" s="110">
        <v>1323</v>
      </c>
      <c r="F5" s="55">
        <v>30.7</v>
      </c>
      <c r="G5" s="55">
        <v>36</v>
      </c>
      <c r="H5" s="110">
        <v>25.4</v>
      </c>
      <c r="I5" s="55"/>
      <c r="J5" s="70"/>
      <c r="K5" s="55"/>
      <c r="L5" s="55"/>
      <c r="M5" s="71">
        <v>52</v>
      </c>
      <c r="N5" s="71">
        <v>39</v>
      </c>
      <c r="O5" s="71">
        <v>64</v>
      </c>
    </row>
    <row r="6" spans="1:16" x14ac:dyDescent="0.25">
      <c r="A6" s="215">
        <v>2021</v>
      </c>
      <c r="B6" s="212">
        <v>2889</v>
      </c>
      <c r="C6" s="212">
        <v>3216</v>
      </c>
      <c r="D6" s="58">
        <v>1879</v>
      </c>
      <c r="E6" s="160">
        <v>1337</v>
      </c>
      <c r="F6" s="58">
        <v>31.2</v>
      </c>
      <c r="G6" s="58">
        <v>36.299999999999997</v>
      </c>
      <c r="H6" s="160">
        <v>26.1</v>
      </c>
      <c r="I6" s="58">
        <v>55773</v>
      </c>
      <c r="J6" s="212">
        <v>511</v>
      </c>
      <c r="K6" s="58">
        <v>211</v>
      </c>
      <c r="L6" s="58">
        <v>300</v>
      </c>
      <c r="M6" s="214">
        <v>50</v>
      </c>
      <c r="N6" s="214">
        <v>41</v>
      </c>
      <c r="O6" s="214">
        <v>59</v>
      </c>
    </row>
    <row r="7" spans="1:16" x14ac:dyDescent="0.25">
      <c r="A7" s="229">
        <v>2022</v>
      </c>
      <c r="B7" s="167">
        <v>2826</v>
      </c>
      <c r="C7" s="167">
        <v>3287</v>
      </c>
      <c r="D7" s="94">
        <v>1888</v>
      </c>
      <c r="E7" s="169">
        <v>1399</v>
      </c>
      <c r="F7" s="94">
        <v>32.200000000000003</v>
      </c>
      <c r="G7" s="58">
        <v>36.700000000000003</v>
      </c>
      <c r="H7" s="160">
        <v>27.5</v>
      </c>
      <c r="I7" s="94">
        <v>62539</v>
      </c>
      <c r="J7" s="167">
        <v>453</v>
      </c>
      <c r="K7" s="94">
        <v>205</v>
      </c>
      <c r="L7" s="94">
        <v>248</v>
      </c>
      <c r="M7" s="214">
        <v>45</v>
      </c>
      <c r="N7" s="214">
        <v>40</v>
      </c>
      <c r="O7" s="214">
        <v>49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70678</v>
      </c>
      <c r="J8" s="1072">
        <v>372</v>
      </c>
      <c r="K8" s="1073">
        <v>156</v>
      </c>
      <c r="L8" s="1073">
        <v>216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55773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62539</v>
      </c>
      <c r="F14" s="514">
        <f>A5</f>
        <v>2020</v>
      </c>
      <c r="G14" s="310">
        <f>IF(ISBLANK(E5),"",E5)</f>
        <v>1323</v>
      </c>
      <c r="H14" s="310">
        <f>IF(ISBLANK(D5),"",D5)</f>
        <v>1892</v>
      </c>
      <c r="K14" s="514">
        <f>A6</f>
        <v>2021</v>
      </c>
      <c r="L14" s="310">
        <f>IF(ISBLANK(L6),"",L6)</f>
        <v>300</v>
      </c>
      <c r="M14" s="310">
        <f>IF(ISBLANK(K6),"",K6)</f>
        <v>211</v>
      </c>
    </row>
    <row r="15" spans="1:16" x14ac:dyDescent="0.25">
      <c r="A15" s="481">
        <f>A8</f>
        <v>2023</v>
      </c>
      <c r="B15" s="311">
        <f t="shared" si="0"/>
        <v>70678</v>
      </c>
      <c r="F15" s="486">
        <f t="shared" ref="F15:F16" si="1">A6</f>
        <v>2021</v>
      </c>
      <c r="G15" s="479">
        <f t="shared" ref="G15:G16" si="2">IF(ISBLANK(E6),"",E6)</f>
        <v>1337</v>
      </c>
      <c r="H15" s="479">
        <f t="shared" ref="H15:H16" si="3">IF(ISBLANK(D6),"",D6)</f>
        <v>1879</v>
      </c>
      <c r="K15" s="486">
        <f>A7</f>
        <v>2022</v>
      </c>
      <c r="L15" s="479">
        <f t="shared" ref="L15:L16" si="4">IF(ISBLANK(L7),"",L7)</f>
        <v>248</v>
      </c>
      <c r="M15" s="479">
        <f t="shared" ref="M15:M16" si="5">IF(ISBLANK(K7),"",K7)</f>
        <v>205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1399</v>
      </c>
      <c r="H16" s="311">
        <f t="shared" si="3"/>
        <v>1888</v>
      </c>
      <c r="K16" s="481">
        <f>A8</f>
        <v>2023</v>
      </c>
      <c r="L16" s="311">
        <f t="shared" si="4"/>
        <v>216</v>
      </c>
      <c r="M16" s="311">
        <f t="shared" si="5"/>
        <v>156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2887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2889</v>
      </c>
      <c r="C21" s="373"/>
      <c r="D21" s="197"/>
      <c r="F21" s="514">
        <f>A5</f>
        <v>2020</v>
      </c>
      <c r="G21" s="310">
        <f>IF(ISBLANK(E5),"",E5)</f>
        <v>1323</v>
      </c>
      <c r="H21" s="310">
        <f>IF(ISBLANK(D5),"",D5)</f>
        <v>1892</v>
      </c>
      <c r="K21" s="514">
        <f>A6</f>
        <v>2021</v>
      </c>
      <c r="L21" s="310">
        <f>IF(ISBLANK(L6),"",L6)</f>
        <v>300</v>
      </c>
      <c r="M21" s="310">
        <f>IF(ISBLANK(K6),"",K6)</f>
        <v>211</v>
      </c>
    </row>
    <row r="22" spans="1:15" x14ac:dyDescent="0.25">
      <c r="A22" s="481">
        <f t="shared" si="6"/>
        <v>2022</v>
      </c>
      <c r="B22" s="311">
        <f t="shared" si="7"/>
        <v>2826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1337</v>
      </c>
      <c r="H22" s="479">
        <f t="shared" ref="H22:H23" si="10">IF(ISBLANK(D6),"",D6)</f>
        <v>1879</v>
      </c>
      <c r="K22" s="486">
        <f>A7</f>
        <v>2022</v>
      </c>
      <c r="L22" s="479">
        <f>IF(ISBLANK(L7),"",L7)</f>
        <v>248</v>
      </c>
      <c r="M22" s="479">
        <f>IF(ISBLANK(K7),"",K7)</f>
        <v>205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1399</v>
      </c>
      <c r="H23" s="311">
        <f t="shared" si="10"/>
        <v>1888</v>
      </c>
      <c r="K23" s="481">
        <f>A8</f>
        <v>2023</v>
      </c>
      <c r="L23" s="311">
        <f>IF(ISBLANK(L8),"",L8)</f>
        <v>216</v>
      </c>
      <c r="M23" s="311">
        <f>IF(ISBLANK(K8),"",K8)</f>
        <v>156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2887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2889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2826</v>
      </c>
      <c r="C28" s="373"/>
      <c r="D28" s="197"/>
      <c r="F28" s="514">
        <f>A5</f>
        <v>2020</v>
      </c>
      <c r="G28" s="310">
        <f>IF(ISBLANK(H5),"",H5)</f>
        <v>25.4</v>
      </c>
      <c r="H28" s="310">
        <f>IF(ISBLANK(G5),"",G5)</f>
        <v>36</v>
      </c>
      <c r="K28" s="514">
        <f>A5</f>
        <v>2020</v>
      </c>
      <c r="L28" s="310">
        <f>IF(ISBLANK(O5),"",O5)</f>
        <v>64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26.1</v>
      </c>
      <c r="H29" s="479">
        <f t="shared" ref="H29:H30" si="15">IF(ISBLANK(G6),"",G6)</f>
        <v>36.299999999999997</v>
      </c>
      <c r="K29" s="486">
        <f t="shared" ref="K29:K30" si="16">A6</f>
        <v>2021</v>
      </c>
      <c r="L29" s="479">
        <f t="shared" ref="L29:L30" si="17">IF(ISBLANK(O6),"",O6)</f>
        <v>59</v>
      </c>
      <c r="M29" s="479">
        <f t="shared" ref="M29:M30" si="18">IF(ISBLANK(N6),"",N6)</f>
        <v>41</v>
      </c>
    </row>
    <row r="30" spans="1:15" x14ac:dyDescent="0.25">
      <c r="F30" s="481">
        <f t="shared" si="13"/>
        <v>2022</v>
      </c>
      <c r="G30" s="311">
        <f t="shared" si="14"/>
        <v>27.5</v>
      </c>
      <c r="H30" s="311">
        <f t="shared" si="15"/>
        <v>36.700000000000003</v>
      </c>
      <c r="K30" s="481">
        <f t="shared" si="16"/>
        <v>2022</v>
      </c>
      <c r="L30" s="311">
        <f t="shared" si="17"/>
        <v>49</v>
      </c>
      <c r="M30" s="311">
        <f t="shared" si="18"/>
        <v>40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25.4</v>
      </c>
      <c r="H35" s="310">
        <f>IF(ISBLANK(G5),"",G5)</f>
        <v>36</v>
      </c>
      <c r="K35" s="514">
        <f>A5</f>
        <v>2020</v>
      </c>
      <c r="L35" s="310">
        <f>IF(ISBLANK(O5),"",O5)</f>
        <v>64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26.1</v>
      </c>
      <c r="H36" s="479">
        <f t="shared" ref="H36:H37" si="21">IF(ISBLANK(G6),"",G6)</f>
        <v>36.299999999999997</v>
      </c>
      <c r="K36" s="486">
        <f t="shared" ref="K36:K37" si="22">A6</f>
        <v>2021</v>
      </c>
      <c r="L36" s="479">
        <f t="shared" ref="L36:L37" si="23">IF(ISBLANK(O6),"",O6)</f>
        <v>59</v>
      </c>
      <c r="M36" s="479">
        <f t="shared" ref="M36:M37" si="24">IF(ISBLANK(N6),"",N6)</f>
        <v>41</v>
      </c>
    </row>
    <row r="37" spans="6:15" x14ac:dyDescent="0.25">
      <c r="F37" s="481">
        <f t="shared" si="19"/>
        <v>2022</v>
      </c>
      <c r="G37" s="311">
        <f t="shared" si="20"/>
        <v>27.5</v>
      </c>
      <c r="H37" s="311">
        <f t="shared" si="21"/>
        <v>36.700000000000003</v>
      </c>
      <c r="K37" s="481">
        <f t="shared" si="22"/>
        <v>2022</v>
      </c>
      <c r="L37" s="311">
        <f t="shared" si="23"/>
        <v>49</v>
      </c>
      <c r="M37" s="311">
        <f t="shared" si="24"/>
        <v>40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20.7</v>
      </c>
      <c r="C6" s="35">
        <v>22.7</v>
      </c>
      <c r="D6" s="63">
        <v>19.3</v>
      </c>
      <c r="E6" s="35">
        <v>59.9</v>
      </c>
      <c r="F6" s="35">
        <v>54</v>
      </c>
      <c r="G6" s="35">
        <v>64</v>
      </c>
      <c r="H6" s="292">
        <v>19.399999999999999</v>
      </c>
      <c r="I6" s="35">
        <v>23.2</v>
      </c>
      <c r="J6" s="63">
        <v>16.7</v>
      </c>
      <c r="M6" s="127" t="s">
        <v>16</v>
      </c>
      <c r="N6" s="935">
        <f>IF(ISBLANK(B8),"",B8)</f>
        <v>13.7</v>
      </c>
      <c r="O6" s="935">
        <f>IF(ISBLANK(E8),"",E8)</f>
        <v>62.1</v>
      </c>
      <c r="P6" s="128">
        <f>IF(ISBLANK(H8),"",H8)</f>
        <v>24.2</v>
      </c>
    </row>
    <row r="7" spans="1:19" x14ac:dyDescent="0.25">
      <c r="A7" s="286">
        <v>2022</v>
      </c>
      <c r="B7" s="167">
        <v>16.600000000000001</v>
      </c>
      <c r="C7" s="94">
        <v>14.1</v>
      </c>
      <c r="D7" s="169">
        <v>18.5</v>
      </c>
      <c r="E7" s="94">
        <v>59.6</v>
      </c>
      <c r="F7" s="94">
        <v>58</v>
      </c>
      <c r="G7" s="94">
        <v>60.9</v>
      </c>
      <c r="H7" s="167">
        <v>23.8</v>
      </c>
      <c r="I7" s="94">
        <v>27.8</v>
      </c>
      <c r="J7" s="169">
        <v>20.6</v>
      </c>
    </row>
    <row r="8" spans="1:19" x14ac:dyDescent="0.25">
      <c r="A8" s="218">
        <v>2023</v>
      </c>
      <c r="B8" s="167">
        <v>13.7</v>
      </c>
      <c r="C8" s="94">
        <v>13.5</v>
      </c>
      <c r="D8" s="169">
        <v>13.9</v>
      </c>
      <c r="E8" s="94">
        <v>62.1</v>
      </c>
      <c r="F8" s="94">
        <v>60.9</v>
      </c>
      <c r="G8" s="94">
        <v>63</v>
      </c>
      <c r="H8" s="167">
        <v>24.2</v>
      </c>
      <c r="I8" s="94">
        <v>25.6</v>
      </c>
      <c r="J8" s="169">
        <v>23.1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13.9</v>
      </c>
      <c r="O12" s="936">
        <f>IF(ISBLANK(G8),"",G8)</f>
        <v>63</v>
      </c>
      <c r="P12" s="938">
        <f>IF(ISBLANK(J8),"",J8)</f>
        <v>23.1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13.5</v>
      </c>
      <c r="O13" s="937">
        <f>IF(ISBLANK(F8),"",F8)</f>
        <v>60.9</v>
      </c>
      <c r="P13" s="939">
        <f>IF(ISBLANK(I8),"",I8)</f>
        <v>25.6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13.7</v>
      </c>
      <c r="O20" s="935">
        <f>IF(ISBLANK(E8),"",E8)</f>
        <v>62.1</v>
      </c>
      <c r="P20" s="940">
        <f>IF(ISBLANK(H8),"",H8)</f>
        <v>24.2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13.9</v>
      </c>
      <c r="O24" s="936">
        <f>IF(ISBLANK(G8),"",G8)</f>
        <v>63</v>
      </c>
      <c r="P24" s="938">
        <f>IF(ISBLANK(J8),"",J8)</f>
        <v>23.1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13.5</v>
      </c>
      <c r="O25" s="937">
        <f>IF(ISBLANK(F8),"",F8)</f>
        <v>60.9</v>
      </c>
      <c r="P25" s="939">
        <f>IF(ISBLANK(I8),"",I8)</f>
        <v>25.6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432991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42355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487934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47729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761596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74498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96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514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208859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29.3</v>
      </c>
      <c r="E21" s="751">
        <v>37.299999999999997</v>
      </c>
      <c r="F21" s="751">
        <v>37.9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9.1999999999999993</v>
      </c>
      <c r="E22" s="752">
        <v>2.1</v>
      </c>
      <c r="F22" s="752">
        <v>1.8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37.9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60.300000000000004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37.9</v>
      </c>
    </row>
    <row r="32" spans="1:11" x14ac:dyDescent="0.25">
      <c r="A32" s="698" t="s">
        <v>1431</v>
      </c>
      <c r="B32" s="734">
        <f>F22</f>
        <v>1.8</v>
      </c>
    </row>
    <row r="33" spans="1:2" x14ac:dyDescent="0.25">
      <c r="A33" s="699" t="s">
        <v>1432</v>
      </c>
      <c r="B33" s="732">
        <f>100-(B30+B31+B32)</f>
        <v>60.300000000000004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106</v>
      </c>
      <c r="C4" s="71">
        <v>7</v>
      </c>
      <c r="D4" s="71">
        <v>5</v>
      </c>
      <c r="G4" s="217">
        <f>A4</f>
        <v>2021</v>
      </c>
      <c r="H4" s="289">
        <f>IF(ISBLANK(C4),"",C4)</f>
        <v>7</v>
      </c>
      <c r="I4" s="289">
        <f>IF(ISBLANK(D4),"",D4)</f>
        <v>5</v>
      </c>
    </row>
    <row r="5" spans="1:9" x14ac:dyDescent="0.25">
      <c r="A5" s="286">
        <v>2022</v>
      </c>
      <c r="B5" s="214">
        <v>99</v>
      </c>
      <c r="C5" s="214">
        <v>6</v>
      </c>
      <c r="D5" s="214">
        <v>3</v>
      </c>
      <c r="G5" s="286">
        <f t="shared" ref="G5:G6" si="0">A5</f>
        <v>2022</v>
      </c>
      <c r="H5" s="290">
        <f t="shared" ref="H5:H6" si="1">IF(ISBLANK(C5),"",C5)</f>
        <v>6</v>
      </c>
      <c r="I5" s="290">
        <f t="shared" ref="I5:I6" si="2">IF(ISBLANK(D5),"",D5)</f>
        <v>3</v>
      </c>
    </row>
    <row r="6" spans="1:9" x14ac:dyDescent="0.25">
      <c r="A6" s="218">
        <v>2023</v>
      </c>
      <c r="B6" s="168">
        <v>96</v>
      </c>
      <c r="C6" s="168">
        <v>4</v>
      </c>
      <c r="D6" s="168">
        <v>1</v>
      </c>
      <c r="G6" s="219">
        <f t="shared" si="0"/>
        <v>2023</v>
      </c>
      <c r="H6" s="291">
        <f t="shared" si="1"/>
        <v>4</v>
      </c>
      <c r="I6" s="291">
        <f t="shared" si="2"/>
        <v>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</v>
      </c>
      <c r="I12" s="289">
        <f>IF(ISBLANK(D4),"",D4)</f>
        <v>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</v>
      </c>
      <c r="I13" s="290">
        <f t="shared" si="4"/>
        <v>3</v>
      </c>
    </row>
    <row r="14" spans="1:9" x14ac:dyDescent="0.25">
      <c r="G14" s="219">
        <f t="shared" si="3"/>
        <v>2023</v>
      </c>
      <c r="H14" s="291">
        <f t="shared" ref="H14:I14" si="5">IF(ISBLANK(C6),"",C6)</f>
        <v>4</v>
      </c>
      <c r="I14" s="291">
        <f t="shared" si="5"/>
        <v>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475</v>
      </c>
      <c r="C23" s="71">
        <v>16</v>
      </c>
      <c r="D23" s="71">
        <v>44</v>
      </c>
      <c r="G23" s="217">
        <f>A23</f>
        <v>2021</v>
      </c>
      <c r="H23" s="289">
        <f>IF(ISBLANK(C23),"",C23)</f>
        <v>16</v>
      </c>
      <c r="I23" s="289">
        <f>IF(ISBLANK(D23),"",D23)</f>
        <v>44</v>
      </c>
    </row>
    <row r="24" spans="1:13" x14ac:dyDescent="0.25">
      <c r="A24" s="286">
        <v>2022</v>
      </c>
      <c r="B24" s="214">
        <v>480</v>
      </c>
      <c r="C24" s="214">
        <v>35</v>
      </c>
      <c r="D24" s="214">
        <v>37</v>
      </c>
      <c r="G24" s="286">
        <f t="shared" ref="G24:G25" si="6">A24</f>
        <v>2022</v>
      </c>
      <c r="H24" s="290">
        <f t="shared" ref="H24:H25" si="7">IF(ISBLANK(C24),"",C24)</f>
        <v>35</v>
      </c>
      <c r="I24" s="290">
        <f t="shared" ref="I24:I25" si="8">IF(ISBLANK(D24),"",D24)</f>
        <v>37</v>
      </c>
    </row>
    <row r="25" spans="1:13" x14ac:dyDescent="0.25">
      <c r="A25" s="218">
        <v>2023</v>
      </c>
      <c r="B25" s="168">
        <v>514</v>
      </c>
      <c r="C25" s="168">
        <v>20</v>
      </c>
      <c r="D25" s="168">
        <v>54</v>
      </c>
      <c r="G25" s="219">
        <f t="shared" si="6"/>
        <v>2023</v>
      </c>
      <c r="H25" s="291">
        <f t="shared" si="7"/>
        <v>20</v>
      </c>
      <c r="I25" s="291">
        <f t="shared" si="8"/>
        <v>54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16</v>
      </c>
      <c r="I31" s="289">
        <f>IF(ISBLANK(D23),"",D23)</f>
        <v>44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35</v>
      </c>
      <c r="I32" s="290">
        <f t="shared" si="10"/>
        <v>37</v>
      </c>
    </row>
    <row r="33" spans="7:9" x14ac:dyDescent="0.25">
      <c r="G33" s="219">
        <f t="shared" si="9"/>
        <v>2023</v>
      </c>
      <c r="H33" s="291">
        <f t="shared" ref="H33:I33" si="11">IF(ISBLANK(C25),"",C25)</f>
        <v>20</v>
      </c>
      <c r="I33" s="291">
        <f t="shared" si="11"/>
        <v>54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179699</v>
      </c>
      <c r="E4" s="70">
        <v>17176</v>
      </c>
      <c r="F4" s="1076">
        <v>56323</v>
      </c>
      <c r="G4" s="70">
        <v>5384</v>
      </c>
      <c r="H4" s="1078">
        <v>614133</v>
      </c>
      <c r="I4" s="1077">
        <v>58701</v>
      </c>
    </row>
    <row r="5" spans="1:9" x14ac:dyDescent="0.25">
      <c r="A5" s="587">
        <v>2021</v>
      </c>
      <c r="B5" s="1079">
        <v>0</v>
      </c>
      <c r="C5" s="1080">
        <v>0</v>
      </c>
      <c r="D5" s="160">
        <v>246542</v>
      </c>
      <c r="E5" s="212">
        <v>23948</v>
      </c>
      <c r="F5" s="1079">
        <v>13699</v>
      </c>
      <c r="G5" s="212">
        <v>1331</v>
      </c>
      <c r="H5" s="1081">
        <v>660931</v>
      </c>
      <c r="I5" s="1080">
        <v>64199</v>
      </c>
    </row>
    <row r="6" spans="1:9" x14ac:dyDescent="0.25">
      <c r="A6" s="588">
        <v>2022</v>
      </c>
      <c r="B6" s="1082">
        <v>0</v>
      </c>
      <c r="C6" s="1083">
        <v>0</v>
      </c>
      <c r="D6" s="169">
        <v>288297</v>
      </c>
      <c r="E6" s="167">
        <v>28201</v>
      </c>
      <c r="F6" s="1082">
        <v>13760</v>
      </c>
      <c r="G6" s="167">
        <v>1346</v>
      </c>
      <c r="H6" s="1084">
        <v>761596</v>
      </c>
      <c r="I6" s="1083">
        <v>74498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108135</v>
      </c>
      <c r="C4" s="1076">
        <v>329668</v>
      </c>
      <c r="D4" s="1077">
        <v>31511</v>
      </c>
      <c r="E4" s="1076">
        <v>369280</v>
      </c>
      <c r="F4" s="1077">
        <v>35297</v>
      </c>
    </row>
    <row r="5" spans="1:6" x14ac:dyDescent="0.25">
      <c r="A5" s="480">
        <v>2021</v>
      </c>
      <c r="B5" s="1081">
        <v>173343</v>
      </c>
      <c r="C5" s="1079">
        <v>475874</v>
      </c>
      <c r="D5" s="1080">
        <v>46224</v>
      </c>
      <c r="E5" s="1079">
        <v>416225</v>
      </c>
      <c r="F5" s="1080">
        <v>40430</v>
      </c>
    </row>
    <row r="6" spans="1:6" ht="15.75" thickBot="1" x14ac:dyDescent="0.3">
      <c r="A6" s="960">
        <v>2022</v>
      </c>
      <c r="B6" s="1085">
        <v>208859</v>
      </c>
      <c r="C6" s="1086">
        <v>432991</v>
      </c>
      <c r="D6" s="1087">
        <v>42355</v>
      </c>
      <c r="E6" s="1086">
        <v>487934</v>
      </c>
      <c r="F6" s="1087">
        <v>47729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Kosjerić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358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10223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75.180000000000007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212.2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9491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9461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228</v>
      </c>
      <c r="C63" s="548">
        <f>IF(ISBLANK('DEM2'!C7),"-",'DEM2'!C7)</f>
        <v>273</v>
      </c>
      <c r="D63" s="548"/>
      <c r="E63" s="548">
        <f>IF(ISBLANK('DEM2'!D8),"-",'DEM2'!D8)</f>
        <v>232</v>
      </c>
      <c r="F63" s="548">
        <f>IF(ISBLANK('DEM2'!C8),"-",'DEM2'!C8)</f>
        <v>280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349</v>
      </c>
      <c r="C64" s="317">
        <f>IF(ISBLANK('DEM2'!F7),"-",'DEM2'!F7)</f>
        <v>376</v>
      </c>
      <c r="D64" s="789"/>
      <c r="E64" s="317">
        <f>IF(ISBLANK('DEM2'!G8),"-",'DEM2'!G8)</f>
        <v>331</v>
      </c>
      <c r="F64" s="317">
        <f>IF(ISBLANK('DEM2'!F8),"-",'DEM2'!F8)</f>
        <v>370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190</v>
      </c>
      <c r="C65" s="345">
        <f>IF(ISBLANK('DEM2'!I7),"-",'DEM2'!I7)</f>
        <v>243</v>
      </c>
      <c r="D65" s="393"/>
      <c r="E65" s="345">
        <f>IF(ISBLANK('DEM2'!J8),"-",'DEM2'!J8)</f>
        <v>176</v>
      </c>
      <c r="F65" s="345">
        <f>IF(ISBLANK('DEM2'!I8),"-",'DEM2'!I8)</f>
        <v>225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715</v>
      </c>
      <c r="C66" s="348">
        <f>IF(ISBLANK('DEM2'!L7),"-",'DEM2'!L7)</f>
        <v>827</v>
      </c>
      <c r="D66" s="394"/>
      <c r="E66" s="348">
        <f>IF(ISBLANK('DEM2'!M8),"-",'DEM2'!M8)</f>
        <v>694</v>
      </c>
      <c r="F66" s="348">
        <f>IF(ISBLANK('DEM2'!L8),"-",'DEM2'!L8)</f>
        <v>818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700</v>
      </c>
      <c r="C67" s="345">
        <f>IF(ISBLANK('DEM2'!O7),"-",'DEM2'!O7)</f>
        <v>822</v>
      </c>
      <c r="D67" s="393"/>
      <c r="E67" s="345">
        <f>IF(ISBLANK('DEM2'!P8),"-",'DEM2'!P8)</f>
        <v>671</v>
      </c>
      <c r="F67" s="345">
        <f>IF(ISBLANK('DEM2'!O8),"-",'DEM2'!O8)</f>
        <v>772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3025</v>
      </c>
      <c r="C68" s="317">
        <f>IF(ISBLANK('DEM2'!R7),"-",'DEM2'!R7)</f>
        <v>3260</v>
      </c>
      <c r="D68" s="395"/>
      <c r="E68" s="317">
        <f>IF(ISBLANK('DEM2'!S8),"-",'DEM2'!S8)</f>
        <v>2999</v>
      </c>
      <c r="F68" s="317">
        <f>IF(ISBLANK('DEM2'!R8),"-",'DEM2'!R8)</f>
        <v>3195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5121</v>
      </c>
      <c r="C69" s="463">
        <f>IF(ISBLANK('DEM2'!U7),"-",'DEM2'!U7)</f>
        <v>5174</v>
      </c>
      <c r="D69" s="799"/>
      <c r="E69" s="463">
        <f>IF(ISBLANK('DEM2'!V8),"-",'DEM2'!V8)</f>
        <v>5080</v>
      </c>
      <c r="F69" s="463">
        <f>IF(ISBLANK('DEM2'!U8),"-",'DEM2'!U8)</f>
        <v>5143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16.100000000000001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28.6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2826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3287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70678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372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32.799999999999997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83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33.6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761596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74498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288297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186861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28201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13760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1346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432991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42355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487934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47729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96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514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208859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2949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3644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1430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7800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2883</v>
      </c>
      <c r="C300" s="808">
        <f>IF(ISBLANK(POLJ3!C4),"-",POLJ3!C4)</f>
        <v>632</v>
      </c>
      <c r="D300" s="1160">
        <f>IF(ISBLANK(POLJ3!D4),"-",POLJ3!D4)</f>
        <v>2251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3987</v>
      </c>
      <c r="C301" s="789">
        <f>IF(ISBLANK(POLJ3!C5),"-",POLJ3!C5)</f>
        <v>2547</v>
      </c>
      <c r="D301" s="1161">
        <f>IF(ISBLANK(POLJ3!D5),"-",POLJ3!D5)</f>
        <v>1440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</v>
      </c>
      <c r="C302" s="790">
        <f>IF(ISBLANK(POLJ3!C6),"-",POLJ3!C6)</f>
        <v>1</v>
      </c>
      <c r="D302" s="1162">
        <f>IF(ISBLANK(POLJ3!D6),"-",POLJ3!D6)</f>
        <v>4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</v>
      </c>
      <c r="C303" s="791">
        <f>IF(ISBLANK(POLJ3!C7),"-",POLJ3!C7)</f>
        <v>0</v>
      </c>
      <c r="D303" s="1163">
        <f>IF(ISBLANK(POLJ3!D7),"-",POLJ3!D7)</f>
        <v>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2949</v>
      </c>
      <c r="C304" s="807">
        <f>IF(ISBLANK(POLJ3!C8),"-",POLJ3!C8)</f>
        <v>591</v>
      </c>
      <c r="D304" s="1164">
        <f>IF(ISBLANK(POLJ3!D8),"-",POLJ3!D8)</f>
        <v>2358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167.5</v>
      </c>
      <c r="C310" s="1165"/>
      <c r="D310" s="3"/>
      <c r="E310" s="5"/>
      <c r="F310" s="5"/>
      <c r="G310" s="815" t="s">
        <v>854</v>
      </c>
      <c r="H310" s="816">
        <f>IF(ISBLANK(POLJ2!H3),"-",POLJ2!H3)</f>
        <v>3800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2405.8200000000002</v>
      </c>
      <c r="C311" s="1154"/>
      <c r="D311" s="3"/>
      <c r="E311" s="5"/>
      <c r="F311" s="5"/>
      <c r="G311" s="810" t="s">
        <v>855</v>
      </c>
      <c r="H311" s="248">
        <f>IF(ISBLANK(POLJ2!H4),"-",POLJ2!H4)</f>
        <v>6757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2379.4499999999998</v>
      </c>
      <c r="C312" s="1154"/>
      <c r="D312" s="3"/>
      <c r="E312" s="5"/>
      <c r="F312" s="5"/>
      <c r="G312" s="810" t="s">
        <v>856</v>
      </c>
      <c r="H312" s="248">
        <f>IF(ISBLANK(POLJ2!H5),"-",POLJ2!H5)</f>
        <v>24736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0.05</v>
      </c>
      <c r="C313" s="1154"/>
      <c r="D313" s="3"/>
      <c r="E313" s="5"/>
      <c r="F313" s="5"/>
      <c r="G313" s="812" t="s">
        <v>857</v>
      </c>
      <c r="H313" s="249">
        <f>IF(ISBLANK(POLJ2!H6),"-",POLJ2!H6)</f>
        <v>27519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6</v>
      </c>
      <c r="C314" s="1154"/>
      <c r="D314" s="3"/>
      <c r="E314" s="5"/>
      <c r="F314" s="5"/>
      <c r="G314" s="814" t="s">
        <v>847</v>
      </c>
      <c r="H314" s="817">
        <f>IF(ISBLANK(POLJ2!H7),"-",POLJ2!H7)</f>
        <v>62812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8415.2999999999993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13374.12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79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45.8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260</v>
      </c>
      <c r="I364" s="808">
        <f>IF(ISBLANK(OBRAZ2!I6),"-",OBRAZ2!I6)</f>
        <v>244</v>
      </c>
      <c r="J364" s="808">
        <f>IF(ISBLANK(OBRAZ2!J6),"-",OBRAZ2!J6)</f>
        <v>16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144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72.5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69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3.3333333333333335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68.518518518518519</v>
      </c>
      <c r="I377" s="851">
        <f>IF(ISBLANK(OBRAZ2!C14),"-",OBRAZ2!C23)</f>
        <v>78.07692307692308</v>
      </c>
      <c r="J377" s="851">
        <f>IF(ISBLANK(OBRAZ2!D14),"-",OBRAZ2!D23)</f>
        <v>76.369863013698634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13.333333333333334</v>
      </c>
      <c r="I379" s="851">
        <f>IF(ISBLANK(OBRAZ2!C16),"-",OBRAZ2!C25)</f>
        <v>5.384615384615385</v>
      </c>
      <c r="J379" s="851">
        <f>IF(ISBLANK(OBRAZ2!D16),"-",OBRAZ2!D25)</f>
        <v>9.5890410958904102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14.814814814814813</v>
      </c>
      <c r="I380" s="852">
        <f>IF(ISBLANK(OBRAZ2!C17),"-",OBRAZ2!C26)</f>
        <v>16.538461538461537</v>
      </c>
      <c r="J380" s="852">
        <f>IF(ISBLANK(OBRAZ2!D17),"-",OBRAZ2!D26)</f>
        <v>14.04109589041096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250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333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100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106.4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183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56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0.44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714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238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3381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96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1.1000000000000001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392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27.7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87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0.8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5.6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67</v>
      </c>
      <c r="F626" s="794" t="str">
        <f>IF(LEN(IZBORI!C4)&gt;0,"(" &amp; IZBORI!C4 &amp; ")", "-")</f>
        <v>(2017)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25.9</v>
      </c>
      <c r="F627" s="796" t="str">
        <f>IF(LEN(IZBORI!C5)&gt;0,"(" &amp; IZBORI!C5 &amp; ")", "-")</f>
        <v>(2017)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162.107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58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1748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65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1654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13442.25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15.60003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45</v>
      </c>
      <c r="D696" s="3"/>
      <c r="E696" s="5"/>
      <c r="F696" s="5"/>
      <c r="G696" s="837">
        <v>2012</v>
      </c>
      <c r="H696" s="835">
        <f>IF(ISBLANK(INDEKSI2!B5),"-",INDEKSI2!B5)</f>
        <v>34.31</v>
      </c>
      <c r="I696" s="835">
        <f>IF(ISBLANK(INDEKSI2!C5),"-",INDEKSI2!C5)</f>
        <v>29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47.48</v>
      </c>
      <c r="D697" s="3"/>
      <c r="E697" s="5"/>
      <c r="F697" s="5"/>
      <c r="G697" s="838">
        <v>2013</v>
      </c>
      <c r="H697" s="559">
        <f>IF(ISBLANK(INDEKSI2!B6),"-",INDEKSI2!B6)</f>
        <v>34.54</v>
      </c>
      <c r="I697" s="559">
        <f>IF(ISBLANK(INDEKSI2!C6),"-",INDEKSI2!C6)</f>
        <v>45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32.97</v>
      </c>
      <c r="I698" s="836">
        <f>IF(ISBLANK(INDEKSI2!C7),"-",INDEKSI2!C7)</f>
        <v>74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759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2858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32.799999999999997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83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32.97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74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15.60003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45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47.48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32.21</v>
      </c>
      <c r="C4" s="721">
        <v>62</v>
      </c>
      <c r="D4" s="710"/>
      <c r="E4" s="711"/>
      <c r="F4" s="712"/>
    </row>
    <row r="5" spans="1:6" x14ac:dyDescent="0.25">
      <c r="A5" s="286">
        <v>2012</v>
      </c>
      <c r="B5" s="614">
        <v>34.31</v>
      </c>
      <c r="C5" s="722">
        <v>29</v>
      </c>
      <c r="D5" s="713"/>
      <c r="E5" s="641"/>
      <c r="F5" s="714"/>
    </row>
    <row r="6" spans="1:6" x14ac:dyDescent="0.25">
      <c r="A6" s="286">
        <v>2013</v>
      </c>
      <c r="B6" s="614">
        <v>34.54</v>
      </c>
      <c r="C6" s="722">
        <v>45</v>
      </c>
      <c r="D6" s="715">
        <v>15.60003</v>
      </c>
      <c r="E6" s="609">
        <v>45</v>
      </c>
      <c r="F6" s="716">
        <v>47.48</v>
      </c>
    </row>
    <row r="7" spans="1:6" x14ac:dyDescent="0.25">
      <c r="A7" s="219">
        <v>2014</v>
      </c>
      <c r="B7" s="615">
        <v>32.97</v>
      </c>
      <c r="C7" s="723">
        <v>74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2949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1430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3644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167.5</v>
      </c>
      <c r="G3" s="217" t="s">
        <v>765</v>
      </c>
      <c r="H3" s="71">
        <v>3800</v>
      </c>
    </row>
    <row r="4" spans="1:9" x14ac:dyDescent="0.25">
      <c r="A4" s="286" t="s">
        <v>760</v>
      </c>
      <c r="B4" s="214">
        <v>2405.8200000000002</v>
      </c>
      <c r="G4" s="286" t="s">
        <v>766</v>
      </c>
      <c r="H4" s="214">
        <v>6757</v>
      </c>
    </row>
    <row r="5" spans="1:9" x14ac:dyDescent="0.25">
      <c r="A5" s="286" t="s">
        <v>761</v>
      </c>
      <c r="B5" s="214">
        <v>2379.4499999999998</v>
      </c>
      <c r="G5" s="286" t="s">
        <v>767</v>
      </c>
      <c r="H5" s="214">
        <v>24736</v>
      </c>
    </row>
    <row r="6" spans="1:9" x14ac:dyDescent="0.25">
      <c r="A6" s="286" t="s">
        <v>762</v>
      </c>
      <c r="B6" s="214">
        <v>0.05</v>
      </c>
      <c r="G6" s="286" t="s">
        <v>768</v>
      </c>
      <c r="H6" s="214">
        <v>27519</v>
      </c>
    </row>
    <row r="7" spans="1:9" x14ac:dyDescent="0.25">
      <c r="A7" s="286" t="s">
        <v>763</v>
      </c>
      <c r="B7" s="214">
        <v>6</v>
      </c>
      <c r="G7" s="1" t="s">
        <v>24</v>
      </c>
      <c r="H7" s="288">
        <v>62812</v>
      </c>
    </row>
    <row r="8" spans="1:9" x14ac:dyDescent="0.25">
      <c r="A8" s="287" t="s">
        <v>764</v>
      </c>
      <c r="B8" s="73">
        <v>8415.2999999999993</v>
      </c>
    </row>
    <row r="9" spans="1:9" x14ac:dyDescent="0.25">
      <c r="A9" s="1" t="s">
        <v>24</v>
      </c>
      <c r="B9" s="288">
        <v>13374.12</v>
      </c>
      <c r="I9" s="41" t="s">
        <v>876</v>
      </c>
    </row>
    <row r="10" spans="1:9" x14ac:dyDescent="0.25">
      <c r="G10" s="29" t="s">
        <v>775</v>
      </c>
      <c r="H10" s="58">
        <v>7800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2883</v>
      </c>
      <c r="C4" s="55">
        <v>632</v>
      </c>
      <c r="D4" s="110">
        <v>2251</v>
      </c>
    </row>
    <row r="5" spans="1:4" ht="30" customHeight="1" x14ac:dyDescent="0.25">
      <c r="A5" s="274" t="s">
        <v>884</v>
      </c>
      <c r="B5" s="212">
        <v>3987</v>
      </c>
      <c r="C5" s="58">
        <v>2547</v>
      </c>
      <c r="D5" s="160">
        <v>1440</v>
      </c>
    </row>
    <row r="6" spans="1:4" x14ac:dyDescent="0.25">
      <c r="A6" s="274" t="s">
        <v>772</v>
      </c>
      <c r="B6" s="212">
        <v>5</v>
      </c>
      <c r="C6" s="58">
        <v>1</v>
      </c>
      <c r="D6" s="160">
        <v>4</v>
      </c>
    </row>
    <row r="7" spans="1:4" ht="30" x14ac:dyDescent="0.25">
      <c r="A7" s="274" t="s">
        <v>773</v>
      </c>
      <c r="B7" s="212">
        <v>3</v>
      </c>
      <c r="C7" s="58">
        <v>0</v>
      </c>
      <c r="D7" s="160">
        <v>3</v>
      </c>
    </row>
    <row r="8" spans="1:4" x14ac:dyDescent="0.25">
      <c r="A8" s="201" t="s">
        <v>774</v>
      </c>
      <c r="B8" s="72">
        <v>2949</v>
      </c>
      <c r="C8" s="61">
        <v>591</v>
      </c>
      <c r="D8" s="111">
        <v>2358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20</v>
      </c>
      <c r="C14" s="276">
        <f>D6/B6*100</f>
        <v>80</v>
      </c>
    </row>
    <row r="15" spans="1:4" ht="60" x14ac:dyDescent="0.25">
      <c r="A15" s="277" t="s">
        <v>885</v>
      </c>
      <c r="B15" s="282">
        <f>C5/B5*100</f>
        <v>63.882618510158018</v>
      </c>
      <c r="C15" s="278">
        <f>D5/B5*100</f>
        <v>36.117381489841989</v>
      </c>
    </row>
    <row r="16" spans="1:4" ht="30" x14ac:dyDescent="0.25">
      <c r="A16" s="279" t="s">
        <v>821</v>
      </c>
      <c r="B16" s="283">
        <f>C4/B4*100</f>
        <v>21.92160943461672</v>
      </c>
      <c r="C16" s="280">
        <f>D4/B4*100</f>
        <v>78.078390565383287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20</v>
      </c>
      <c r="C21" s="276">
        <f>C14</f>
        <v>80</v>
      </c>
    </row>
    <row r="22" spans="1:3" ht="60" x14ac:dyDescent="0.25">
      <c r="A22" s="277" t="s">
        <v>823</v>
      </c>
      <c r="B22" s="282">
        <f t="shared" ref="B22:C23" si="0">B15</f>
        <v>63.882618510158018</v>
      </c>
      <c r="C22" s="278">
        <f t="shared" si="0"/>
        <v>36.117381489841989</v>
      </c>
    </row>
    <row r="23" spans="1:3" ht="30" x14ac:dyDescent="0.25">
      <c r="A23" s="279" t="s">
        <v>858</v>
      </c>
      <c r="B23" s="285">
        <f t="shared" si="0"/>
        <v>21.92160943461672</v>
      </c>
      <c r="C23" s="284">
        <f t="shared" si="0"/>
        <v>78.078390565383287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45.8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72.5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261</v>
      </c>
      <c r="C6" s="973">
        <v>238</v>
      </c>
      <c r="D6" s="945">
        <v>23</v>
      </c>
      <c r="E6" s="973">
        <v>270</v>
      </c>
      <c r="F6" s="973">
        <v>259</v>
      </c>
      <c r="G6" s="945">
        <v>11</v>
      </c>
      <c r="H6" s="599">
        <v>260</v>
      </c>
      <c r="I6" s="616">
        <v>244</v>
      </c>
      <c r="J6" s="945">
        <v>16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9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185</v>
      </c>
      <c r="C14" s="751">
        <v>203</v>
      </c>
      <c r="D14" s="751">
        <v>223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36</v>
      </c>
      <c r="C16" s="1029">
        <v>14</v>
      </c>
      <c r="D16" s="751">
        <v>28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40</v>
      </c>
      <c r="C17" s="752">
        <v>43</v>
      </c>
      <c r="D17" s="752">
        <v>41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3.3333333333333335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68.518518518518519</v>
      </c>
      <c r="C23" s="290">
        <f>C14/SUM(C12:C17)*100</f>
        <v>78.07692307692308</v>
      </c>
      <c r="D23" s="290">
        <f>D14/SUM(D12:D17)*100</f>
        <v>76.369863013698634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13.333333333333334</v>
      </c>
      <c r="C25" s="290">
        <f>C16/SUM(C12:C17)*100</f>
        <v>5.384615384615385</v>
      </c>
      <c r="D25" s="290">
        <f>D16/SUM(D12:D17)*100</f>
        <v>9.5890410958904102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14.814814814814813</v>
      </c>
      <c r="C26" s="291">
        <f>C17/SUM(C12:C17)*100</f>
        <v>16.538461538461537</v>
      </c>
      <c r="D26" s="291">
        <f>D17/SUM(D12:D17)*100</f>
        <v>14.04109589041096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6.4</v>
      </c>
      <c r="C7" s="600">
        <v>19.2</v>
      </c>
      <c r="D7" s="600">
        <v>30</v>
      </c>
    </row>
    <row r="8" spans="1:6" x14ac:dyDescent="0.25">
      <c r="A8" s="695" t="s">
        <v>944</v>
      </c>
      <c r="B8" s="751">
        <v>1.5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92.1</v>
      </c>
      <c r="C9" s="752">
        <v>80.8</v>
      </c>
      <c r="D9" s="752">
        <v>70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6.4</v>
      </c>
      <c r="C13" s="697">
        <f t="shared" ref="C13:D13" si="1">IF(ISBLANK(C7),"",C7)</f>
        <v>19.2</v>
      </c>
      <c r="D13" s="697">
        <f t="shared" si="1"/>
        <v>30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1.5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92.1</v>
      </c>
      <c r="C15" s="699">
        <f t="shared" si="2"/>
        <v>80.8</v>
      </c>
      <c r="D15" s="699">
        <f t="shared" si="2"/>
        <v>70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6.4</v>
      </c>
      <c r="C18" s="697">
        <f t="shared" ref="C18:D18" si="4">IF(ISBLANK(C7),"",C7)</f>
        <v>19.2</v>
      </c>
      <c r="D18" s="697">
        <f t="shared" si="4"/>
        <v>30</v>
      </c>
    </row>
    <row r="19" spans="1:5" x14ac:dyDescent="0.25">
      <c r="A19" s="701" t="s">
        <v>1632</v>
      </c>
      <c r="B19" s="698">
        <f t="shared" ref="B19:D20" si="5">IF(ISBLANK(B8),"",B8)</f>
        <v>1.5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92.1</v>
      </c>
      <c r="C20" s="699">
        <f t="shared" si="5"/>
        <v>80.8</v>
      </c>
      <c r="D20" s="699">
        <f t="shared" si="5"/>
        <v>70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110.8</v>
      </c>
      <c r="C5" s="611">
        <v>85.4</v>
      </c>
      <c r="D5" s="1030">
        <v>97.4</v>
      </c>
      <c r="F5" s="28"/>
      <c r="G5" s="693">
        <f>A5</f>
        <v>2020</v>
      </c>
      <c r="H5" s="669">
        <f>IF(ISBLANK(B5),"",B5)</f>
        <v>110.8</v>
      </c>
      <c r="I5" s="618">
        <f t="shared" ref="H5:I7" si="0">IF(ISBLANK(C5),"",C5)</f>
        <v>85.4</v>
      </c>
    </row>
    <row r="6" spans="1:10" x14ac:dyDescent="0.25">
      <c r="A6" s="749">
        <v>2021</v>
      </c>
      <c r="B6" s="601">
        <v>80.599999999999994</v>
      </c>
      <c r="C6" s="612">
        <v>84.8</v>
      </c>
      <c r="D6" s="946">
        <v>82.6</v>
      </c>
      <c r="F6" s="44"/>
      <c r="G6" s="693">
        <f t="shared" ref="G6:G7" si="1">A6</f>
        <v>2021</v>
      </c>
      <c r="H6" s="670">
        <f t="shared" si="0"/>
        <v>80.599999999999994</v>
      </c>
      <c r="I6" s="619">
        <f t="shared" si="0"/>
        <v>84.8</v>
      </c>
    </row>
    <row r="7" spans="1:10" x14ac:dyDescent="0.25">
      <c r="A7" s="750">
        <v>2022</v>
      </c>
      <c r="B7" s="601">
        <v>106.7</v>
      </c>
      <c r="C7" s="612">
        <v>94.9</v>
      </c>
      <c r="D7" s="946">
        <v>100</v>
      </c>
      <c r="F7" s="44"/>
      <c r="G7" s="693">
        <f t="shared" si="1"/>
        <v>2022</v>
      </c>
      <c r="H7" s="671">
        <f t="shared" si="0"/>
        <v>106.7</v>
      </c>
      <c r="I7" s="620">
        <f t="shared" si="0"/>
        <v>94.9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110.8</v>
      </c>
      <c r="I13" s="618">
        <f>IF(ISBLANK(C5),"",C5)</f>
        <v>85.4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80.599999999999994</v>
      </c>
      <c r="I14" s="619">
        <f t="shared" si="3"/>
        <v>84.8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106.7</v>
      </c>
      <c r="I15" s="620">
        <f t="shared" si="4"/>
        <v>94.9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Kosjerić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358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10223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75.180000000000007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212.2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9491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9461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228</v>
      </c>
      <c r="C63" s="548">
        <f>IF(ISBLANK('DEM2'!C7),"-",'DEM2'!C7)</f>
        <v>273</v>
      </c>
      <c r="D63" s="548"/>
      <c r="E63" s="548">
        <f>IF(ISBLANK('DEM2'!D8),"-",'DEM2'!D8)</f>
        <v>232</v>
      </c>
      <c r="F63" s="548">
        <f>IF(ISBLANK('DEM2'!C8),"-",'DEM2'!C8)</f>
        <v>280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349</v>
      </c>
      <c r="C64" s="317">
        <f>IF(ISBLANK('DEM2'!F7),"-",'DEM2'!F7)</f>
        <v>376</v>
      </c>
      <c r="D64" s="789"/>
      <c r="E64" s="317">
        <f>IF(ISBLANK('DEM2'!G8),"-",'DEM2'!G8)</f>
        <v>331</v>
      </c>
      <c r="F64" s="317">
        <f>IF(ISBLANK('DEM2'!F8),"-",'DEM2'!F8)</f>
        <v>370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190</v>
      </c>
      <c r="C65" s="345">
        <f>IF(ISBLANK('DEM2'!I7),"-",'DEM2'!I7)</f>
        <v>243</v>
      </c>
      <c r="D65" s="393"/>
      <c r="E65" s="345">
        <f>IF(ISBLANK('DEM2'!J8),"-",'DEM2'!J8)</f>
        <v>176</v>
      </c>
      <c r="F65" s="345">
        <f>IF(ISBLANK('DEM2'!I8),"-",'DEM2'!I8)</f>
        <v>225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715</v>
      </c>
      <c r="C66" s="317">
        <f>IF(ISBLANK('DEM2'!L7),"-",'DEM2'!L7)</f>
        <v>827</v>
      </c>
      <c r="D66" s="395"/>
      <c r="E66" s="317">
        <f>IF(ISBLANK('DEM2'!M8),"-",'DEM2'!M8)</f>
        <v>694</v>
      </c>
      <c r="F66" s="317">
        <f>IF(ISBLANK('DEM2'!L8),"-",'DEM2'!L8)</f>
        <v>818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700</v>
      </c>
      <c r="C67" s="317">
        <f>IF(ISBLANK('DEM2'!O7),"-",'DEM2'!O7)</f>
        <v>822</v>
      </c>
      <c r="D67" s="395"/>
      <c r="E67" s="317">
        <f>IF(ISBLANK('DEM2'!P8),"-",'DEM2'!P8)</f>
        <v>671</v>
      </c>
      <c r="F67" s="317">
        <f>IF(ISBLANK('DEM2'!O8),"-",'DEM2'!O8)</f>
        <v>772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3025</v>
      </c>
      <c r="C68" s="414">
        <f>IF(ISBLANK('DEM2'!R7),"-",'DEM2'!R7)</f>
        <v>3260</v>
      </c>
      <c r="D68" s="420"/>
      <c r="E68" s="414">
        <f>IF(ISBLANK('DEM2'!S8),"-",'DEM2'!S8)</f>
        <v>2999</v>
      </c>
      <c r="F68" s="414">
        <f>IF(ISBLANK('DEM2'!R8),"-",'DEM2'!R8)</f>
        <v>3195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5121</v>
      </c>
      <c r="C69" s="463">
        <f>IF(ISBLANK('DEM2'!U7),"-",'DEM2'!U7)</f>
        <v>5174</v>
      </c>
      <c r="D69" s="799"/>
      <c r="E69" s="463">
        <f>IF(ISBLANK('DEM2'!V8),"-",'DEM2'!V8)</f>
        <v>5080</v>
      </c>
      <c r="F69" s="463">
        <f>IF(ISBLANK('DEM2'!U8),"-",'DEM2'!U8)</f>
        <v>5143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16.100000000000001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28.6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2826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3287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70678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372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32.799999999999997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83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33.6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761596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74498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288297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186861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28201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13760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1346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432991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42355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487934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47729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96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514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208859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2949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3644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1430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7800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2883</v>
      </c>
      <c r="C300" s="808">
        <f>IF(ISBLANK(POLJ3!C4),"-",POLJ3!C4)</f>
        <v>632</v>
      </c>
      <c r="D300" s="1160">
        <f>IF(ISBLANK(POLJ3!D4),"-",POLJ3!D4)</f>
        <v>2251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3987</v>
      </c>
      <c r="C301" s="789">
        <f>IF(ISBLANK(POLJ3!C5),"-",POLJ3!C5)</f>
        <v>2547</v>
      </c>
      <c r="D301" s="1161">
        <f>IF(ISBLANK(POLJ3!D5),"-",POLJ3!D5)</f>
        <v>1440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</v>
      </c>
      <c r="C302" s="790">
        <f>IF(ISBLANK(POLJ3!C6),"-",POLJ3!C6)</f>
        <v>1</v>
      </c>
      <c r="D302" s="1162">
        <f>IF(ISBLANK(POLJ3!D6),"-",POLJ3!D6)</f>
        <v>4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</v>
      </c>
      <c r="C303" s="791">
        <f>IF(ISBLANK(POLJ3!C7),"-",POLJ3!C7)</f>
        <v>0</v>
      </c>
      <c r="D303" s="1163">
        <f>IF(ISBLANK(POLJ3!D7),"-",POLJ3!D7)</f>
        <v>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2949</v>
      </c>
      <c r="C304" s="807">
        <f>IF(ISBLANK(POLJ3!C8),"-",POLJ3!C8)</f>
        <v>591</v>
      </c>
      <c r="D304" s="1164">
        <f>IF(ISBLANK(POLJ3!D8),"-",POLJ3!D8)</f>
        <v>2358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167.5</v>
      </c>
      <c r="C310" s="1165"/>
      <c r="D310" s="3"/>
      <c r="E310" s="5"/>
      <c r="F310" s="5"/>
      <c r="G310" s="815" t="s">
        <v>765</v>
      </c>
      <c r="H310" s="816">
        <f>IF(ISBLANK(POLJ2!H3),"-",POLJ2!H3)</f>
        <v>3800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2405.8200000000002</v>
      </c>
      <c r="C311" s="1154"/>
      <c r="D311" s="3"/>
      <c r="E311" s="5"/>
      <c r="F311" s="5"/>
      <c r="G311" s="810" t="s">
        <v>766</v>
      </c>
      <c r="H311" s="248">
        <f>IF(ISBLANK(POLJ2!H4),"-",POLJ2!H4)</f>
        <v>6757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2379.4499999999998</v>
      </c>
      <c r="C312" s="1154"/>
      <c r="D312" s="3"/>
      <c r="E312" s="5"/>
      <c r="F312" s="5"/>
      <c r="G312" s="810" t="s">
        <v>767</v>
      </c>
      <c r="H312" s="248">
        <f>IF(ISBLANK(POLJ2!H5),"-",POLJ2!H5)</f>
        <v>24736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0.05</v>
      </c>
      <c r="C313" s="1154"/>
      <c r="D313" s="3"/>
      <c r="E313" s="5"/>
      <c r="F313" s="5"/>
      <c r="G313" s="812" t="s">
        <v>768</v>
      </c>
      <c r="H313" s="249">
        <f>IF(ISBLANK(POLJ2!H6),"-",POLJ2!H6)</f>
        <v>27519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6</v>
      </c>
      <c r="C314" s="1154"/>
      <c r="D314" s="3"/>
      <c r="E314" s="5"/>
      <c r="F314" s="5"/>
      <c r="G314" s="814" t="s">
        <v>16</v>
      </c>
      <c r="H314" s="817">
        <f>IF(ISBLANK(POLJ2!H7),"-",POLJ2!H7)</f>
        <v>62812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8415.2999999999993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13374.12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79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45.8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260</v>
      </c>
      <c r="I364" s="808">
        <f>IF(ISBLANK(OBRAZ2!I6),"-",OBRAZ2!I6)</f>
        <v>244</v>
      </c>
      <c r="J364" s="808">
        <f>IF(ISBLANK(OBRAZ2!J6),"-",OBRAZ2!J6)</f>
        <v>16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144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72.5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69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3.3333333333333335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68.518518518518519</v>
      </c>
      <c r="I377" s="851">
        <f>IF(ISBLANK(OBRAZ2!C14),"-",OBRAZ2!C23)</f>
        <v>78.07692307692308</v>
      </c>
      <c r="J377" s="851">
        <f>IF(ISBLANK(OBRAZ2!D14),"-",OBRAZ2!D23)</f>
        <v>76.369863013698634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13.333333333333334</v>
      </c>
      <c r="I379" s="851">
        <f>IF(ISBLANK(OBRAZ2!C16),"-",OBRAZ2!C25)</f>
        <v>5.384615384615385</v>
      </c>
      <c r="J379" s="851">
        <f>IF(ISBLANK(OBRAZ2!D16),"-",OBRAZ2!D25)</f>
        <v>9.5890410958904102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14.814814814814813</v>
      </c>
      <c r="I380" s="852">
        <f>IF(ISBLANK(OBRAZ2!C17),"-",OBRAZ2!C26)</f>
        <v>16.538461538461537</v>
      </c>
      <c r="J380" s="852">
        <f>IF(ISBLANK(OBRAZ2!D17),"-",OBRAZ2!D26)</f>
        <v>14.04109589041096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250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333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100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106.4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183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56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0.44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714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238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3381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96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1.1000000000000001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392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27.7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87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0.8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5.6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67</v>
      </c>
      <c r="F625" s="794" t="str">
        <f>IF(LEN(IZBORI!C4)&gt;0,"(" &amp; IZBORI!C4 &amp; ")", "-")</f>
        <v>(2017)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25.9</v>
      </c>
      <c r="F626" s="796" t="str">
        <f>IF(LEN(IZBORI!C5)&gt;0,"(" &amp; IZBORI!C5 &amp; ")", "-")</f>
        <v>(2017)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162.107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58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1748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65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1654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13442.25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15.60003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45</v>
      </c>
      <c r="D696" s="315"/>
      <c r="E696" s="314"/>
      <c r="F696" s="5"/>
      <c r="G696" s="837">
        <v>2012</v>
      </c>
      <c r="H696" s="835">
        <f>IF(ISBLANK(INDEKSI2!B5),"-",INDEKSI2!B5)</f>
        <v>34.31</v>
      </c>
      <c r="I696" s="835">
        <f>IF(ISBLANK(INDEKSI2!C5),"-",INDEKSI2!C5)</f>
        <v>29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47.48</v>
      </c>
      <c r="D697" s="315"/>
      <c r="E697" s="314"/>
      <c r="F697" s="5"/>
      <c r="G697" s="838">
        <v>2013</v>
      </c>
      <c r="H697" s="559">
        <f>IF(ISBLANK(INDEKSI2!B6),"-",INDEKSI2!B6)</f>
        <v>34.54</v>
      </c>
      <c r="I697" s="559">
        <f>IF(ISBLANK(INDEKSI2!C6),"-",INDEKSI2!C6)</f>
        <v>45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32.97</v>
      </c>
      <c r="I698" s="836">
        <f>IF(ISBLANK(INDEKSI2!C7),"-",INDEKSI2!C7)</f>
        <v>74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759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2858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3</v>
      </c>
      <c r="D6" s="612">
        <v>1</v>
      </c>
      <c r="E6" s="612">
        <v>2</v>
      </c>
      <c r="F6" s="1033">
        <v>56</v>
      </c>
      <c r="G6" s="612">
        <v>14</v>
      </c>
      <c r="H6" s="980">
        <v>42</v>
      </c>
      <c r="I6" s="1034">
        <v>29.6</v>
      </c>
      <c r="J6" s="612">
        <v>12.9</v>
      </c>
      <c r="K6" s="1035">
        <v>51.9</v>
      </c>
      <c r="L6" s="1033">
        <v>138</v>
      </c>
      <c r="M6" s="612">
        <v>69</v>
      </c>
      <c r="N6" s="1028">
        <v>69</v>
      </c>
      <c r="O6" s="1034">
        <v>78.2</v>
      </c>
      <c r="P6" s="612">
        <v>70.8</v>
      </c>
      <c r="Q6" s="1028">
        <v>87.3</v>
      </c>
      <c r="R6" s="1033">
        <v>76</v>
      </c>
      <c r="S6" s="612">
        <v>35</v>
      </c>
      <c r="T6" s="1035">
        <v>41</v>
      </c>
    </row>
    <row r="7" spans="1:20" x14ac:dyDescent="0.25">
      <c r="A7" s="286">
        <v>2021</v>
      </c>
      <c r="B7" s="602">
        <v>1</v>
      </c>
      <c r="C7" s="601">
        <v>2</v>
      </c>
      <c r="D7" s="612">
        <v>1</v>
      </c>
      <c r="E7" s="612">
        <v>1</v>
      </c>
      <c r="F7" s="1033">
        <v>70</v>
      </c>
      <c r="G7" s="612">
        <v>40</v>
      </c>
      <c r="H7" s="980">
        <v>30</v>
      </c>
      <c r="I7" s="1034">
        <v>40.4</v>
      </c>
      <c r="J7" s="612">
        <v>44</v>
      </c>
      <c r="K7" s="1035">
        <v>36.4</v>
      </c>
      <c r="L7" s="1033">
        <v>133</v>
      </c>
      <c r="M7" s="612">
        <v>77</v>
      </c>
      <c r="N7" s="1028">
        <v>56</v>
      </c>
      <c r="O7" s="1034">
        <v>69.3</v>
      </c>
      <c r="P7" s="612">
        <v>68.400000000000006</v>
      </c>
      <c r="Q7" s="1028">
        <v>70.400000000000006</v>
      </c>
      <c r="R7" s="1033">
        <v>57</v>
      </c>
      <c r="S7" s="612">
        <v>28</v>
      </c>
      <c r="T7" s="1035">
        <v>29</v>
      </c>
    </row>
    <row r="8" spans="1:20" x14ac:dyDescent="0.25">
      <c r="A8" s="219">
        <v>2022</v>
      </c>
      <c r="B8" s="617">
        <v>1</v>
      </c>
      <c r="C8" s="947">
        <v>2</v>
      </c>
      <c r="D8" s="981">
        <v>1</v>
      </c>
      <c r="E8" s="981">
        <v>1</v>
      </c>
      <c r="F8" s="1036">
        <v>79</v>
      </c>
      <c r="G8" s="981">
        <v>37</v>
      </c>
      <c r="H8" s="979">
        <v>42</v>
      </c>
      <c r="I8" s="754">
        <v>45.8</v>
      </c>
      <c r="J8" s="981">
        <v>41.6</v>
      </c>
      <c r="K8" s="1037">
        <v>50.3</v>
      </c>
      <c r="L8" s="1036">
        <v>144</v>
      </c>
      <c r="M8" s="981">
        <v>74</v>
      </c>
      <c r="N8" s="691">
        <v>70</v>
      </c>
      <c r="O8" s="754">
        <v>72.5</v>
      </c>
      <c r="P8" s="981">
        <v>64.099999999999994</v>
      </c>
      <c r="Q8" s="691">
        <v>84.3</v>
      </c>
      <c r="R8" s="1036">
        <v>69</v>
      </c>
      <c r="S8" s="981">
        <v>37</v>
      </c>
      <c r="T8" s="1037">
        <v>32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250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333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106.4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79.87220447284345</v>
      </c>
      <c r="C21" s="739">
        <f>B10/(B7+B10)*100</f>
        <v>20.12779552715655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92.24376731301939</v>
      </c>
      <c r="C22" s="739">
        <f>B11/(B8+B11)*100</f>
        <v>7.7562326869806091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79.87220447284345</v>
      </c>
      <c r="C26" s="739">
        <f>C21</f>
        <v>20.12779552715655</v>
      </c>
    </row>
    <row r="27" spans="1:10" ht="24.75" x14ac:dyDescent="0.25">
      <c r="A27" s="742" t="s">
        <v>1407</v>
      </c>
      <c r="B27" s="739">
        <f>B22</f>
        <v>92.24376731301939</v>
      </c>
      <c r="C27" s="739">
        <f>C22</f>
        <v>7.7562326869806091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1</v>
      </c>
      <c r="D5" s="914" t="s">
        <v>5</v>
      </c>
      <c r="E5" s="211"/>
      <c r="F5" s="125">
        <v>2021</v>
      </c>
      <c r="G5" s="70">
        <v>2</v>
      </c>
      <c r="H5" s="55">
        <v>1</v>
      </c>
      <c r="I5" s="110">
        <v>1</v>
      </c>
      <c r="J5" s="70">
        <v>11</v>
      </c>
      <c r="K5" s="55">
        <v>0</v>
      </c>
      <c r="L5" s="110">
        <v>11</v>
      </c>
      <c r="M5" s="70">
        <v>276</v>
      </c>
      <c r="N5" s="55">
        <v>339</v>
      </c>
      <c r="O5" s="70">
        <v>82</v>
      </c>
      <c r="P5" s="110">
        <v>31</v>
      </c>
    </row>
    <row r="6" spans="1:16" x14ac:dyDescent="0.25">
      <c r="A6" s="923" t="s">
        <v>259</v>
      </c>
      <c r="B6" s="1096">
        <v>0</v>
      </c>
      <c r="C6" s="1097">
        <v>11</v>
      </c>
      <c r="D6" s="915" t="s">
        <v>5</v>
      </c>
      <c r="E6" s="254"/>
      <c r="F6" s="125">
        <v>2022</v>
      </c>
      <c r="G6" s="212">
        <v>2</v>
      </c>
      <c r="H6" s="58">
        <v>1</v>
      </c>
      <c r="I6" s="160">
        <v>1</v>
      </c>
      <c r="J6" s="212">
        <v>11</v>
      </c>
      <c r="K6" s="58">
        <v>0</v>
      </c>
      <c r="L6" s="160">
        <v>11</v>
      </c>
      <c r="M6" s="212">
        <v>250</v>
      </c>
      <c r="N6" s="58">
        <v>333</v>
      </c>
      <c r="O6" s="212">
        <v>63</v>
      </c>
      <c r="P6" s="160">
        <v>28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1</v>
      </c>
      <c r="I7" s="169">
        <v>1</v>
      </c>
      <c r="J7" s="167"/>
      <c r="K7" s="94"/>
      <c r="L7" s="169"/>
      <c r="M7" s="167">
        <v>290</v>
      </c>
      <c r="N7" s="94">
        <v>376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99.7</v>
      </c>
      <c r="C5" s="611">
        <v>98.5</v>
      </c>
      <c r="D5" s="945">
        <v>101.1</v>
      </c>
      <c r="E5" s="610"/>
      <c r="F5" s="611"/>
      <c r="G5" s="945"/>
      <c r="H5" s="610"/>
      <c r="I5" s="611"/>
      <c r="J5" s="945"/>
      <c r="K5" s="610">
        <v>107</v>
      </c>
      <c r="L5" s="611">
        <v>58</v>
      </c>
      <c r="M5" s="945">
        <v>49</v>
      </c>
      <c r="N5" s="610">
        <v>103.9</v>
      </c>
      <c r="O5" s="611">
        <v>95.1</v>
      </c>
      <c r="P5" s="945">
        <v>116.7</v>
      </c>
      <c r="Q5" s="610">
        <v>0.3</v>
      </c>
      <c r="R5" s="611">
        <v>2.4</v>
      </c>
      <c r="S5" s="945">
        <v>0</v>
      </c>
    </row>
    <row r="6" spans="1:19" x14ac:dyDescent="0.25">
      <c r="A6" s="286">
        <v>2021</v>
      </c>
      <c r="B6" s="457">
        <v>100.4</v>
      </c>
      <c r="C6" s="458">
        <v>101.6</v>
      </c>
      <c r="D6" s="976">
        <v>99.1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103</v>
      </c>
      <c r="L6" s="458">
        <v>57</v>
      </c>
      <c r="M6" s="976">
        <v>46</v>
      </c>
      <c r="N6" s="457">
        <v>103</v>
      </c>
      <c r="O6" s="458">
        <v>103.8</v>
      </c>
      <c r="P6" s="976">
        <v>102.1</v>
      </c>
      <c r="Q6" s="457">
        <v>-0.3</v>
      </c>
      <c r="R6" s="458">
        <v>-0.5</v>
      </c>
      <c r="S6" s="976">
        <v>0</v>
      </c>
    </row>
    <row r="7" spans="1:19" x14ac:dyDescent="0.25">
      <c r="A7" s="286">
        <v>2022</v>
      </c>
      <c r="B7" s="601">
        <v>95.9</v>
      </c>
      <c r="C7" s="612">
        <v>91.1</v>
      </c>
      <c r="D7" s="980">
        <v>101.2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100</v>
      </c>
      <c r="L7" s="612">
        <v>45</v>
      </c>
      <c r="M7" s="980">
        <v>55</v>
      </c>
      <c r="N7" s="601">
        <v>106.4</v>
      </c>
      <c r="O7" s="612">
        <v>95.7</v>
      </c>
      <c r="P7" s="980">
        <v>117</v>
      </c>
      <c r="Q7" s="601">
        <v>0</v>
      </c>
      <c r="R7" s="612">
        <v>3.1</v>
      </c>
      <c r="S7" s="980">
        <v>-3.5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288297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28201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201</v>
      </c>
      <c r="F5" s="616">
        <v>107</v>
      </c>
      <c r="G5" s="945">
        <v>94</v>
      </c>
      <c r="H5" s="616">
        <v>0</v>
      </c>
      <c r="I5" s="616">
        <v>0</v>
      </c>
      <c r="J5" s="616">
        <v>0</v>
      </c>
      <c r="K5" s="217">
        <f>SUM(B5,E5,H5)</f>
        <v>201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191</v>
      </c>
      <c r="F6" s="612">
        <v>91</v>
      </c>
      <c r="G6" s="946">
        <v>100</v>
      </c>
      <c r="H6" s="601">
        <v>0</v>
      </c>
      <c r="I6" s="612">
        <v>0</v>
      </c>
      <c r="J6" s="612">
        <v>0</v>
      </c>
      <c r="K6" s="218">
        <f>SUM(B6,E6,H6)</f>
        <v>191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183</v>
      </c>
      <c r="F7" s="612">
        <v>96</v>
      </c>
      <c r="G7" s="946">
        <v>87</v>
      </c>
      <c r="H7" s="601">
        <v>0</v>
      </c>
      <c r="I7" s="612">
        <v>0</v>
      </c>
      <c r="J7" s="612">
        <v>0</v>
      </c>
      <c r="K7" s="218">
        <f>SUM(B7,E7,H7)</f>
        <v>183</v>
      </c>
      <c r="M7" s="106" t="s">
        <v>285</v>
      </c>
      <c r="N7" s="220">
        <f>IF(ISBLANK(G7),"",G7)</f>
        <v>87</v>
      </c>
      <c r="O7" s="107">
        <f>IF(ISBLANK(F7),"",F7)</f>
        <v>96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87</v>
      </c>
      <c r="O14" s="107">
        <f>IF(ISBLANK(F7),"",F7)</f>
        <v>96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52</v>
      </c>
      <c r="F21" s="616">
        <v>30</v>
      </c>
      <c r="G21" s="945">
        <v>22</v>
      </c>
      <c r="H21" s="616">
        <v>0</v>
      </c>
      <c r="I21" s="616">
        <v>0</v>
      </c>
      <c r="J21" s="616">
        <v>0</v>
      </c>
      <c r="K21" s="217">
        <f>SUM(B21,E21,H21)</f>
        <v>52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15</v>
      </c>
      <c r="C22" s="1028">
        <v>9</v>
      </c>
      <c r="D22" s="980">
        <v>6</v>
      </c>
      <c r="E22" s="1034">
        <v>56</v>
      </c>
      <c r="F22" s="1028">
        <v>30</v>
      </c>
      <c r="G22" s="980">
        <v>26</v>
      </c>
      <c r="H22" s="1034">
        <v>0</v>
      </c>
      <c r="I22" s="1028">
        <v>0</v>
      </c>
      <c r="J22" s="1028">
        <v>0</v>
      </c>
      <c r="K22" s="218">
        <f>SUM(B22,E22,H22)</f>
        <v>71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56</v>
      </c>
      <c r="F23" s="1028">
        <v>30</v>
      </c>
      <c r="G23" s="980">
        <v>26</v>
      </c>
      <c r="H23" s="1034">
        <v>0</v>
      </c>
      <c r="I23" s="1028">
        <v>0</v>
      </c>
      <c r="J23" s="1028">
        <v>0</v>
      </c>
      <c r="K23" s="218">
        <f>SUM(B23,E23,H23)</f>
        <v>56</v>
      </c>
      <c r="M23" s="106" t="s">
        <v>285</v>
      </c>
      <c r="N23" s="220">
        <f>IF(ISBLANK(G23),"",G23)</f>
        <v>26</v>
      </c>
      <c r="O23" s="107">
        <f>IF(ISBLANK(F23),"",F23)</f>
        <v>30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26</v>
      </c>
      <c r="O30" s="107">
        <f>IF(ISBLANK(F23),"",F23)</f>
        <v>30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186861</v>
      </c>
      <c r="D5" s="253"/>
    </row>
    <row r="6" spans="1:4" ht="30" x14ac:dyDescent="0.25">
      <c r="A6" s="686" t="s">
        <v>474</v>
      </c>
      <c r="B6" s="617">
        <v>101436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0.4</v>
      </c>
      <c r="J6" s="458">
        <v>0.8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</v>
      </c>
      <c r="J7" s="612">
        <v>0</v>
      </c>
      <c r="K7" s="980">
        <v>2.1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15</v>
      </c>
      <c r="C5" s="207">
        <v>13</v>
      </c>
      <c r="G5" s="113"/>
      <c r="H5" s="174" t="s">
        <v>586</v>
      </c>
      <c r="I5" s="207">
        <v>7</v>
      </c>
      <c r="J5" s="207">
        <v>2</v>
      </c>
    </row>
    <row r="6" spans="1:13" ht="15" customHeight="1" x14ac:dyDescent="0.25">
      <c r="A6" s="175" t="s">
        <v>587</v>
      </c>
      <c r="B6" s="208">
        <v>519</v>
      </c>
      <c r="C6" s="208">
        <v>45</v>
      </c>
      <c r="G6" s="113"/>
      <c r="H6" s="175" t="s">
        <v>587</v>
      </c>
      <c r="I6" s="208">
        <v>92</v>
      </c>
      <c r="J6" s="208">
        <v>19</v>
      </c>
    </row>
    <row r="7" spans="1:13" ht="15" customHeight="1" x14ac:dyDescent="0.25">
      <c r="A7" s="175" t="s">
        <v>588</v>
      </c>
      <c r="B7" s="208">
        <v>1351</v>
      </c>
      <c r="C7" s="208">
        <v>1033</v>
      </c>
      <c r="G7" s="113"/>
      <c r="H7" s="175" t="s">
        <v>588</v>
      </c>
      <c r="I7" s="208">
        <v>755</v>
      </c>
      <c r="J7" s="208">
        <v>407</v>
      </c>
    </row>
    <row r="8" spans="1:13" ht="15" customHeight="1" x14ac:dyDescent="0.25">
      <c r="A8" s="175" t="s">
        <v>589</v>
      </c>
      <c r="B8" s="208">
        <v>1347</v>
      </c>
      <c r="C8" s="208">
        <v>1391</v>
      </c>
      <c r="G8" s="113"/>
      <c r="H8" s="175" t="s">
        <v>589</v>
      </c>
      <c r="I8" s="208">
        <v>1172</v>
      </c>
      <c r="J8" s="208">
        <v>1118</v>
      </c>
    </row>
    <row r="9" spans="1:13" ht="15" customHeight="1" x14ac:dyDescent="0.25">
      <c r="A9" s="175" t="s">
        <v>590</v>
      </c>
      <c r="B9" s="208">
        <v>1727</v>
      </c>
      <c r="C9" s="208">
        <v>2382</v>
      </c>
      <c r="G9" s="113"/>
      <c r="H9" s="175" t="s">
        <v>590</v>
      </c>
      <c r="I9" s="208">
        <v>1892</v>
      </c>
      <c r="J9" s="208">
        <v>2485</v>
      </c>
    </row>
    <row r="10" spans="1:13" ht="15" customHeight="1" x14ac:dyDescent="0.25">
      <c r="A10" s="175" t="s">
        <v>591</v>
      </c>
      <c r="B10" s="208">
        <v>186</v>
      </c>
      <c r="C10" s="208">
        <v>169</v>
      </c>
      <c r="G10" s="113"/>
      <c r="H10" s="175" t="s">
        <v>591</v>
      </c>
      <c r="I10" s="208">
        <v>187</v>
      </c>
      <c r="J10" s="208">
        <v>169</v>
      </c>
    </row>
    <row r="11" spans="1:13" ht="15" customHeight="1" x14ac:dyDescent="0.25">
      <c r="A11" s="176" t="s">
        <v>592</v>
      </c>
      <c r="B11" s="209">
        <v>209</v>
      </c>
      <c r="C11" s="209">
        <v>181</v>
      </c>
      <c r="G11" s="113"/>
      <c r="H11" s="176" t="s">
        <v>592</v>
      </c>
      <c r="I11" s="209">
        <v>396</v>
      </c>
      <c r="J11" s="209">
        <v>269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15</v>
      </c>
      <c r="C17" s="178">
        <f>IF(ISBLANK(C5),"0",C5)</f>
        <v>13</v>
      </c>
      <c r="G17" s="113"/>
      <c r="H17" s="174" t="s">
        <v>586</v>
      </c>
      <c r="I17" s="177">
        <f>IF(ISBLANK(I5),"0",I5)</f>
        <v>7</v>
      </c>
      <c r="J17" s="178">
        <f>IF(ISBLANK(J5),"0",J5)</f>
        <v>2</v>
      </c>
    </row>
    <row r="18" spans="1:13" ht="15" customHeight="1" x14ac:dyDescent="0.25">
      <c r="A18" s="175" t="s">
        <v>587</v>
      </c>
      <c r="B18" s="179">
        <f t="shared" ref="B18:C18" si="0">IF(ISBLANK(B6),"0",B6)</f>
        <v>519</v>
      </c>
      <c r="C18" s="180">
        <f t="shared" si="0"/>
        <v>45</v>
      </c>
      <c r="G18" s="113"/>
      <c r="H18" s="175" t="s">
        <v>587</v>
      </c>
      <c r="I18" s="179">
        <f t="shared" ref="I18:J18" si="1">IF(ISBLANK(I6),"0",I6)</f>
        <v>92</v>
      </c>
      <c r="J18" s="180">
        <f t="shared" si="1"/>
        <v>19</v>
      </c>
    </row>
    <row r="19" spans="1:13" ht="15" customHeight="1" x14ac:dyDescent="0.25">
      <c r="A19" s="175" t="s">
        <v>588</v>
      </c>
      <c r="B19" s="179">
        <f t="shared" ref="B19:C19" si="2">IF(ISBLANK(B7),"0",B7)</f>
        <v>1351</v>
      </c>
      <c r="C19" s="180">
        <f t="shared" si="2"/>
        <v>1033</v>
      </c>
      <c r="G19" s="113"/>
      <c r="H19" s="175" t="s">
        <v>588</v>
      </c>
      <c r="I19" s="179">
        <f t="shared" ref="I19:J19" si="3">IF(ISBLANK(I7),"0",I7)</f>
        <v>755</v>
      </c>
      <c r="J19" s="180">
        <f t="shared" si="3"/>
        <v>407</v>
      </c>
    </row>
    <row r="20" spans="1:13" ht="15" customHeight="1" x14ac:dyDescent="0.25">
      <c r="A20" s="175" t="s">
        <v>589</v>
      </c>
      <c r="B20" s="179">
        <f t="shared" ref="B20:C20" si="4">IF(ISBLANK(B8),"0",B8)</f>
        <v>1347</v>
      </c>
      <c r="C20" s="180">
        <f t="shared" si="4"/>
        <v>1391</v>
      </c>
      <c r="G20" s="113"/>
      <c r="H20" s="175" t="s">
        <v>589</v>
      </c>
      <c r="I20" s="179">
        <f t="shared" ref="I20:J20" si="5">IF(ISBLANK(I8),"0",I8)</f>
        <v>1172</v>
      </c>
      <c r="J20" s="180">
        <f t="shared" si="5"/>
        <v>1118</v>
      </c>
    </row>
    <row r="21" spans="1:13" ht="15" customHeight="1" x14ac:dyDescent="0.25">
      <c r="A21" s="175" t="s">
        <v>590</v>
      </c>
      <c r="B21" s="179">
        <f t="shared" ref="B21:C21" si="6">IF(ISBLANK(B9),"0",B9)</f>
        <v>1727</v>
      </c>
      <c r="C21" s="180">
        <f t="shared" si="6"/>
        <v>2382</v>
      </c>
      <c r="G21" s="113"/>
      <c r="H21" s="175" t="s">
        <v>590</v>
      </c>
      <c r="I21" s="179">
        <f t="shared" ref="I21:J21" si="7">IF(ISBLANK(I9),"0",I9)</f>
        <v>1892</v>
      </c>
      <c r="J21" s="180">
        <f t="shared" si="7"/>
        <v>2485</v>
      </c>
    </row>
    <row r="22" spans="1:13" ht="15" customHeight="1" x14ac:dyDescent="0.25">
      <c r="A22" s="175" t="s">
        <v>591</v>
      </c>
      <c r="B22" s="179">
        <f t="shared" ref="B22:C22" si="8">IF(ISBLANK(B10),"0",B10)</f>
        <v>186</v>
      </c>
      <c r="C22" s="180">
        <f t="shared" si="8"/>
        <v>169</v>
      </c>
      <c r="G22" s="113"/>
      <c r="H22" s="175" t="s">
        <v>591</v>
      </c>
      <c r="I22" s="179">
        <f t="shared" ref="I22:J22" si="9">IF(ISBLANK(I10),"0",I10)</f>
        <v>187</v>
      </c>
      <c r="J22" s="180">
        <f t="shared" si="9"/>
        <v>169</v>
      </c>
    </row>
    <row r="23" spans="1:13" ht="15" customHeight="1" x14ac:dyDescent="0.25">
      <c r="A23" s="176" t="s">
        <v>592</v>
      </c>
      <c r="B23" s="181">
        <f t="shared" ref="B23:C23" si="10">IF(ISBLANK(B11),"0",B11)</f>
        <v>209</v>
      </c>
      <c r="C23" s="182">
        <f t="shared" si="10"/>
        <v>181</v>
      </c>
      <c r="G23" s="113"/>
      <c r="H23" s="176" t="s">
        <v>592</v>
      </c>
      <c r="I23" s="181">
        <f t="shared" ref="I23:J23" si="11">IF(ISBLANK(I11),"0",I11)</f>
        <v>396</v>
      </c>
      <c r="J23" s="182">
        <f t="shared" si="11"/>
        <v>269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0.28016436309301457</v>
      </c>
      <c r="C29" s="184">
        <f>C17/SUM(C17:C23)*100</f>
        <v>0.24932873034138858</v>
      </c>
      <c r="D29" s="253"/>
      <c r="E29" s="253"/>
      <c r="G29" s="113"/>
      <c r="H29" s="174" t="s">
        <v>593</v>
      </c>
      <c r="I29" s="184">
        <f>I17/SUM(I17:I23)*100</f>
        <v>0.15552099533437014</v>
      </c>
      <c r="J29" s="184">
        <f>J17/SUM(J17:J23)*100</f>
        <v>4.47527411053927E-2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9.6936869630183047</v>
      </c>
      <c r="C30" s="185">
        <f>C18/SUM(C17:C23)*100</f>
        <v>0.86306098964326805</v>
      </c>
      <c r="D30" s="253"/>
      <c r="E30" s="253"/>
      <c r="G30" s="113"/>
      <c r="H30" s="175" t="s">
        <v>594</v>
      </c>
      <c r="I30" s="185">
        <f>I18/SUM(I17:I23)*100</f>
        <v>2.0439902243945789</v>
      </c>
      <c r="J30" s="185">
        <f>J18/SUM(J17:J23)*100</f>
        <v>0.42515104050123065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25.233470302577508</v>
      </c>
      <c r="C31" s="185">
        <f>C19/SUM(C17:C23)*100</f>
        <v>19.8120444955888</v>
      </c>
      <c r="D31" s="253"/>
      <c r="E31" s="253"/>
      <c r="G31" s="113"/>
      <c r="H31" s="175" t="s">
        <v>595</v>
      </c>
      <c r="I31" s="185">
        <f>I19/SUM(I17:I23)*100</f>
        <v>16.77405021106421</v>
      </c>
      <c r="J31" s="185">
        <f>J19/SUM(J17:J23)*100</f>
        <v>9.1071828149474143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25.158759805752705</v>
      </c>
      <c r="C32" s="185">
        <f>C20/SUM(C17:C23)*100</f>
        <v>26.678174146528576</v>
      </c>
      <c r="D32" s="253"/>
      <c r="E32" s="253"/>
      <c r="G32" s="113"/>
      <c r="H32" s="175" t="s">
        <v>596</v>
      </c>
      <c r="I32" s="185">
        <f>I20/SUM(I17:I23)*100</f>
        <v>26.038658075983111</v>
      </c>
      <c r="J32" s="185">
        <f>J20/SUM(J17:J23)*100</f>
        <v>25.016782277914523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32.256257004109081</v>
      </c>
      <c r="C33" s="185">
        <f>C21/SUM(C17:C23)*100</f>
        <v>45.684695051783656</v>
      </c>
      <c r="D33" s="253"/>
      <c r="E33" s="253"/>
      <c r="G33" s="113"/>
      <c r="H33" s="175" t="s">
        <v>597</v>
      </c>
      <c r="I33" s="185">
        <f>I21/SUM(I17:I23)*100</f>
        <v>42.035103310375469</v>
      </c>
      <c r="J33" s="185">
        <f>J21/SUM(J17:J23)*100</f>
        <v>55.605280823450428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3.4740381023533806</v>
      </c>
      <c r="C34" s="185">
        <f>C22/SUM(C17:C23)*100</f>
        <v>3.2412734944380519</v>
      </c>
      <c r="D34" s="253"/>
      <c r="E34" s="253"/>
      <c r="G34" s="113"/>
      <c r="H34" s="175" t="s">
        <v>598</v>
      </c>
      <c r="I34" s="185">
        <f>I22/SUM(I17:I23)*100</f>
        <v>4.1546323039324591</v>
      </c>
      <c r="J34" s="185">
        <f>J22/SUM(J17:J23)*100</f>
        <v>3.781606623405684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3.9036234590960026</v>
      </c>
      <c r="C35" s="186">
        <f>C23/SUM(C17:C23)*100</f>
        <v>3.4714230916762561</v>
      </c>
      <c r="D35" s="253"/>
      <c r="E35" s="253"/>
      <c r="G35" s="113"/>
      <c r="H35" s="176" t="s">
        <v>599</v>
      </c>
      <c r="I35" s="186">
        <f>I23/SUM(I17:I23)*100</f>
        <v>8.7980448789157961</v>
      </c>
      <c r="J35" s="186">
        <f>J23/SUM(J17:J23)*100</f>
        <v>6.019243678675319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0.28016436309301457</v>
      </c>
      <c r="C41" s="184">
        <f t="shared" si="12"/>
        <v>0.24932873034138858</v>
      </c>
      <c r="G41" s="113"/>
      <c r="H41" s="174" t="s">
        <v>601</v>
      </c>
      <c r="I41" s="184">
        <f t="shared" ref="I41:J41" si="13">I29</f>
        <v>0.15552099533437014</v>
      </c>
      <c r="J41" s="184">
        <f t="shared" si="13"/>
        <v>4.47527411053927E-2</v>
      </c>
    </row>
    <row r="42" spans="1:12" x14ac:dyDescent="0.25">
      <c r="A42" s="175" t="s">
        <v>602</v>
      </c>
      <c r="B42" s="185">
        <f t="shared" si="12"/>
        <v>9.6936869630183047</v>
      </c>
      <c r="C42" s="185">
        <f t="shared" si="12"/>
        <v>0.86306098964326805</v>
      </c>
      <c r="G42" s="113"/>
      <c r="H42" s="175" t="s">
        <v>602</v>
      </c>
      <c r="I42" s="185">
        <f t="shared" ref="I42:J42" si="14">I30</f>
        <v>2.0439902243945789</v>
      </c>
      <c r="J42" s="185">
        <f t="shared" si="14"/>
        <v>0.42515104050123065</v>
      </c>
    </row>
    <row r="43" spans="1:12" x14ac:dyDescent="0.25">
      <c r="A43" s="175" t="s">
        <v>603</v>
      </c>
      <c r="B43" s="185">
        <f t="shared" si="12"/>
        <v>25.233470302577508</v>
      </c>
      <c r="C43" s="185">
        <f t="shared" si="12"/>
        <v>19.8120444955888</v>
      </c>
      <c r="G43" s="113"/>
      <c r="H43" s="175" t="s">
        <v>603</v>
      </c>
      <c r="I43" s="185">
        <f t="shared" ref="I43:J43" si="15">I31</f>
        <v>16.77405021106421</v>
      </c>
      <c r="J43" s="185">
        <f t="shared" si="15"/>
        <v>9.1071828149474143</v>
      </c>
    </row>
    <row r="44" spans="1:12" x14ac:dyDescent="0.25">
      <c r="A44" s="175" t="s">
        <v>604</v>
      </c>
      <c r="B44" s="185">
        <f t="shared" si="12"/>
        <v>25.158759805752705</v>
      </c>
      <c r="C44" s="185">
        <f t="shared" si="12"/>
        <v>26.678174146528576</v>
      </c>
      <c r="G44" s="113"/>
      <c r="H44" s="175" t="s">
        <v>604</v>
      </c>
      <c r="I44" s="185">
        <f t="shared" ref="I44:J44" si="16">I32</f>
        <v>26.038658075983111</v>
      </c>
      <c r="J44" s="185">
        <f t="shared" si="16"/>
        <v>25.016782277914523</v>
      </c>
    </row>
    <row r="45" spans="1:12" x14ac:dyDescent="0.25">
      <c r="A45" s="175" t="s">
        <v>605</v>
      </c>
      <c r="B45" s="185">
        <f t="shared" si="12"/>
        <v>32.256257004109081</v>
      </c>
      <c r="C45" s="185">
        <f t="shared" si="12"/>
        <v>45.684695051783656</v>
      </c>
      <c r="G45" s="113"/>
      <c r="H45" s="175" t="s">
        <v>605</v>
      </c>
      <c r="I45" s="185">
        <f t="shared" ref="I45:J45" si="17">I33</f>
        <v>42.035103310375469</v>
      </c>
      <c r="J45" s="185">
        <f t="shared" si="17"/>
        <v>55.605280823450428</v>
      </c>
    </row>
    <row r="46" spans="1:12" x14ac:dyDescent="0.25">
      <c r="A46" s="175" t="s">
        <v>606</v>
      </c>
      <c r="B46" s="185">
        <f t="shared" si="12"/>
        <v>3.4740381023533806</v>
      </c>
      <c r="C46" s="185">
        <f t="shared" si="12"/>
        <v>3.2412734944380519</v>
      </c>
      <c r="G46" s="113"/>
      <c r="H46" s="175" t="s">
        <v>606</v>
      </c>
      <c r="I46" s="185">
        <f t="shared" ref="I46:J46" si="18">I34</f>
        <v>4.1546323039324591</v>
      </c>
      <c r="J46" s="185">
        <f t="shared" si="18"/>
        <v>3.781606623405684</v>
      </c>
    </row>
    <row r="47" spans="1:12" x14ac:dyDescent="0.25">
      <c r="A47" s="176" t="s">
        <v>607</v>
      </c>
      <c r="B47" s="186">
        <f t="shared" si="12"/>
        <v>3.9036234590960026</v>
      </c>
      <c r="C47" s="186">
        <f t="shared" si="12"/>
        <v>3.4714230916762561</v>
      </c>
      <c r="G47" s="113"/>
      <c r="H47" s="176" t="s">
        <v>607</v>
      </c>
      <c r="I47" s="186">
        <f t="shared" ref="I47:J47" si="19">I35</f>
        <v>8.7980448789157961</v>
      </c>
      <c r="J47" s="186">
        <f t="shared" si="19"/>
        <v>6.019243678675319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3581</v>
      </c>
      <c r="C5" s="207">
        <v>3241</v>
      </c>
      <c r="D5" s="253"/>
      <c r="E5" s="253"/>
      <c r="F5" s="1003"/>
      <c r="H5" s="174" t="s">
        <v>624</v>
      </c>
      <c r="I5" s="207">
        <v>1734</v>
      </c>
      <c r="J5" s="207">
        <v>1420</v>
      </c>
    </row>
    <row r="6" spans="1:10" ht="15" customHeight="1" x14ac:dyDescent="0.25">
      <c r="A6" s="175" t="s">
        <v>625</v>
      </c>
      <c r="B6" s="208">
        <v>608</v>
      </c>
      <c r="C6" s="208">
        <v>753</v>
      </c>
      <c r="D6" s="253"/>
      <c r="E6" s="253"/>
      <c r="F6" s="1003"/>
      <c r="H6" s="175" t="s">
        <v>625</v>
      </c>
      <c r="I6" s="208">
        <v>1111</v>
      </c>
      <c r="J6" s="208">
        <v>1580</v>
      </c>
    </row>
    <row r="7" spans="1:10" ht="15" customHeight="1" x14ac:dyDescent="0.25">
      <c r="A7" s="176" t="s">
        <v>626</v>
      </c>
      <c r="B7" s="209">
        <v>1165</v>
      </c>
      <c r="C7" s="209">
        <v>1220</v>
      </c>
      <c r="D7" s="253"/>
      <c r="E7" s="253"/>
      <c r="F7" s="1003"/>
      <c r="H7" s="175" t="s">
        <v>626</v>
      </c>
      <c r="I7" s="208">
        <v>1649</v>
      </c>
      <c r="J7" s="208">
        <v>1465</v>
      </c>
    </row>
    <row r="8" spans="1:10" x14ac:dyDescent="0.25">
      <c r="D8" s="253"/>
      <c r="E8" s="253"/>
      <c r="F8" s="1003"/>
      <c r="H8" s="176" t="s">
        <v>2351</v>
      </c>
      <c r="I8" s="209">
        <v>7</v>
      </c>
      <c r="J8" s="209">
        <v>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3581</v>
      </c>
      <c r="C13" s="178">
        <f>IF(ISBLANK(C5),"0",C5)</f>
        <v>3241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608</v>
      </c>
      <c r="C14" s="180">
        <f t="shared" si="0"/>
        <v>753</v>
      </c>
      <c r="D14" s="253"/>
      <c r="E14" s="253"/>
      <c r="F14" s="1003"/>
      <c r="H14" s="174" t="s">
        <v>624</v>
      </c>
      <c r="I14" s="177">
        <f>IF(ISBLANK(I5),"0",I5)</f>
        <v>1734</v>
      </c>
      <c r="J14" s="178">
        <f>IF(ISBLANK(J5),"0",J5)</f>
        <v>1420</v>
      </c>
    </row>
    <row r="15" spans="1:10" ht="15" customHeight="1" x14ac:dyDescent="0.25">
      <c r="A15" s="176" t="s">
        <v>626</v>
      </c>
      <c r="B15" s="181">
        <f t="shared" si="0"/>
        <v>1165</v>
      </c>
      <c r="C15" s="182">
        <f t="shared" si="0"/>
        <v>1220</v>
      </c>
      <c r="D15" s="253"/>
      <c r="E15" s="253"/>
      <c r="F15" s="1003"/>
      <c r="H15" s="175" t="s">
        <v>625</v>
      </c>
      <c r="I15" s="179">
        <f t="shared" ref="I15:J15" si="1">IF(ISBLANK(I6),"0",I6)</f>
        <v>1111</v>
      </c>
      <c r="J15" s="180">
        <f t="shared" si="1"/>
        <v>1580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1649</v>
      </c>
      <c r="J16" s="180">
        <f t="shared" si="2"/>
        <v>1465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</v>
      </c>
      <c r="J17" s="182">
        <f t="shared" si="3"/>
        <v>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66.884572282405671</v>
      </c>
      <c r="C21" s="184">
        <f>C13/SUM(C13:C15)*100</f>
        <v>62.159570387418484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11.355995517370191</v>
      </c>
      <c r="C22" s="185">
        <f>C14/SUM(C13:C15)*100</f>
        <v>14.441887226697354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21.759432200224133</v>
      </c>
      <c r="C23" s="186">
        <f>C15/SUM(C13:C15)*100</f>
        <v>23.398542385884159</v>
      </c>
      <c r="D23" s="253"/>
      <c r="E23" s="253"/>
      <c r="F23" s="1003"/>
      <c r="H23" s="174" t="s">
        <v>629</v>
      </c>
      <c r="I23" s="184">
        <f>I14/SUM(I14:I17)*100</f>
        <v>38.524772272828258</v>
      </c>
      <c r="J23" s="184">
        <f>J14/SUM(J14:J17)*100</f>
        <v>31.774446184828818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24.683403688069319</v>
      </c>
      <c r="J24" s="185">
        <f>J15/SUM(J14:J17)*100</f>
        <v>35.354665473260241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36.636303043768052</v>
      </c>
      <c r="J25" s="185">
        <f>J16/SUM(J14:J17)*100</f>
        <v>32.781382859700159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0.15552099533437014</v>
      </c>
      <c r="J26" s="186">
        <f>J17/SUM(J14:J17)*100</f>
        <v>8.95054822107854E-2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66.884572282405671</v>
      </c>
      <c r="C29" s="189">
        <f t="shared" si="4"/>
        <v>62.159570387418484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11.355995517370191</v>
      </c>
      <c r="C30" s="192">
        <f t="shared" si="4"/>
        <v>14.441887226697354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21.759432200224133</v>
      </c>
      <c r="C31" s="195">
        <f t="shared" si="4"/>
        <v>23.398542385884159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38.524772272828258</v>
      </c>
      <c r="J32" s="189">
        <f>J23</f>
        <v>31.774446184828818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24.683403688069319</v>
      </c>
      <c r="J33" s="192">
        <f t="shared" si="5"/>
        <v>35.354665473260241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36.636303043768052</v>
      </c>
      <c r="J34" s="192">
        <f t="shared" si="6"/>
        <v>32.781382859700159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0.15552099533437014</v>
      </c>
      <c r="J35" s="195">
        <f t="shared" si="7"/>
        <v>8.95054822107854E-2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358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10223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75.180000000000007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212.2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1</v>
      </c>
      <c r="E5" s="28"/>
      <c r="J5" s="654" t="s">
        <v>542</v>
      </c>
      <c r="K5" s="669">
        <f>IF(ISBLANK(B5),"",B5)</f>
        <v>0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0</v>
      </c>
      <c r="C6" s="657">
        <v>2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4</v>
      </c>
      <c r="C7" s="657">
        <v>4</v>
      </c>
      <c r="E7" s="44"/>
      <c r="J7" s="656" t="s">
        <v>641</v>
      </c>
      <c r="K7" s="670">
        <f t="shared" si="0"/>
        <v>4</v>
      </c>
      <c r="L7" s="619">
        <f t="shared" si="1"/>
        <v>4</v>
      </c>
      <c r="N7" s="44"/>
    </row>
    <row r="8" spans="1:15" x14ac:dyDescent="0.25">
      <c r="A8" s="650" t="s">
        <v>642</v>
      </c>
      <c r="B8" s="651">
        <v>2</v>
      </c>
      <c r="C8" s="651">
        <v>4</v>
      </c>
      <c r="E8" s="21"/>
      <c r="J8" s="650" t="s">
        <v>642</v>
      </c>
      <c r="K8" s="670">
        <f t="shared" si="0"/>
        <v>2</v>
      </c>
      <c r="L8" s="619">
        <f t="shared" si="1"/>
        <v>4</v>
      </c>
      <c r="N8" s="21"/>
    </row>
    <row r="9" spans="1:15" x14ac:dyDescent="0.25">
      <c r="A9" s="650" t="s">
        <v>643</v>
      </c>
      <c r="B9" s="651">
        <v>15</v>
      </c>
      <c r="C9" s="651">
        <v>6</v>
      </c>
      <c r="E9" s="21"/>
      <c r="J9" s="650" t="s">
        <v>643</v>
      </c>
      <c r="K9" s="670">
        <f t="shared" si="0"/>
        <v>15</v>
      </c>
      <c r="L9" s="619">
        <f t="shared" si="1"/>
        <v>6</v>
      </c>
      <c r="N9" s="21"/>
    </row>
    <row r="10" spans="1:15" x14ac:dyDescent="0.25">
      <c r="A10" s="652" t="s">
        <v>365</v>
      </c>
      <c r="B10" s="653">
        <v>345</v>
      </c>
      <c r="C10" s="653">
        <v>21</v>
      </c>
      <c r="J10" s="652" t="s">
        <v>365</v>
      </c>
      <c r="K10" s="671">
        <f t="shared" si="0"/>
        <v>345</v>
      </c>
      <c r="L10" s="620">
        <f t="shared" si="1"/>
        <v>21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6.52</v>
      </c>
      <c r="C15" s="197"/>
      <c r="D15" s="253"/>
      <c r="E15" s="211"/>
      <c r="F15" s="253"/>
      <c r="G15" s="253"/>
      <c r="J15" s="673" t="s">
        <v>488</v>
      </c>
      <c r="K15" s="674">
        <f>B15</f>
        <v>6.52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</v>
      </c>
      <c r="C16" s="197"/>
      <c r="D16" s="253"/>
      <c r="E16" s="254"/>
      <c r="F16" s="253"/>
      <c r="G16" s="253"/>
      <c r="J16" s="675" t="s">
        <v>489</v>
      </c>
      <c r="K16" s="676">
        <f>B16</f>
        <v>0.7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1.06</v>
      </c>
      <c r="C18" s="197"/>
      <c r="D18" s="255"/>
      <c r="E18" s="256"/>
      <c r="F18" s="253"/>
      <c r="G18" s="253"/>
      <c r="J18" s="678" t="s">
        <v>501</v>
      </c>
      <c r="K18" s="674">
        <f>B18</f>
        <v>1.06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4.88</v>
      </c>
      <c r="C19" s="198"/>
      <c r="D19" s="255"/>
      <c r="E19" s="256"/>
      <c r="F19" s="253"/>
      <c r="G19" s="253"/>
      <c r="J19" s="672" t="s">
        <v>502</v>
      </c>
      <c r="K19" s="676">
        <f>B19</f>
        <v>4.88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3.65</v>
      </c>
      <c r="C21" s="253"/>
      <c r="D21" s="253"/>
      <c r="E21" s="253"/>
      <c r="F21" s="253"/>
      <c r="G21" s="253"/>
      <c r="J21" s="661" t="s">
        <v>498</v>
      </c>
      <c r="K21" s="679">
        <f>B21</f>
        <v>3.65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</v>
      </c>
      <c r="C34" s="657">
        <v>2</v>
      </c>
      <c r="E34" s="44"/>
      <c r="J34" s="656" t="s">
        <v>641</v>
      </c>
      <c r="K34" s="670">
        <f t="shared" si="2"/>
        <v>1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5</v>
      </c>
      <c r="C35" s="651">
        <v>1</v>
      </c>
      <c r="E35" s="21"/>
      <c r="J35" s="650" t="s">
        <v>642</v>
      </c>
      <c r="K35" s="670">
        <f t="shared" si="2"/>
        <v>5</v>
      </c>
      <c r="L35" s="619">
        <f t="shared" si="3"/>
        <v>1</v>
      </c>
      <c r="N35" s="21"/>
    </row>
    <row r="36" spans="1:15" x14ac:dyDescent="0.25">
      <c r="A36" s="650" t="s">
        <v>643</v>
      </c>
      <c r="B36" s="651">
        <v>1</v>
      </c>
      <c r="C36" s="651">
        <v>3</v>
      </c>
      <c r="E36" s="21"/>
      <c r="J36" s="650" t="s">
        <v>643</v>
      </c>
      <c r="K36" s="670">
        <f t="shared" si="2"/>
        <v>1</v>
      </c>
      <c r="L36" s="619">
        <f t="shared" si="3"/>
        <v>3</v>
      </c>
      <c r="N36" s="21"/>
    </row>
    <row r="37" spans="1:15" x14ac:dyDescent="0.25">
      <c r="A37" s="652" t="s">
        <v>365</v>
      </c>
      <c r="B37" s="653">
        <v>35</v>
      </c>
      <c r="C37" s="653">
        <v>4</v>
      </c>
      <c r="J37" s="652" t="s">
        <v>365</v>
      </c>
      <c r="K37" s="671">
        <f t="shared" si="2"/>
        <v>35</v>
      </c>
      <c r="L37" s="620">
        <f t="shared" si="3"/>
        <v>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0.91</v>
      </c>
      <c r="C42" s="197"/>
      <c r="D42" s="253"/>
      <c r="E42" s="211"/>
      <c r="F42" s="253"/>
      <c r="G42" s="253"/>
      <c r="J42" s="673" t="s">
        <v>488</v>
      </c>
      <c r="K42" s="674">
        <f>B42</f>
        <v>0.91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0.21</v>
      </c>
      <c r="C43" s="197"/>
      <c r="D43" s="253"/>
      <c r="E43" s="254"/>
      <c r="F43" s="253"/>
      <c r="G43" s="253"/>
      <c r="J43" s="675" t="s">
        <v>489</v>
      </c>
      <c r="K43" s="676">
        <f>B43</f>
        <v>0.21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0.35</v>
      </c>
      <c r="C45" s="197"/>
      <c r="D45" s="255"/>
      <c r="E45" s="256"/>
      <c r="F45" s="253"/>
      <c r="G45" s="253"/>
      <c r="J45" s="678" t="s">
        <v>501</v>
      </c>
      <c r="K45" s="674">
        <f>B45</f>
        <v>0.35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0.68</v>
      </c>
      <c r="C46" s="198"/>
      <c r="D46" s="255"/>
      <c r="E46" s="256"/>
      <c r="F46" s="253"/>
      <c r="G46" s="253"/>
      <c r="J46" s="672" t="s">
        <v>502</v>
      </c>
      <c r="K46" s="676">
        <f>B46</f>
        <v>0.68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0.56000000000000005</v>
      </c>
      <c r="C48" s="253"/>
      <c r="D48" s="253"/>
      <c r="E48" s="253"/>
      <c r="F48" s="253"/>
      <c r="G48" s="253"/>
      <c r="J48" s="661" t="s">
        <v>498</v>
      </c>
      <c r="K48" s="679">
        <f>B48</f>
        <v>0.56000000000000005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0.44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15.9</v>
      </c>
      <c r="D4" s="600">
        <v>101.6</v>
      </c>
      <c r="E4" s="600">
        <v>1.08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49.3</v>
      </c>
      <c r="E5" s="751">
        <v>0.87</v>
      </c>
      <c r="G5" s="647" t="s">
        <v>446</v>
      </c>
      <c r="H5" s="648">
        <f>IF(ISBLANK(B4),"",B4)</f>
        <v>1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75</v>
      </c>
      <c r="E6" s="959">
        <v>0.78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15.9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17</v>
      </c>
      <c r="C4" s="643">
        <v>1.6</v>
      </c>
      <c r="D4" s="643">
        <v>1.7</v>
      </c>
      <c r="E4" s="643">
        <v>0.22</v>
      </c>
      <c r="F4" s="643">
        <v>1.4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16</v>
      </c>
      <c r="C5" s="602">
        <v>1.6</v>
      </c>
      <c r="D5" s="602">
        <v>1.7</v>
      </c>
      <c r="E5" s="602">
        <v>0.22</v>
      </c>
      <c r="F5" s="602">
        <v>1.2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16</v>
      </c>
      <c r="C6" s="602">
        <v>1.6</v>
      </c>
      <c r="D6" s="602">
        <v>1.7</v>
      </c>
      <c r="E6" s="602">
        <v>0.44</v>
      </c>
      <c r="F6" s="602">
        <v>0.9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92.9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74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714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238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3381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13760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1346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701</v>
      </c>
      <c r="C5" s="1034">
        <v>311</v>
      </c>
      <c r="D5" s="600">
        <v>390</v>
      </c>
      <c r="G5" s="871" t="s">
        <v>126</v>
      </c>
      <c r="H5" s="637">
        <f>IF(ISBLANK(D7),"",D7)</f>
        <v>383</v>
      </c>
    </row>
    <row r="6" spans="1:17" x14ac:dyDescent="0.25">
      <c r="A6" s="641">
        <v>2021</v>
      </c>
      <c r="B6" s="1034">
        <v>588</v>
      </c>
      <c r="C6" s="1034">
        <v>259</v>
      </c>
      <c r="D6" s="602">
        <v>329</v>
      </c>
      <c r="G6" s="635" t="s">
        <v>127</v>
      </c>
      <c r="H6" s="623">
        <f>IF(ISBLANK(C7),"",C7)</f>
        <v>331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714</v>
      </c>
      <c r="C7" s="1034">
        <v>331</v>
      </c>
      <c r="D7" s="617">
        <v>383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383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331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511</v>
      </c>
      <c r="C6" s="55">
        <v>280</v>
      </c>
      <c r="D6" s="55">
        <v>231</v>
      </c>
      <c r="E6" s="70">
        <v>750</v>
      </c>
      <c r="F6" s="55">
        <v>397</v>
      </c>
      <c r="G6" s="110">
        <v>353</v>
      </c>
      <c r="H6" s="55">
        <v>441</v>
      </c>
      <c r="I6" s="55">
        <v>239</v>
      </c>
      <c r="J6" s="55">
        <v>202</v>
      </c>
      <c r="K6" s="70">
        <v>1593</v>
      </c>
      <c r="L6" s="55">
        <v>859</v>
      </c>
      <c r="M6" s="110">
        <v>734</v>
      </c>
      <c r="N6" s="70">
        <v>1541</v>
      </c>
      <c r="O6" s="55">
        <v>820</v>
      </c>
      <c r="P6" s="110">
        <v>721</v>
      </c>
      <c r="Q6" s="70">
        <v>6418</v>
      </c>
      <c r="R6" s="55">
        <v>3313</v>
      </c>
      <c r="S6" s="110">
        <v>3105</v>
      </c>
      <c r="T6" s="70">
        <v>10462</v>
      </c>
      <c r="U6" s="55">
        <v>5260</v>
      </c>
      <c r="V6" s="160">
        <v>5202</v>
      </c>
    </row>
    <row r="7" spans="1:22" x14ac:dyDescent="0.25">
      <c r="A7" s="286">
        <v>2021</v>
      </c>
      <c r="B7" s="167">
        <v>501</v>
      </c>
      <c r="C7" s="94">
        <v>273</v>
      </c>
      <c r="D7" s="94">
        <v>228</v>
      </c>
      <c r="E7" s="167">
        <v>725</v>
      </c>
      <c r="F7" s="94">
        <v>376</v>
      </c>
      <c r="G7" s="169">
        <v>349</v>
      </c>
      <c r="H7" s="94">
        <v>433</v>
      </c>
      <c r="I7" s="94">
        <v>243</v>
      </c>
      <c r="J7" s="94">
        <v>190</v>
      </c>
      <c r="K7" s="167">
        <v>1542</v>
      </c>
      <c r="L7" s="94">
        <v>827</v>
      </c>
      <c r="M7" s="169">
        <v>715</v>
      </c>
      <c r="N7" s="167">
        <v>1522</v>
      </c>
      <c r="O7" s="94">
        <v>822</v>
      </c>
      <c r="P7" s="169">
        <v>700</v>
      </c>
      <c r="Q7" s="167">
        <v>6285</v>
      </c>
      <c r="R7" s="94">
        <v>3260</v>
      </c>
      <c r="S7" s="169">
        <v>3025</v>
      </c>
      <c r="T7" s="212">
        <v>10295</v>
      </c>
      <c r="U7" s="58">
        <v>5174</v>
      </c>
      <c r="V7" s="160">
        <v>5121</v>
      </c>
    </row>
    <row r="8" spans="1:22" x14ac:dyDescent="0.25">
      <c r="A8" s="219">
        <v>2022</v>
      </c>
      <c r="B8" s="72">
        <v>512</v>
      </c>
      <c r="C8" s="61">
        <v>280</v>
      </c>
      <c r="D8" s="61">
        <v>232</v>
      </c>
      <c r="E8" s="72">
        <v>701</v>
      </c>
      <c r="F8" s="61">
        <v>370</v>
      </c>
      <c r="G8" s="111">
        <v>331</v>
      </c>
      <c r="H8" s="61">
        <v>401</v>
      </c>
      <c r="I8" s="61">
        <v>225</v>
      </c>
      <c r="J8" s="61">
        <v>176</v>
      </c>
      <c r="K8" s="72">
        <v>1512</v>
      </c>
      <c r="L8" s="61">
        <v>818</v>
      </c>
      <c r="M8" s="111">
        <v>694</v>
      </c>
      <c r="N8" s="72">
        <v>1443</v>
      </c>
      <c r="O8" s="61">
        <v>772</v>
      </c>
      <c r="P8" s="111">
        <v>671</v>
      </c>
      <c r="Q8" s="72">
        <v>6194</v>
      </c>
      <c r="R8" s="61">
        <v>3195</v>
      </c>
      <c r="S8" s="111">
        <v>2999</v>
      </c>
      <c r="T8" s="72">
        <v>10223</v>
      </c>
      <c r="U8" s="61">
        <v>5143</v>
      </c>
      <c r="V8" s="111">
        <v>5080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512</v>
      </c>
      <c r="C15" s="172">
        <f>E8</f>
        <v>701</v>
      </c>
      <c r="D15" s="172">
        <f>H8</f>
        <v>401</v>
      </c>
      <c r="E15" s="172">
        <f>K8</f>
        <v>1512</v>
      </c>
      <c r="F15" s="172">
        <f>N8</f>
        <v>1443</v>
      </c>
      <c r="G15" s="172">
        <f>Q8</f>
        <v>6194</v>
      </c>
      <c r="H15" s="334">
        <f>T8</f>
        <v>10223</v>
      </c>
      <c r="M15" s="172">
        <f>K8</f>
        <v>1512</v>
      </c>
      <c r="N15" s="172">
        <f>H15-E15-O15</f>
        <v>5895</v>
      </c>
      <c r="O15" s="172">
        <f>H15-(B15+C15+G15)</f>
        <v>2816</v>
      </c>
      <c r="P15" s="29"/>
      <c r="Q15" s="100">
        <f>M15/H15*100</f>
        <v>14.790179008118947</v>
      </c>
      <c r="R15" s="100">
        <f>N15/H15*100</f>
        <v>57.664090775701851</v>
      </c>
      <c r="S15" s="100">
        <f>O15/H15*100</f>
        <v>27.545730216179205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14.790179008118947</v>
      </c>
      <c r="R18" s="100">
        <f>N15/H15*100</f>
        <v>57.664090775701851</v>
      </c>
      <c r="S18" s="100">
        <f>O15/H15*100</f>
        <v>27.545730216179205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16.100000000000001</v>
      </c>
      <c r="C23" s="361"/>
      <c r="D23" s="361"/>
      <c r="E23" s="167">
        <v>0</v>
      </c>
      <c r="F23" s="361"/>
      <c r="G23" s="362"/>
      <c r="H23" s="167">
        <v>16.13</v>
      </c>
      <c r="I23" s="94">
        <v>31.25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28.6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31.25</v>
      </c>
      <c r="F32" s="700">
        <f>A23</f>
        <v>2020</v>
      </c>
      <c r="G32" s="674">
        <f>IF(ISBLANK(J23),"",J23)</f>
        <v>0</v>
      </c>
      <c r="H32" s="674">
        <f>IF(ISBLANK(I23),"",I23)</f>
        <v>31.25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5</v>
      </c>
      <c r="C4" s="600">
        <v>1</v>
      </c>
      <c r="D4" s="600">
        <v>1</v>
      </c>
      <c r="E4" s="599">
        <v>1</v>
      </c>
      <c r="F4" s="600">
        <v>3.9</v>
      </c>
      <c r="G4" s="600">
        <v>0.7</v>
      </c>
    </row>
    <row r="5" spans="1:10" x14ac:dyDescent="0.25">
      <c r="A5" s="286">
        <v>2022</v>
      </c>
      <c r="B5" s="751">
        <v>6</v>
      </c>
      <c r="C5" s="751">
        <v>2</v>
      </c>
      <c r="D5" s="751">
        <v>1</v>
      </c>
      <c r="E5" s="753">
        <v>1</v>
      </c>
      <c r="F5" s="751">
        <v>4.7</v>
      </c>
      <c r="G5" s="751">
        <v>0.7</v>
      </c>
    </row>
    <row r="6" spans="1:10" x14ac:dyDescent="0.25">
      <c r="A6" s="218">
        <v>2023</v>
      </c>
      <c r="B6" s="752">
        <v>5</v>
      </c>
      <c r="C6" s="752">
        <v>2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5</v>
      </c>
      <c r="C11" s="80">
        <f>IF(ISBLANK(D4),"",D4)</f>
        <v>1</v>
      </c>
      <c r="E11" s="103">
        <f>A4</f>
        <v>2021</v>
      </c>
      <c r="F11" s="80">
        <f>IF(ISBLANK(B4),"",B4)</f>
        <v>5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5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1</v>
      </c>
      <c r="E18" s="603">
        <f>A4</f>
        <v>2021</v>
      </c>
      <c r="F18" s="100">
        <f>IF(ISBLANK(C4),"",C4)</f>
        <v>1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0</v>
      </c>
      <c r="E20" s="155">
        <f t="shared" si="5"/>
        <v>2023</v>
      </c>
      <c r="F20" s="83">
        <f>IF(ISBLANK(C6),"",C6)</f>
        <v>2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1.1000000000000001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392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27.7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0.8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481</v>
      </c>
    </row>
    <row r="17" spans="2:3" x14ac:dyDescent="0.25">
      <c r="B17" s="253">
        <v>2022</v>
      </c>
      <c r="C17" s="1100">
        <v>416</v>
      </c>
    </row>
    <row r="18" spans="2:3" x14ac:dyDescent="0.25">
      <c r="B18" s="253">
        <v>2023</v>
      </c>
      <c r="C18" s="1100">
        <v>392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481</v>
      </c>
    </row>
    <row r="22" spans="2:3" x14ac:dyDescent="0.25">
      <c r="B22" s="636">
        <f>B17</f>
        <v>2022</v>
      </c>
      <c r="C22" s="636">
        <f t="shared" ref="C22:C23" si="0">IF(ISBLANK(C17),"",C17)</f>
        <v>416</v>
      </c>
    </row>
    <row r="23" spans="2:3" x14ac:dyDescent="0.25">
      <c r="B23" s="636">
        <f>B18</f>
        <v>2023</v>
      </c>
      <c r="C23" s="636">
        <f t="shared" si="0"/>
        <v>392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6</v>
      </c>
      <c r="C5" s="55">
        <v>12</v>
      </c>
      <c r="D5" s="55">
        <v>10</v>
      </c>
      <c r="E5" s="269">
        <f>SUM(B5:D5)</f>
        <v>28</v>
      </c>
      <c r="F5" s="71">
        <v>116</v>
      </c>
      <c r="G5" s="70">
        <v>0.4</v>
      </c>
      <c r="H5" s="55">
        <v>0.2</v>
      </c>
      <c r="I5" s="110">
        <v>0.4</v>
      </c>
      <c r="J5" s="71">
        <v>1.1000000000000001</v>
      </c>
    </row>
    <row r="6" spans="1:10" x14ac:dyDescent="0.25">
      <c r="A6" s="286">
        <v>2022</v>
      </c>
      <c r="B6" s="757">
        <v>10</v>
      </c>
      <c r="C6" s="758">
        <v>13</v>
      </c>
      <c r="D6" s="758">
        <v>12</v>
      </c>
      <c r="E6" s="270">
        <f>SUM(B6:D6)</f>
        <v>35</v>
      </c>
      <c r="F6" s="214">
        <v>115</v>
      </c>
      <c r="G6" s="457">
        <v>0.7</v>
      </c>
      <c r="H6" s="458">
        <v>0.2</v>
      </c>
      <c r="I6" s="763">
        <v>0.4</v>
      </c>
      <c r="J6" s="214">
        <v>1.1000000000000001</v>
      </c>
    </row>
    <row r="7" spans="1:10" x14ac:dyDescent="0.25">
      <c r="A7" s="218">
        <v>2023</v>
      </c>
      <c r="B7" s="167">
        <v>6</v>
      </c>
      <c r="C7" s="94">
        <v>12</v>
      </c>
      <c r="D7" s="94">
        <v>14</v>
      </c>
      <c r="E7" s="447">
        <f>SUM(B7:D7)</f>
        <v>32</v>
      </c>
      <c r="F7" s="168">
        <v>96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115</v>
      </c>
      <c r="C14" s="28"/>
      <c r="D14" s="28"/>
      <c r="F14" s="625" t="s">
        <v>1526</v>
      </c>
      <c r="G14" s="621">
        <f>IF(ISBLANK(B7),"",B7)</f>
        <v>6</v>
      </c>
      <c r="I14" s="625" t="s">
        <v>1529</v>
      </c>
      <c r="J14" s="621">
        <f>IF(ISBLANK(B7),"",B7)</f>
        <v>6</v>
      </c>
    </row>
    <row r="15" spans="1:10" x14ac:dyDescent="0.25">
      <c r="A15" s="624">
        <f t="shared" ref="A15" si="1">A7</f>
        <v>2023</v>
      </c>
      <c r="B15" s="623">
        <f t="shared" si="0"/>
        <v>96</v>
      </c>
      <c r="C15" s="28"/>
      <c r="D15" s="28"/>
      <c r="F15" s="626" t="s">
        <v>1527</v>
      </c>
      <c r="G15" s="622">
        <f>IF(ISBLANK(C7),"",C7)</f>
        <v>12</v>
      </c>
      <c r="I15" s="626" t="s">
        <v>1538</v>
      </c>
      <c r="J15" s="622">
        <f>IF(ISBLANK(C7),"",C7)</f>
        <v>12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14</v>
      </c>
      <c r="I16" s="627" t="s">
        <v>1539</v>
      </c>
      <c r="J16" s="623">
        <f>IF(ISBLANK(D7),"",D7)</f>
        <v>14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0.7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</v>
      </c>
      <c r="C6" s="759"/>
      <c r="D6" s="759"/>
      <c r="E6" s="457">
        <v>0.9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</v>
      </c>
      <c r="C7" s="759"/>
      <c r="D7" s="759"/>
      <c r="E7" s="457">
        <v>0.9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</v>
      </c>
      <c r="C8" s="760"/>
      <c r="D8" s="760"/>
      <c r="E8" s="601">
        <v>5.6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</v>
      </c>
      <c r="C16" s="755"/>
      <c r="I16" s="700">
        <f>A6</f>
        <v>2020</v>
      </c>
      <c r="J16" s="674">
        <f>IF(ISBLANK(E6),"",E6)</f>
        <v>0.9</v>
      </c>
      <c r="K16" s="756"/>
    </row>
    <row r="17" spans="1:10" x14ac:dyDescent="0.25">
      <c r="A17" s="701">
        <f>A7</f>
        <v>2021</v>
      </c>
      <c r="B17" s="853">
        <f>IF(ISBLANK(B7),"",B7)</f>
        <v>1</v>
      </c>
      <c r="C17" s="755"/>
      <c r="I17" s="701">
        <f>A7</f>
        <v>2021</v>
      </c>
      <c r="J17" s="853">
        <f>IF(ISBLANK(E7),"",E7)</f>
        <v>0.9</v>
      </c>
    </row>
    <row r="18" spans="1:10" x14ac:dyDescent="0.25">
      <c r="A18" s="702">
        <f>A8</f>
        <v>2022</v>
      </c>
      <c r="B18" s="676">
        <f>IF(ISBLANK(B8),"",B8)</f>
        <v>6</v>
      </c>
      <c r="C18" s="755"/>
      <c r="I18" s="702">
        <f>A8</f>
        <v>2022</v>
      </c>
      <c r="J18" s="676">
        <f>IF(ISBLANK(E8),"",E8)</f>
        <v>5.6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</v>
      </c>
      <c r="D5" s="449">
        <f>IF(ISBLANK(B5),"",A5)</f>
        <v>2021</v>
      </c>
      <c r="E5" s="618">
        <f>IF(ISBLANK(B5),"",B5)</f>
        <v>4</v>
      </c>
      <c r="K5" s="217">
        <v>2020</v>
      </c>
      <c r="L5" s="655">
        <v>3.8</v>
      </c>
    </row>
    <row r="6" spans="1:12" x14ac:dyDescent="0.25">
      <c r="A6" s="229">
        <v>2022</v>
      </c>
      <c r="B6" s="602">
        <v>4</v>
      </c>
      <c r="D6" s="450">
        <f>IF(ISBLANK(B6),"",A6)</f>
        <v>2022</v>
      </c>
      <c r="E6" s="619">
        <f>IF(ISBLANK(B6),"",B6)</f>
        <v>4</v>
      </c>
      <c r="K6" s="286">
        <v>2021</v>
      </c>
      <c r="L6" s="657">
        <v>3.3</v>
      </c>
    </row>
    <row r="7" spans="1:12" x14ac:dyDescent="0.25">
      <c r="A7" s="123">
        <v>2023</v>
      </c>
      <c r="B7" s="617">
        <v>5</v>
      </c>
      <c r="D7" s="379">
        <f>IF(ISBLANK(B7),"",A7)</f>
        <v>2023</v>
      </c>
      <c r="E7" s="620">
        <f>IF(ISBLANK(B7),"",B7)</f>
        <v>5</v>
      </c>
      <c r="K7" s="219">
        <v>2022</v>
      </c>
      <c r="L7" s="617">
        <v>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</v>
      </c>
      <c r="C4" s="643">
        <v>29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22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</v>
      </c>
      <c r="C6" s="602">
        <v>15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2598</v>
      </c>
      <c r="D5" s="643">
        <v>175</v>
      </c>
      <c r="E5" s="869">
        <v>6.7</v>
      </c>
      <c r="F5" s="1039">
        <v>5.9</v>
      </c>
      <c r="G5" s="1039">
        <v>7.5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3399</v>
      </c>
      <c r="D6" s="657">
        <v>196</v>
      </c>
      <c r="E6" s="657">
        <v>5.7</v>
      </c>
      <c r="F6" s="657">
        <v>5</v>
      </c>
      <c r="G6" s="657">
        <v>6.4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3381</v>
      </c>
      <c r="D7" s="617">
        <v>238</v>
      </c>
      <c r="E7" s="617">
        <v>7</v>
      </c>
      <c r="F7" s="617">
        <v>6.4</v>
      </c>
      <c r="G7" s="617">
        <v>7.5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31.7</v>
      </c>
      <c r="C4" s="655">
        <v>78</v>
      </c>
      <c r="D4" s="655">
        <v>5.0999999999999996</v>
      </c>
      <c r="E4" s="655">
        <v>75</v>
      </c>
      <c r="F4" s="655">
        <v>0.7</v>
      </c>
      <c r="G4" s="655">
        <v>6</v>
      </c>
      <c r="H4" s="655">
        <v>2</v>
      </c>
      <c r="I4" s="655">
        <v>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27.7</v>
      </c>
      <c r="C5" s="602">
        <v>76</v>
      </c>
      <c r="D5" s="602">
        <v>5.0999999999999996</v>
      </c>
      <c r="E5" s="602">
        <v>78</v>
      </c>
      <c r="F5" s="602">
        <v>0.8</v>
      </c>
      <c r="G5" s="602">
        <v>7</v>
      </c>
      <c r="H5" s="602">
        <v>3</v>
      </c>
      <c r="I5" s="602">
        <v>8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87</v>
      </c>
      <c r="D6" s="617"/>
      <c r="E6" s="617">
        <v>77</v>
      </c>
      <c r="F6" s="617"/>
      <c r="G6" s="617">
        <v>5</v>
      </c>
      <c r="H6" s="617">
        <v>2</v>
      </c>
      <c r="I6" s="617">
        <v>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62</v>
      </c>
      <c r="C4" s="1006">
        <v>32</v>
      </c>
      <c r="D4" s="1006">
        <v>30</v>
      </c>
      <c r="E4" s="1005">
        <v>179</v>
      </c>
      <c r="F4" s="1006">
        <v>95</v>
      </c>
      <c r="G4" s="1006">
        <v>84</v>
      </c>
      <c r="H4" s="1007">
        <v>5.9</v>
      </c>
      <c r="I4" s="1007">
        <v>17.100000000000001</v>
      </c>
      <c r="J4" s="1007">
        <v>-11.2</v>
      </c>
      <c r="K4" s="70">
        <v>97</v>
      </c>
      <c r="L4" s="55">
        <v>44</v>
      </c>
      <c r="M4" s="110">
        <v>53</v>
      </c>
      <c r="N4" s="55">
        <v>118</v>
      </c>
      <c r="O4" s="55">
        <v>53</v>
      </c>
      <c r="P4" s="110">
        <v>65</v>
      </c>
    </row>
    <row r="5" spans="1:17" x14ac:dyDescent="0.25">
      <c r="A5" s="286">
        <v>2021</v>
      </c>
      <c r="B5" s="1008">
        <v>70</v>
      </c>
      <c r="C5" s="1009">
        <v>34</v>
      </c>
      <c r="D5" s="1009">
        <v>36</v>
      </c>
      <c r="E5" s="1008">
        <v>258</v>
      </c>
      <c r="F5" s="1009">
        <v>127</v>
      </c>
      <c r="G5" s="1009">
        <v>131</v>
      </c>
      <c r="H5" s="1010">
        <v>6.8</v>
      </c>
      <c r="I5" s="1010">
        <v>25.1</v>
      </c>
      <c r="J5" s="1010">
        <v>-18.3</v>
      </c>
      <c r="K5" s="212">
        <v>163</v>
      </c>
      <c r="L5" s="58">
        <v>75</v>
      </c>
      <c r="M5" s="160">
        <v>88</v>
      </c>
      <c r="N5" s="58">
        <v>172</v>
      </c>
      <c r="O5" s="58">
        <v>83</v>
      </c>
      <c r="P5" s="160">
        <v>89</v>
      </c>
    </row>
    <row r="6" spans="1:17" x14ac:dyDescent="0.25">
      <c r="A6" s="219">
        <v>2022</v>
      </c>
      <c r="B6" s="1011">
        <v>73</v>
      </c>
      <c r="C6" s="1012">
        <v>36</v>
      </c>
      <c r="D6" s="1012">
        <v>37</v>
      </c>
      <c r="E6" s="1011">
        <v>206</v>
      </c>
      <c r="F6" s="1012">
        <v>110</v>
      </c>
      <c r="G6" s="1012">
        <v>96</v>
      </c>
      <c r="H6" s="1013">
        <v>7.1</v>
      </c>
      <c r="I6" s="1013">
        <v>20.2</v>
      </c>
      <c r="J6" s="1013">
        <v>-13</v>
      </c>
      <c r="K6" s="1014">
        <v>193</v>
      </c>
      <c r="L6" s="1015">
        <v>91</v>
      </c>
      <c r="M6" s="1016">
        <v>102</v>
      </c>
      <c r="N6" s="1015">
        <v>219</v>
      </c>
      <c r="O6" s="1015">
        <v>107</v>
      </c>
      <c r="P6" s="1016">
        <v>112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30</v>
      </c>
      <c r="C13" s="319">
        <f>IF(ISBLANK(C4),"",C4)</f>
        <v>32</v>
      </c>
      <c r="D13" s="364"/>
      <c r="E13" s="322">
        <f>A4</f>
        <v>2020</v>
      </c>
      <c r="F13" s="319">
        <f>IF(ISBLANK(G4),"",G4)</f>
        <v>84</v>
      </c>
      <c r="G13" s="319">
        <f>IF(ISBLANK(F4),"",F4)</f>
        <v>95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36</v>
      </c>
      <c r="C14" s="320">
        <f t="shared" ref="C14:C15" si="2">IF(ISBLANK(C5),"",C5)</f>
        <v>34</v>
      </c>
      <c r="D14" s="364"/>
      <c r="E14" s="323">
        <f t="shared" ref="E14:E15" si="3">A5</f>
        <v>2021</v>
      </c>
      <c r="F14" s="320">
        <f t="shared" ref="F14:F15" si="4">IF(ISBLANK(G5),"",G5)</f>
        <v>131</v>
      </c>
      <c r="G14" s="320">
        <f t="shared" ref="G14:G15" si="5">IF(ISBLANK(F5),"",F5)</f>
        <v>127</v>
      </c>
      <c r="H14" s="389"/>
      <c r="I14" s="389"/>
      <c r="J14" s="48"/>
      <c r="K14" s="325" t="s">
        <v>536</v>
      </c>
      <c r="L14" s="328">
        <f>IF(ISBLANK(K4),"",K4)</f>
        <v>97</v>
      </c>
      <c r="M14" s="328">
        <f>IF(ISBLANK(K5),"",K5)</f>
        <v>163</v>
      </c>
      <c r="N14" s="328">
        <f>IF(ISBLANK(K6),"",K6)</f>
        <v>193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37</v>
      </c>
      <c r="C15" s="321">
        <f t="shared" si="2"/>
        <v>36</v>
      </c>
      <c r="E15" s="324">
        <f t="shared" si="3"/>
        <v>2022</v>
      </c>
      <c r="F15" s="321">
        <f t="shared" si="4"/>
        <v>96</v>
      </c>
      <c r="G15" s="321">
        <f t="shared" si="5"/>
        <v>110</v>
      </c>
      <c r="H15" s="211"/>
      <c r="I15" s="211"/>
      <c r="J15" s="28"/>
      <c r="K15" s="326" t="s">
        <v>535</v>
      </c>
      <c r="L15" s="329">
        <f>IF(ISBLANK(N4),"",N4)</f>
        <v>118</v>
      </c>
      <c r="M15" s="329">
        <f>IF(ISBLANK(N5),"",N5)</f>
        <v>172</v>
      </c>
      <c r="N15" s="329">
        <f>IF(ISBLANK(N6),"",N6)</f>
        <v>219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97</v>
      </c>
      <c r="M19" s="328">
        <f>IF(ISBLANK(K5),"",K5)</f>
        <v>163</v>
      </c>
      <c r="N19" s="328">
        <f>IF(ISBLANK(K6),"",K6)</f>
        <v>193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118</v>
      </c>
      <c r="M20" s="329">
        <f>IF(ISBLANK(N5),"",N5)</f>
        <v>172</v>
      </c>
      <c r="N20" s="329">
        <f>IF(ISBLANK(N6),"",N6)</f>
        <v>219</v>
      </c>
      <c r="O20" s="364"/>
    </row>
    <row r="21" spans="1:15" x14ac:dyDescent="0.25">
      <c r="A21" s="322">
        <f>A4</f>
        <v>2020</v>
      </c>
      <c r="B21" s="319">
        <f>IF(ISBLANK(D4),"",D4)</f>
        <v>30</v>
      </c>
      <c r="C21" s="319">
        <f>IF(ISBLANK(C4),"",C4)</f>
        <v>32</v>
      </c>
      <c r="E21" s="322">
        <f>A4</f>
        <v>2020</v>
      </c>
      <c r="F21" s="319">
        <f>IF(ISBLANK(G4),"",G4)</f>
        <v>84</v>
      </c>
      <c r="G21" s="319">
        <f>IF(ISBLANK(F4),"",F4)</f>
        <v>95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36</v>
      </c>
      <c r="C22" s="320">
        <f t="shared" ref="C22:C23" si="8">IF(ISBLANK(C5),"",C5)</f>
        <v>34</v>
      </c>
      <c r="E22" s="323">
        <f t="shared" ref="E22:E23" si="9">A5</f>
        <v>2021</v>
      </c>
      <c r="F22" s="320">
        <f t="shared" ref="F22:F23" si="10">IF(ISBLANK(G5),"",G5)</f>
        <v>131</v>
      </c>
      <c r="G22" s="320">
        <f t="shared" ref="G22:G23" si="11">IF(ISBLANK(F5),"",F5)</f>
        <v>127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37</v>
      </c>
      <c r="C23" s="321">
        <f t="shared" si="8"/>
        <v>36</v>
      </c>
      <c r="E23" s="324">
        <f t="shared" si="9"/>
        <v>2022</v>
      </c>
      <c r="F23" s="321">
        <f t="shared" si="10"/>
        <v>96</v>
      </c>
      <c r="G23" s="321">
        <f t="shared" si="11"/>
        <v>110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5</v>
      </c>
      <c r="F5" s="616"/>
      <c r="G5" s="945"/>
      <c r="H5" s="599">
        <v>43</v>
      </c>
      <c r="I5" s="616">
        <v>11</v>
      </c>
      <c r="J5" s="616">
        <v>32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4</v>
      </c>
      <c r="F6" s="1028"/>
      <c r="G6" s="980"/>
      <c r="H6" s="1034">
        <v>33</v>
      </c>
      <c r="I6" s="1028">
        <v>6</v>
      </c>
      <c r="J6" s="1028">
        <v>27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5</v>
      </c>
      <c r="F7" s="1028"/>
      <c r="G7" s="980"/>
      <c r="H7" s="1034">
        <v>38</v>
      </c>
      <c r="I7" s="1028">
        <v>16</v>
      </c>
      <c r="J7" s="1028">
        <v>22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16</v>
      </c>
    </row>
    <row r="15" spans="1:12" ht="30" x14ac:dyDescent="0.25">
      <c r="A15" s="833" t="s">
        <v>1543</v>
      </c>
      <c r="B15" s="623">
        <f>IF(ISBLANK(J7),"",J7)</f>
        <v>22</v>
      </c>
    </row>
    <row r="17" spans="1:2" x14ac:dyDescent="0.25">
      <c r="A17" s="625" t="s">
        <v>1540</v>
      </c>
      <c r="B17" s="621">
        <f>IF(ISBLANK(I7),"",I7)</f>
        <v>16</v>
      </c>
    </row>
    <row r="18" spans="1:2" x14ac:dyDescent="0.25">
      <c r="A18" s="627" t="s">
        <v>1541</v>
      </c>
      <c r="B18" s="623">
        <f>IF(ISBLANK(J7),"",J7)</f>
        <v>22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67</v>
      </c>
      <c r="C4" s="55">
        <v>2017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25.9</v>
      </c>
      <c r="C5" s="61">
        <v>2017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>
        <v>68.8</v>
      </c>
      <c r="C7" s="614">
        <v>33.299999999999997</v>
      </c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>
        <v>67</v>
      </c>
      <c r="C11" s="644">
        <v>25.9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162.107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1748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65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1654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13442.25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162.107</v>
      </c>
      <c r="C5" s="611">
        <v>150.607</v>
      </c>
      <c r="D5" s="751">
        <v>3375</v>
      </c>
      <c r="E5" s="751">
        <v>33</v>
      </c>
      <c r="G5" s="358">
        <v>2014</v>
      </c>
      <c r="H5" s="70">
        <v>13427.34</v>
      </c>
      <c r="I5" s="55">
        <v>8065.04</v>
      </c>
      <c r="J5" s="55">
        <v>5362.3</v>
      </c>
      <c r="K5" s="71">
        <v>37</v>
      </c>
    </row>
    <row r="6" spans="1:12" x14ac:dyDescent="0.25">
      <c r="A6" s="286">
        <v>2021</v>
      </c>
      <c r="B6" s="601">
        <v>162.107</v>
      </c>
      <c r="C6" s="612">
        <v>150.607</v>
      </c>
      <c r="D6" s="959">
        <v>3122</v>
      </c>
      <c r="E6" s="959">
        <v>31</v>
      </c>
      <c r="G6" s="480">
        <v>2017</v>
      </c>
      <c r="H6" s="212">
        <v>13563.05</v>
      </c>
      <c r="I6" s="58">
        <v>8068.01</v>
      </c>
      <c r="J6" s="58">
        <v>5495.04</v>
      </c>
      <c r="K6" s="214">
        <v>38</v>
      </c>
    </row>
    <row r="7" spans="1:12" x14ac:dyDescent="0.25">
      <c r="A7" s="218">
        <v>2022</v>
      </c>
      <c r="B7" s="601">
        <v>162.107</v>
      </c>
      <c r="C7" s="612">
        <v>150.607</v>
      </c>
      <c r="D7" s="959">
        <v>2988</v>
      </c>
      <c r="E7" s="959">
        <v>30</v>
      </c>
      <c r="G7" s="482">
        <v>2020</v>
      </c>
      <c r="H7" s="72">
        <v>13442.25</v>
      </c>
      <c r="I7" s="61">
        <v>8085.01</v>
      </c>
      <c r="J7" s="61">
        <v>5357.24</v>
      </c>
      <c r="K7" s="73">
        <v>38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150.607</v>
      </c>
      <c r="D14" s="631">
        <f>A5</f>
        <v>2020</v>
      </c>
      <c r="E14" s="625">
        <f>IF(ISBLANK(D5),"",D5)</f>
        <v>3375</v>
      </c>
      <c r="F14" s="211"/>
      <c r="G14" s="634" t="s">
        <v>925</v>
      </c>
      <c r="H14" s="621">
        <f>IF(ISBLANK(J7),"",J7)</f>
        <v>5357.24</v>
      </c>
      <c r="I14" s="211"/>
      <c r="J14" s="211"/>
    </row>
    <row r="15" spans="1:12" x14ac:dyDescent="0.25">
      <c r="A15" s="870" t="s">
        <v>16</v>
      </c>
      <c r="B15" s="630">
        <f>IF(ISBLANK(B7),"",B7)</f>
        <v>162.107</v>
      </c>
      <c r="D15" s="632">
        <f t="shared" ref="D15:D16" si="0">A6</f>
        <v>2021</v>
      </c>
      <c r="E15" s="626">
        <f>IF(ISBLANK(D6),"",D6)</f>
        <v>3122</v>
      </c>
      <c r="F15" s="211"/>
      <c r="G15" s="635" t="s">
        <v>926</v>
      </c>
      <c r="H15" s="623">
        <f>IF(ISBLANK(I7),"",I7)</f>
        <v>8085.01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2988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150.607</v>
      </c>
      <c r="F19" s="253"/>
      <c r="G19" s="634" t="s">
        <v>529</v>
      </c>
      <c r="H19" s="621">
        <f>IF(ISBLANK(J7),"",J7)</f>
        <v>5357.24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162.107</v>
      </c>
      <c r="F20" s="253"/>
      <c r="G20" s="635" t="s">
        <v>528</v>
      </c>
      <c r="H20" s="623">
        <f>IF(ISBLANK(I7),"",I7)</f>
        <v>8085.01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0.1</v>
      </c>
      <c r="C5" s="1092">
        <v>1748</v>
      </c>
      <c r="D5" s="1093">
        <v>58</v>
      </c>
      <c r="E5" s="1092">
        <v>1612</v>
      </c>
      <c r="F5" s="1093">
        <v>65</v>
      </c>
    </row>
    <row r="6" spans="1:9" x14ac:dyDescent="0.25">
      <c r="A6" s="218">
        <v>2021</v>
      </c>
      <c r="B6" s="1092">
        <v>0.6</v>
      </c>
      <c r="C6" s="1092">
        <v>1748</v>
      </c>
      <c r="D6" s="1093">
        <v>58</v>
      </c>
      <c r="E6" s="1092">
        <v>1654</v>
      </c>
      <c r="F6" s="1093">
        <v>65</v>
      </c>
    </row>
    <row r="7" spans="1:9" x14ac:dyDescent="0.25">
      <c r="A7" s="219">
        <v>2022</v>
      </c>
      <c r="B7" s="73">
        <v>1.3</v>
      </c>
      <c r="C7" s="73">
        <v>1748</v>
      </c>
      <c r="D7" s="73">
        <v>58</v>
      </c>
      <c r="E7" s="73">
        <v>1654</v>
      </c>
      <c r="F7" s="73">
        <v>65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785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759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2936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2858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750</v>
      </c>
      <c r="C5" s="458">
        <v>705</v>
      </c>
      <c r="D5" s="458">
        <v>45</v>
      </c>
      <c r="E5" s="457">
        <v>1667</v>
      </c>
      <c r="F5" s="458">
        <v>1551</v>
      </c>
      <c r="G5" s="458">
        <v>116</v>
      </c>
      <c r="H5" s="457">
        <v>2.2000000000000002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1640</v>
      </c>
      <c r="C6" s="458">
        <v>1464</v>
      </c>
      <c r="D6" s="458">
        <v>176</v>
      </c>
      <c r="E6" s="457">
        <v>5220</v>
      </c>
      <c r="F6" s="458">
        <v>4855</v>
      </c>
      <c r="G6" s="458">
        <v>365</v>
      </c>
      <c r="H6" s="457">
        <v>3.3</v>
      </c>
      <c r="I6" s="763">
        <v>2.1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785</v>
      </c>
      <c r="C7" s="612">
        <v>759</v>
      </c>
      <c r="D7" s="612">
        <v>26</v>
      </c>
      <c r="E7" s="601">
        <v>2936</v>
      </c>
      <c r="F7" s="612">
        <v>2858</v>
      </c>
      <c r="G7" s="612">
        <v>78</v>
      </c>
      <c r="H7" s="947">
        <v>3.8</v>
      </c>
      <c r="I7" s="948">
        <v>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750</v>
      </c>
      <c r="C14" s="674">
        <f t="shared" ref="C14:D14" si="0">IF(ISBLANK(C5),"",C5)</f>
        <v>705</v>
      </c>
      <c r="D14" s="669">
        <f t="shared" si="0"/>
        <v>45</v>
      </c>
      <c r="F14" s="884">
        <f>A5</f>
        <v>2020</v>
      </c>
      <c r="G14" s="674">
        <f>IF(ISBLANK(E5),"",E5)</f>
        <v>1667</v>
      </c>
      <c r="H14" s="674">
        <f t="shared" ref="H14:I16" si="1">IF(ISBLANK(F5),"",F5)</f>
        <v>1551</v>
      </c>
      <c r="I14" s="669">
        <f t="shared" si="1"/>
        <v>116</v>
      </c>
      <c r="J14" s="756"/>
      <c r="K14" s="884">
        <f>A5</f>
        <v>2020</v>
      </c>
      <c r="L14" s="674">
        <f>IF(ISBLANK(H5),"",H5)</f>
        <v>2.2000000000000002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1640</v>
      </c>
      <c r="C15" s="879">
        <f t="shared" si="3"/>
        <v>1464</v>
      </c>
      <c r="D15" s="886">
        <f t="shared" si="3"/>
        <v>176</v>
      </c>
      <c r="F15" s="890">
        <f t="shared" ref="F15:F16" si="4">A6</f>
        <v>2021</v>
      </c>
      <c r="G15" s="853">
        <f t="shared" ref="G15:G16" si="5">IF(ISBLANK(E6),"",E6)</f>
        <v>5220</v>
      </c>
      <c r="H15" s="853">
        <f t="shared" si="1"/>
        <v>4855</v>
      </c>
      <c r="I15" s="670">
        <f t="shared" si="1"/>
        <v>365</v>
      </c>
      <c r="J15" s="211"/>
      <c r="K15" s="890">
        <f t="shared" ref="K15:K16" si="6">A6</f>
        <v>2021</v>
      </c>
      <c r="L15" s="853">
        <f t="shared" ref="L15:M16" si="7">IF(ISBLANK(H6),"",H6)</f>
        <v>3.3</v>
      </c>
      <c r="M15" s="670">
        <f t="shared" si="7"/>
        <v>2.1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785</v>
      </c>
      <c r="C16" s="888">
        <f t="shared" si="3"/>
        <v>759</v>
      </c>
      <c r="D16" s="889">
        <f t="shared" si="3"/>
        <v>26</v>
      </c>
      <c r="F16" s="891">
        <f t="shared" si="4"/>
        <v>2022</v>
      </c>
      <c r="G16" s="676">
        <f t="shared" si="5"/>
        <v>2936</v>
      </c>
      <c r="H16" s="676">
        <f t="shared" si="1"/>
        <v>2858</v>
      </c>
      <c r="I16" s="671">
        <f t="shared" si="1"/>
        <v>78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750</v>
      </c>
      <c r="C22" s="674">
        <f t="shared" ref="C22:D22" si="8">IF(ISBLANK(C5),"",C5)</f>
        <v>705</v>
      </c>
      <c r="D22" s="669">
        <f t="shared" si="8"/>
        <v>45</v>
      </c>
      <c r="F22" s="884">
        <f>A5</f>
        <v>2020</v>
      </c>
      <c r="G22" s="674">
        <f>IF(ISBLANK(E5),"",E5)</f>
        <v>1667</v>
      </c>
      <c r="H22" s="674">
        <f t="shared" ref="H22:I24" si="9">IF(ISBLANK(F5),"",F5)</f>
        <v>1551</v>
      </c>
      <c r="I22" s="669">
        <f t="shared" si="9"/>
        <v>116</v>
      </c>
      <c r="J22" s="756"/>
      <c r="K22" s="884">
        <f>A5</f>
        <v>2020</v>
      </c>
      <c r="L22" s="674">
        <f>IF(ISBLANK(H5),"",H5)</f>
        <v>2.2000000000000002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1640</v>
      </c>
      <c r="C23" s="853">
        <f t="shared" si="11"/>
        <v>1464</v>
      </c>
      <c r="D23" s="670">
        <f t="shared" si="11"/>
        <v>176</v>
      </c>
      <c r="F23" s="890">
        <f t="shared" ref="F23:F24" si="12">A6</f>
        <v>2021</v>
      </c>
      <c r="G23" s="853">
        <f t="shared" ref="G23:G24" si="13">IF(ISBLANK(E6),"",E6)</f>
        <v>5220</v>
      </c>
      <c r="H23" s="853">
        <f t="shared" si="9"/>
        <v>4855</v>
      </c>
      <c r="I23" s="670">
        <f t="shared" si="9"/>
        <v>365</v>
      </c>
      <c r="J23" s="211"/>
      <c r="K23" s="890">
        <f t="shared" ref="K23:K24" si="14">A6</f>
        <v>2021</v>
      </c>
      <c r="L23" s="853">
        <f t="shared" ref="L23:M24" si="15">IF(ISBLANK(H6),"",H6)</f>
        <v>3.3</v>
      </c>
      <c r="M23" s="670">
        <f t="shared" si="15"/>
        <v>2.1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785</v>
      </c>
      <c r="C24" s="676">
        <f t="shared" si="11"/>
        <v>759</v>
      </c>
      <c r="D24" s="671">
        <f t="shared" si="11"/>
        <v>26</v>
      </c>
      <c r="F24" s="891">
        <f t="shared" si="12"/>
        <v>2022</v>
      </c>
      <c r="G24" s="676">
        <f t="shared" si="13"/>
        <v>2936</v>
      </c>
      <c r="H24" s="676">
        <f t="shared" si="9"/>
        <v>2858</v>
      </c>
      <c r="I24" s="671">
        <f t="shared" si="9"/>
        <v>78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26</v>
      </c>
      <c r="C3" s="71">
        <v>6</v>
      </c>
      <c r="D3" s="71">
        <v>20.3</v>
      </c>
      <c r="F3" s="105" t="s">
        <v>537</v>
      </c>
      <c r="G3" s="97">
        <f>IF(ISBLANK(B3),"",B3)</f>
        <v>26</v>
      </c>
      <c r="H3" s="97">
        <f>IF(ISBLANK(B4),"",B4)</f>
        <v>40</v>
      </c>
      <c r="I3" s="97">
        <f>IF(ISBLANK(B5),"",B5)</f>
        <v>36</v>
      </c>
      <c r="J3" s="365"/>
    </row>
    <row r="4" spans="1:12" x14ac:dyDescent="0.25">
      <c r="A4" s="286">
        <v>2021</v>
      </c>
      <c r="B4" s="214">
        <v>40</v>
      </c>
      <c r="C4" s="214">
        <v>7</v>
      </c>
      <c r="D4" s="214">
        <v>19.2</v>
      </c>
      <c r="F4" s="130" t="s">
        <v>538</v>
      </c>
      <c r="G4" s="98">
        <f>IF(ISBLANK(C3),"",C3)</f>
        <v>6</v>
      </c>
      <c r="H4" s="98">
        <f>IF(ISBLANK(C4),"",C4)</f>
        <v>7</v>
      </c>
      <c r="I4" s="98">
        <f>IF(ISBLANK(C5),"",C5)</f>
        <v>9</v>
      </c>
      <c r="J4" s="365"/>
    </row>
    <row r="5" spans="1:12" x14ac:dyDescent="0.25">
      <c r="A5" s="218">
        <v>2022</v>
      </c>
      <c r="B5" s="168">
        <v>36</v>
      </c>
      <c r="C5" s="168">
        <v>9</v>
      </c>
      <c r="D5" s="168">
        <v>15.7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26</v>
      </c>
      <c r="H8" s="97">
        <f>IF(ISBLANK(B4),"",B4)</f>
        <v>40</v>
      </c>
      <c r="I8" s="97">
        <f>IF(ISBLANK(B5),"",B5)</f>
        <v>36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6</v>
      </c>
      <c r="H9" s="98">
        <f>IF(ISBLANK(C4),"",C4)</f>
        <v>7</v>
      </c>
      <c r="I9" s="98">
        <f>IF(ISBLANK(C5),"",C5)</f>
        <v>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20.3</v>
      </c>
      <c r="H13" s="132">
        <f>IF(ISBLANK(D4),"",D4)</f>
        <v>19.2</v>
      </c>
      <c r="I13" s="132">
        <f>IF(ISBLANK(D5),"",D5)</f>
        <v>15.7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168</v>
      </c>
      <c r="C4" s="110">
        <v>200</v>
      </c>
      <c r="E4" s="29" t="s">
        <v>540</v>
      </c>
      <c r="F4" s="163">
        <f>B4/($B$22+$C$22)*100</f>
        <v>1.6433532231243275</v>
      </c>
      <c r="G4" s="163">
        <f>C4/($B$22+$C$22)*100</f>
        <v>1.9563728846718185</v>
      </c>
      <c r="J4" s="29" t="s">
        <v>540</v>
      </c>
      <c r="K4" s="163">
        <f>G4</f>
        <v>1.9563728846718185</v>
      </c>
    </row>
    <row r="5" spans="1:11" x14ac:dyDescent="0.25">
      <c r="A5" s="202" t="s">
        <v>541</v>
      </c>
      <c r="B5" s="212">
        <v>180</v>
      </c>
      <c r="C5" s="160">
        <v>206</v>
      </c>
      <c r="E5" s="29" t="s">
        <v>541</v>
      </c>
      <c r="F5" s="163">
        <f t="shared" ref="F5:G21" si="0">B5/($B$22+$C$22)*100</f>
        <v>1.7607355962046365</v>
      </c>
      <c r="G5" s="163">
        <f t="shared" si="0"/>
        <v>2.015064071211973</v>
      </c>
      <c r="J5" s="29" t="s">
        <v>541</v>
      </c>
      <c r="K5" s="163">
        <f t="shared" ref="K5:K21" si="1">G5</f>
        <v>2.015064071211973</v>
      </c>
    </row>
    <row r="6" spans="1:11" x14ac:dyDescent="0.25">
      <c r="A6" s="202" t="s">
        <v>542</v>
      </c>
      <c r="B6" s="212">
        <v>215</v>
      </c>
      <c r="C6" s="160">
        <v>244</v>
      </c>
      <c r="E6" s="29" t="s">
        <v>542</v>
      </c>
      <c r="F6" s="163">
        <f t="shared" si="0"/>
        <v>2.1031008510222051</v>
      </c>
      <c r="G6" s="163">
        <f t="shared" si="0"/>
        <v>2.3867749192996186</v>
      </c>
      <c r="J6" s="29" t="s">
        <v>542</v>
      </c>
      <c r="K6" s="163">
        <f t="shared" si="1"/>
        <v>2.3867749192996186</v>
      </c>
    </row>
    <row r="7" spans="1:11" x14ac:dyDescent="0.25">
      <c r="A7" s="202" t="s">
        <v>543</v>
      </c>
      <c r="B7" s="212">
        <v>227</v>
      </c>
      <c r="C7" s="160">
        <v>285</v>
      </c>
      <c r="E7" s="29" t="s">
        <v>543</v>
      </c>
      <c r="F7" s="163">
        <f t="shared" si="0"/>
        <v>2.2204832241025136</v>
      </c>
      <c r="G7" s="163">
        <f t="shared" si="0"/>
        <v>2.7878313606573411</v>
      </c>
      <c r="J7" s="29" t="s">
        <v>543</v>
      </c>
      <c r="K7" s="163">
        <f t="shared" si="1"/>
        <v>2.7878313606573411</v>
      </c>
    </row>
    <row r="8" spans="1:11" x14ac:dyDescent="0.25">
      <c r="A8" s="202" t="s">
        <v>544</v>
      </c>
      <c r="B8" s="212">
        <v>233</v>
      </c>
      <c r="C8" s="160">
        <v>225</v>
      </c>
      <c r="E8" s="29" t="s">
        <v>544</v>
      </c>
      <c r="F8" s="163">
        <f t="shared" si="0"/>
        <v>2.2791744106426686</v>
      </c>
      <c r="G8" s="163">
        <f t="shared" si="0"/>
        <v>2.2009194952557958</v>
      </c>
      <c r="J8" s="29" t="s">
        <v>544</v>
      </c>
      <c r="K8" s="163">
        <f t="shared" si="1"/>
        <v>2.2009194952557958</v>
      </c>
    </row>
    <row r="9" spans="1:11" x14ac:dyDescent="0.25">
      <c r="A9" s="202" t="s">
        <v>545</v>
      </c>
      <c r="B9" s="212">
        <v>211</v>
      </c>
      <c r="C9" s="160">
        <v>262</v>
      </c>
      <c r="E9" s="29" t="s">
        <v>545</v>
      </c>
      <c r="F9" s="163">
        <f t="shared" si="0"/>
        <v>2.0639733933287685</v>
      </c>
      <c r="G9" s="163">
        <f t="shared" si="0"/>
        <v>2.5628484789200821</v>
      </c>
      <c r="J9" s="29" t="s">
        <v>545</v>
      </c>
      <c r="K9" s="163">
        <f t="shared" si="1"/>
        <v>2.5628484789200821</v>
      </c>
    </row>
    <row r="10" spans="1:11" x14ac:dyDescent="0.25">
      <c r="A10" s="202" t="s">
        <v>546</v>
      </c>
      <c r="B10" s="212">
        <v>222</v>
      </c>
      <c r="C10" s="160">
        <v>267</v>
      </c>
      <c r="E10" s="29" t="s">
        <v>546</v>
      </c>
      <c r="F10" s="163">
        <f t="shared" si="0"/>
        <v>2.1715739019857185</v>
      </c>
      <c r="G10" s="163">
        <f t="shared" si="0"/>
        <v>2.6117578010368776</v>
      </c>
      <c r="J10" s="29" t="s">
        <v>546</v>
      </c>
      <c r="K10" s="163">
        <f t="shared" si="1"/>
        <v>2.6117578010368776</v>
      </c>
    </row>
    <row r="11" spans="1:11" x14ac:dyDescent="0.25">
      <c r="A11" s="202" t="s">
        <v>547</v>
      </c>
      <c r="B11" s="212">
        <v>264</v>
      </c>
      <c r="C11" s="160">
        <v>310</v>
      </c>
      <c r="E11" s="29" t="s">
        <v>547</v>
      </c>
      <c r="F11" s="163">
        <f t="shared" si="0"/>
        <v>2.5824122077668004</v>
      </c>
      <c r="G11" s="163">
        <f t="shared" si="0"/>
        <v>3.0323779712413188</v>
      </c>
      <c r="J11" s="29" t="s">
        <v>547</v>
      </c>
      <c r="K11" s="163">
        <f t="shared" si="1"/>
        <v>3.0323779712413188</v>
      </c>
    </row>
    <row r="12" spans="1:11" x14ac:dyDescent="0.25">
      <c r="A12" s="202" t="s">
        <v>548</v>
      </c>
      <c r="B12" s="212">
        <v>324</v>
      </c>
      <c r="C12" s="160">
        <v>354</v>
      </c>
      <c r="E12" s="29" t="s">
        <v>548</v>
      </c>
      <c r="F12" s="163">
        <f t="shared" si="0"/>
        <v>3.1693240731683461</v>
      </c>
      <c r="G12" s="163">
        <f t="shared" si="0"/>
        <v>3.4627800058691185</v>
      </c>
      <c r="J12" s="29" t="s">
        <v>548</v>
      </c>
      <c r="K12" s="163">
        <f t="shared" si="1"/>
        <v>3.4627800058691185</v>
      </c>
    </row>
    <row r="13" spans="1:11" x14ac:dyDescent="0.25">
      <c r="A13" s="202" t="s">
        <v>549</v>
      </c>
      <c r="B13" s="212">
        <v>325</v>
      </c>
      <c r="C13" s="160">
        <v>371</v>
      </c>
      <c r="E13" s="29" t="s">
        <v>549</v>
      </c>
      <c r="F13" s="163">
        <f t="shared" si="0"/>
        <v>3.179105937591705</v>
      </c>
      <c r="G13" s="163">
        <f t="shared" si="0"/>
        <v>3.6290717010662235</v>
      </c>
      <c r="J13" s="29" t="s">
        <v>549</v>
      </c>
      <c r="K13" s="163">
        <f t="shared" si="1"/>
        <v>3.6290717010662235</v>
      </c>
    </row>
    <row r="14" spans="1:11" x14ac:dyDescent="0.25">
      <c r="A14" s="202" t="s">
        <v>550</v>
      </c>
      <c r="B14" s="212">
        <v>358</v>
      </c>
      <c r="C14" s="160">
        <v>358</v>
      </c>
      <c r="E14" s="29" t="s">
        <v>550</v>
      </c>
      <c r="F14" s="163">
        <f t="shared" si="0"/>
        <v>3.5019074635625551</v>
      </c>
      <c r="G14" s="163">
        <f t="shared" si="0"/>
        <v>3.5019074635625551</v>
      </c>
      <c r="J14" s="29" t="s">
        <v>550</v>
      </c>
      <c r="K14" s="163">
        <f t="shared" si="1"/>
        <v>3.5019074635625551</v>
      </c>
    </row>
    <row r="15" spans="1:11" x14ac:dyDescent="0.25">
      <c r="A15" s="202" t="s">
        <v>551</v>
      </c>
      <c r="B15" s="212">
        <v>407</v>
      </c>
      <c r="C15" s="160">
        <v>346</v>
      </c>
      <c r="E15" s="29" t="s">
        <v>551</v>
      </c>
      <c r="F15" s="163">
        <f t="shared" si="0"/>
        <v>3.9812188203071504</v>
      </c>
      <c r="G15" s="163">
        <f t="shared" si="0"/>
        <v>3.3845250904822461</v>
      </c>
      <c r="J15" s="29" t="s">
        <v>551</v>
      </c>
      <c r="K15" s="163">
        <f t="shared" si="1"/>
        <v>3.3845250904822461</v>
      </c>
    </row>
    <row r="16" spans="1:11" x14ac:dyDescent="0.25">
      <c r="A16" s="202" t="s">
        <v>552</v>
      </c>
      <c r="B16" s="212">
        <v>428</v>
      </c>
      <c r="C16" s="160">
        <v>417</v>
      </c>
      <c r="E16" s="29" t="s">
        <v>552</v>
      </c>
      <c r="F16" s="163">
        <f t="shared" si="0"/>
        <v>4.1866379731976915</v>
      </c>
      <c r="G16" s="163">
        <f t="shared" si="0"/>
        <v>4.0790374645407415</v>
      </c>
      <c r="J16" s="29" t="s">
        <v>552</v>
      </c>
      <c r="K16" s="163">
        <f t="shared" si="1"/>
        <v>4.0790374645407415</v>
      </c>
    </row>
    <row r="17" spans="1:11" x14ac:dyDescent="0.25">
      <c r="A17" s="202" t="s">
        <v>553</v>
      </c>
      <c r="B17" s="212">
        <v>536</v>
      </c>
      <c r="C17" s="160">
        <v>481</v>
      </c>
      <c r="E17" s="29" t="s">
        <v>553</v>
      </c>
      <c r="F17" s="163">
        <f t="shared" si="0"/>
        <v>5.2430793309204731</v>
      </c>
      <c r="G17" s="163">
        <f t="shared" si="0"/>
        <v>4.7050767876357238</v>
      </c>
      <c r="J17" s="29" t="s">
        <v>553</v>
      </c>
      <c r="K17" s="163">
        <f t="shared" si="1"/>
        <v>4.7050767876357238</v>
      </c>
    </row>
    <row r="18" spans="1:11" x14ac:dyDescent="0.25">
      <c r="A18" s="202" t="s">
        <v>554</v>
      </c>
      <c r="B18" s="212">
        <v>391</v>
      </c>
      <c r="C18" s="160">
        <v>385</v>
      </c>
      <c r="E18" s="29" t="s">
        <v>554</v>
      </c>
      <c r="F18" s="163">
        <f t="shared" si="0"/>
        <v>3.8247089895334048</v>
      </c>
      <c r="G18" s="163">
        <f t="shared" si="0"/>
        <v>3.7660178029932503</v>
      </c>
      <c r="J18" s="29" t="s">
        <v>554</v>
      </c>
      <c r="K18" s="163">
        <f t="shared" si="1"/>
        <v>3.7660178029932503</v>
      </c>
    </row>
    <row r="19" spans="1:11" x14ac:dyDescent="0.25">
      <c r="A19" s="202" t="s">
        <v>555</v>
      </c>
      <c r="B19" s="212">
        <v>236</v>
      </c>
      <c r="C19" s="160">
        <v>198</v>
      </c>
      <c r="E19" s="29" t="s">
        <v>555</v>
      </c>
      <c r="F19" s="163">
        <f t="shared" si="0"/>
        <v>2.3085200039127458</v>
      </c>
      <c r="G19" s="163">
        <f t="shared" si="0"/>
        <v>1.9368091558251002</v>
      </c>
      <c r="J19" s="29" t="s">
        <v>555</v>
      </c>
      <c r="K19" s="163">
        <f t="shared" si="1"/>
        <v>1.9368091558251002</v>
      </c>
    </row>
    <row r="20" spans="1:11" x14ac:dyDescent="0.25">
      <c r="A20" s="202" t="s">
        <v>556</v>
      </c>
      <c r="B20" s="212">
        <v>192</v>
      </c>
      <c r="C20" s="160">
        <v>140</v>
      </c>
      <c r="E20" s="29" t="s">
        <v>556</v>
      </c>
      <c r="F20" s="163">
        <f t="shared" si="0"/>
        <v>1.8781179692849457</v>
      </c>
      <c r="G20" s="163">
        <f t="shared" si="0"/>
        <v>1.369461019270273</v>
      </c>
      <c r="J20" s="29" t="s">
        <v>556</v>
      </c>
      <c r="K20" s="163">
        <f t="shared" si="1"/>
        <v>1.369461019270273</v>
      </c>
    </row>
    <row r="21" spans="1:11" x14ac:dyDescent="0.25">
      <c r="A21" s="203" t="s">
        <v>557</v>
      </c>
      <c r="B21" s="72">
        <v>163</v>
      </c>
      <c r="C21" s="111">
        <v>94</v>
      </c>
      <c r="E21" s="31" t="s">
        <v>557</v>
      </c>
      <c r="F21" s="163">
        <f t="shared" si="0"/>
        <v>1.594443901007532</v>
      </c>
      <c r="G21" s="163">
        <f t="shared" si="0"/>
        <v>0.91949525579575475</v>
      </c>
      <c r="J21" s="31" t="s">
        <v>557</v>
      </c>
      <c r="K21" s="210">
        <f t="shared" si="1"/>
        <v>0.91949525579575475</v>
      </c>
    </row>
    <row r="22" spans="1:11" x14ac:dyDescent="0.25">
      <c r="A22" s="309" t="s">
        <v>16</v>
      </c>
      <c r="B22" s="121">
        <f>SUM(B4:B21)</f>
        <v>5080</v>
      </c>
      <c r="C22" s="124">
        <f>SUM(C4:C21)</f>
        <v>5143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251</v>
      </c>
      <c r="C3" s="110">
        <v>774</v>
      </c>
      <c r="E3" s="297" t="s">
        <v>709</v>
      </c>
      <c r="F3" s="71">
        <v>51.62</v>
      </c>
      <c r="G3" s="71">
        <v>55.17</v>
      </c>
      <c r="K3" s="122" t="s">
        <v>16</v>
      </c>
      <c r="L3" s="71">
        <v>2.87</v>
      </c>
      <c r="M3" s="71">
        <v>2.54</v>
      </c>
    </row>
    <row r="4" spans="1:16" x14ac:dyDescent="0.25">
      <c r="A4" s="202" t="s">
        <v>704</v>
      </c>
      <c r="B4" s="212">
        <v>367</v>
      </c>
      <c r="C4" s="160">
        <v>758</v>
      </c>
      <c r="E4" s="298" t="s">
        <v>710</v>
      </c>
      <c r="F4" s="214">
        <v>41.51</v>
      </c>
      <c r="G4" s="214">
        <v>35.03</v>
      </c>
      <c r="K4" s="215" t="s">
        <v>212</v>
      </c>
      <c r="L4" s="214">
        <v>2.89</v>
      </c>
      <c r="M4" s="214">
        <v>2.5499999999999998</v>
      </c>
      <c r="N4" s="211"/>
    </row>
    <row r="5" spans="1:16" x14ac:dyDescent="0.25">
      <c r="A5" s="202" t="s">
        <v>705</v>
      </c>
      <c r="B5" s="212">
        <v>273</v>
      </c>
      <c r="C5" s="160">
        <v>438</v>
      </c>
      <c r="E5" s="298" t="s">
        <v>711</v>
      </c>
      <c r="F5" s="214">
        <v>6.3</v>
      </c>
      <c r="G5" s="214">
        <v>7.92</v>
      </c>
      <c r="K5" s="123" t="s">
        <v>213</v>
      </c>
      <c r="L5" s="73">
        <v>2.86</v>
      </c>
      <c r="M5" s="73">
        <v>2.5299999999999998</v>
      </c>
      <c r="N5" s="211"/>
    </row>
    <row r="6" spans="1:16" x14ac:dyDescent="0.25">
      <c r="A6" s="202" t="s">
        <v>706</v>
      </c>
      <c r="B6" s="212">
        <v>335</v>
      </c>
      <c r="C6" s="160">
        <v>328</v>
      </c>
      <c r="E6" s="298" t="s">
        <v>712</v>
      </c>
      <c r="F6" s="214">
        <v>0.56999999999999995</v>
      </c>
      <c r="G6" s="214">
        <v>1.63</v>
      </c>
      <c r="K6" s="226"/>
      <c r="L6" s="164"/>
      <c r="M6" s="211"/>
    </row>
    <row r="7" spans="1:16" x14ac:dyDescent="0.25">
      <c r="A7" s="202" t="s">
        <v>707</v>
      </c>
      <c r="B7" s="212">
        <v>98</v>
      </c>
      <c r="C7" s="160">
        <v>228</v>
      </c>
      <c r="E7" s="299" t="s">
        <v>713</v>
      </c>
      <c r="F7" s="73">
        <v>0</v>
      </c>
      <c r="G7" s="73">
        <v>0.26</v>
      </c>
      <c r="K7" s="227"/>
      <c r="L7" s="211"/>
      <c r="M7" s="211"/>
    </row>
    <row r="8" spans="1:16" x14ac:dyDescent="0.25">
      <c r="A8" s="203" t="s">
        <v>708</v>
      </c>
      <c r="B8" s="72">
        <v>55</v>
      </c>
      <c r="C8" s="111">
        <v>308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27.311220889202541</v>
      </c>
      <c r="C13" s="301">
        <f>B3/SUM(B3:B8)*100</f>
        <v>18.201595358955768</v>
      </c>
      <c r="E13" s="217" t="s">
        <v>836</v>
      </c>
      <c r="F13" s="289">
        <f>IF(ISBLANK(F3),"",F3)</f>
        <v>51.62</v>
      </c>
      <c r="G13" s="289">
        <f>IF(ISBLANK(G3),"",G3)</f>
        <v>55.17</v>
      </c>
    </row>
    <row r="14" spans="1:16" x14ac:dyDescent="0.25">
      <c r="A14" s="220" t="s">
        <v>825</v>
      </c>
      <c r="B14" s="305">
        <f>C4/SUM(C3:C8)*100</f>
        <v>26.746647847565281</v>
      </c>
      <c r="C14" s="302">
        <f>B4/SUM(B3:B8)*100</f>
        <v>26.61348803480783</v>
      </c>
      <c r="E14" s="286" t="s">
        <v>837</v>
      </c>
      <c r="F14" s="290">
        <f t="shared" ref="F14:G17" si="0">IF(ISBLANK(F4),"",F4)</f>
        <v>41.51</v>
      </c>
      <c r="G14" s="290">
        <f t="shared" si="0"/>
        <v>35.03</v>
      </c>
    </row>
    <row r="15" spans="1:16" x14ac:dyDescent="0.25">
      <c r="A15" s="220" t="s">
        <v>826</v>
      </c>
      <c r="B15" s="305">
        <f>C5/SUM(C3:C8)*100</f>
        <v>15.455187014820043</v>
      </c>
      <c r="C15" s="302">
        <f>B5/SUM(B3:B8)*100</f>
        <v>19.796954314720814</v>
      </c>
      <c r="E15" s="286" t="s">
        <v>838</v>
      </c>
      <c r="F15" s="290">
        <f t="shared" si="0"/>
        <v>6.3</v>
      </c>
      <c r="G15" s="290">
        <f t="shared" si="0"/>
        <v>7.92</v>
      </c>
    </row>
    <row r="16" spans="1:16" x14ac:dyDescent="0.25">
      <c r="A16" s="220" t="s">
        <v>827</v>
      </c>
      <c r="B16" s="305">
        <f>C6/SUM(C3:C8)*100</f>
        <v>11.573747353563867</v>
      </c>
      <c r="C16" s="302">
        <f>B6/SUM(B3:B8)*100</f>
        <v>24.292965917331401</v>
      </c>
      <c r="E16" s="286" t="s">
        <v>839</v>
      </c>
      <c r="F16" s="290">
        <f t="shared" si="0"/>
        <v>0.56999999999999995</v>
      </c>
      <c r="G16" s="290">
        <f t="shared" si="0"/>
        <v>1.63</v>
      </c>
    </row>
    <row r="17" spans="1:18" x14ac:dyDescent="0.25">
      <c r="A17" s="220" t="s">
        <v>828</v>
      </c>
      <c r="B17" s="305">
        <f>C7/SUM(C3:C8)*100</f>
        <v>8.0451658433309809</v>
      </c>
      <c r="C17" s="302">
        <f>B7/SUM(B3:B8)*100</f>
        <v>7.1065989847715745</v>
      </c>
      <c r="E17" s="219" t="s">
        <v>840</v>
      </c>
      <c r="F17" s="291">
        <f t="shared" si="0"/>
        <v>0</v>
      </c>
      <c r="G17" s="291">
        <f t="shared" si="0"/>
        <v>0.26</v>
      </c>
    </row>
    <row r="18" spans="1:18" x14ac:dyDescent="0.25">
      <c r="A18" s="221" t="s">
        <v>829</v>
      </c>
      <c r="B18" s="306">
        <f>C8/SUM(C3:C8)*100</f>
        <v>10.86803105151729</v>
      </c>
      <c r="C18" s="303">
        <f>B8/SUM(B3:B8)*100</f>
        <v>3.9883973894126177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27.311220889202541</v>
      </c>
      <c r="C22" s="301">
        <f>C13</f>
        <v>18.201595358955768</v>
      </c>
    </row>
    <row r="23" spans="1:18" x14ac:dyDescent="0.25">
      <c r="A23" s="220" t="s">
        <v>831</v>
      </c>
      <c r="B23" s="305">
        <f t="shared" ref="B23:C27" si="1">B14</f>
        <v>26.746647847565281</v>
      </c>
      <c r="C23" s="302">
        <f t="shared" si="1"/>
        <v>26.61348803480783</v>
      </c>
    </row>
    <row r="24" spans="1:18" x14ac:dyDescent="0.25">
      <c r="A24" s="307" t="s">
        <v>832</v>
      </c>
      <c r="B24" s="305">
        <f t="shared" si="1"/>
        <v>15.455187014820043</v>
      </c>
      <c r="C24" s="302">
        <f t="shared" si="1"/>
        <v>19.796954314720814</v>
      </c>
    </row>
    <row r="25" spans="1:18" x14ac:dyDescent="0.25">
      <c r="A25" s="220" t="s">
        <v>833</v>
      </c>
      <c r="B25" s="305">
        <f t="shared" si="1"/>
        <v>11.573747353563867</v>
      </c>
      <c r="C25" s="302">
        <f t="shared" si="1"/>
        <v>24.292965917331401</v>
      </c>
    </row>
    <row r="26" spans="1:18" x14ac:dyDescent="0.25">
      <c r="A26" s="220" t="s">
        <v>834</v>
      </c>
      <c r="B26" s="305">
        <f t="shared" si="1"/>
        <v>8.0451658433309809</v>
      </c>
      <c r="C26" s="302">
        <f t="shared" si="1"/>
        <v>7.1065989847715745</v>
      </c>
    </row>
    <row r="27" spans="1:18" x14ac:dyDescent="0.25">
      <c r="A27" s="308" t="s">
        <v>835</v>
      </c>
      <c r="B27" s="306">
        <f t="shared" si="1"/>
        <v>10.86803105151729</v>
      </c>
      <c r="C27" s="303">
        <f t="shared" si="1"/>
        <v>3.9883973894126177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393</v>
      </c>
      <c r="C34" s="110">
        <v>808</v>
      </c>
      <c r="E34" s="297" t="s">
        <v>709</v>
      </c>
      <c r="F34" s="71">
        <v>55.17</v>
      </c>
      <c r="G34" s="211"/>
      <c r="K34" s="122" t="s">
        <v>16</v>
      </c>
      <c r="L34" s="71">
        <v>2.54</v>
      </c>
      <c r="M34" s="211"/>
    </row>
    <row r="35" spans="1:16" x14ac:dyDescent="0.25">
      <c r="A35" s="202" t="s">
        <v>704</v>
      </c>
      <c r="B35" s="212">
        <v>408</v>
      </c>
      <c r="C35" s="160">
        <v>747</v>
      </c>
      <c r="E35" s="298" t="s">
        <v>710</v>
      </c>
      <c r="F35" s="214">
        <v>35.03</v>
      </c>
      <c r="G35" s="211"/>
      <c r="K35" s="215" t="s">
        <v>212</v>
      </c>
      <c r="L35" s="214">
        <v>2.5499999999999998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284</v>
      </c>
      <c r="C36" s="160">
        <v>388</v>
      </c>
      <c r="E36" s="298" t="s">
        <v>711</v>
      </c>
      <c r="F36" s="214">
        <v>7.92</v>
      </c>
      <c r="G36" s="211"/>
      <c r="K36" s="123" t="s">
        <v>213</v>
      </c>
      <c r="L36" s="73">
        <v>2.5299999999999998</v>
      </c>
      <c r="M36" s="211"/>
      <c r="N36" s="288">
        <v>2022</v>
      </c>
    </row>
    <row r="37" spans="1:16" x14ac:dyDescent="0.25">
      <c r="A37" s="202" t="s">
        <v>706</v>
      </c>
      <c r="B37" s="212">
        <v>254</v>
      </c>
      <c r="C37" s="160">
        <v>291</v>
      </c>
      <c r="E37" s="298" t="s">
        <v>712</v>
      </c>
      <c r="F37" s="214">
        <v>1.63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84</v>
      </c>
      <c r="C38" s="160">
        <v>150</v>
      </c>
      <c r="E38" s="299" t="s">
        <v>713</v>
      </c>
      <c r="F38" s="73">
        <v>0.26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35</v>
      </c>
      <c r="C39" s="111">
        <v>162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31.736056559308718</v>
      </c>
      <c r="C44" s="301">
        <f>B34/SUM(B34:B39)*100</f>
        <v>26.954732510288064</v>
      </c>
      <c r="E44" s="217" t="s">
        <v>836</v>
      </c>
      <c r="F44" s="289">
        <f>IF(ISBLANK(F34),"",F34)</f>
        <v>55.17</v>
      </c>
    </row>
    <row r="45" spans="1:16" x14ac:dyDescent="0.25">
      <c r="A45" s="220" t="s">
        <v>825</v>
      </c>
      <c r="B45" s="305">
        <f>C35/SUM(C34:C39)*100</f>
        <v>29.340141398271797</v>
      </c>
      <c r="C45" s="302">
        <f>B35/SUM(B34:B39)*100</f>
        <v>27.983539094650205</v>
      </c>
      <c r="E45" s="286" t="s">
        <v>837</v>
      </c>
      <c r="F45" s="290">
        <f t="shared" ref="F45:F48" si="2">IF(ISBLANK(F35),"",F35)</f>
        <v>35.03</v>
      </c>
    </row>
    <row r="46" spans="1:16" x14ac:dyDescent="0.25">
      <c r="A46" s="220" t="s">
        <v>826</v>
      </c>
      <c r="B46" s="305">
        <f>C36/SUM(C34:C39)*100</f>
        <v>15.239591516103692</v>
      </c>
      <c r="C46" s="302">
        <f>B36/SUM(B34:B39)*100</f>
        <v>19.478737997256516</v>
      </c>
      <c r="E46" s="286" t="s">
        <v>838</v>
      </c>
      <c r="F46" s="290">
        <f t="shared" si="2"/>
        <v>7.92</v>
      </c>
    </row>
    <row r="47" spans="1:16" x14ac:dyDescent="0.25">
      <c r="A47" s="220" t="s">
        <v>827</v>
      </c>
      <c r="B47" s="305">
        <f>C37/SUM(C34:C39)*100</f>
        <v>11.429693637077769</v>
      </c>
      <c r="C47" s="302">
        <f>B37/SUM(B34:B39)*100</f>
        <v>17.421124828532236</v>
      </c>
      <c r="E47" s="286" t="s">
        <v>839</v>
      </c>
      <c r="F47" s="290">
        <f t="shared" si="2"/>
        <v>1.63</v>
      </c>
    </row>
    <row r="48" spans="1:16" x14ac:dyDescent="0.25">
      <c r="A48" s="220" t="s">
        <v>828</v>
      </c>
      <c r="B48" s="305">
        <f>C38/SUM(C34:C39)*100</f>
        <v>5.8915946582875103</v>
      </c>
      <c r="C48" s="302">
        <f>B38/SUM(B34:B39)*100</f>
        <v>5.761316872427984</v>
      </c>
      <c r="E48" s="219" t="s">
        <v>840</v>
      </c>
      <c r="F48" s="291">
        <f t="shared" si="2"/>
        <v>0.26</v>
      </c>
    </row>
    <row r="49" spans="1:3" x14ac:dyDescent="0.25">
      <c r="A49" s="221" t="s">
        <v>829</v>
      </c>
      <c r="B49" s="306">
        <f>C39/SUM(C34:C39)*100</f>
        <v>6.3629222309505105</v>
      </c>
      <c r="C49" s="303">
        <f>B39/SUM(B34:B39)*100</f>
        <v>2.4005486968449929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31.736056559308718</v>
      </c>
      <c r="C53" s="301">
        <f>C44</f>
        <v>26.954732510288064</v>
      </c>
    </row>
    <row r="54" spans="1:3" x14ac:dyDescent="0.25">
      <c r="A54" s="220" t="s">
        <v>831</v>
      </c>
      <c r="B54" s="305">
        <f t="shared" ref="B54:C54" si="3">B45</f>
        <v>29.340141398271797</v>
      </c>
      <c r="C54" s="302">
        <f t="shared" si="3"/>
        <v>27.983539094650205</v>
      </c>
    </row>
    <row r="55" spans="1:3" x14ac:dyDescent="0.25">
      <c r="A55" s="307" t="s">
        <v>832</v>
      </c>
      <c r="B55" s="305">
        <f t="shared" ref="B55:C55" si="4">B46</f>
        <v>15.239591516103692</v>
      </c>
      <c r="C55" s="302">
        <f t="shared" si="4"/>
        <v>19.478737997256516</v>
      </c>
    </row>
    <row r="56" spans="1:3" x14ac:dyDescent="0.25">
      <c r="A56" s="220" t="s">
        <v>833</v>
      </c>
      <c r="B56" s="305">
        <f t="shared" ref="B56:C56" si="5">B47</f>
        <v>11.429693637077769</v>
      </c>
      <c r="C56" s="302">
        <f t="shared" si="5"/>
        <v>17.421124828532236</v>
      </c>
    </row>
    <row r="57" spans="1:3" x14ac:dyDescent="0.25">
      <c r="A57" s="220" t="s">
        <v>834</v>
      </c>
      <c r="B57" s="305">
        <f t="shared" ref="B57:C57" si="6">B48</f>
        <v>5.8915946582875103</v>
      </c>
      <c r="C57" s="302">
        <f t="shared" si="6"/>
        <v>5.761316872427984</v>
      </c>
    </row>
    <row r="58" spans="1:3" x14ac:dyDescent="0.25">
      <c r="A58" s="308" t="s">
        <v>835</v>
      </c>
      <c r="B58" s="306">
        <f t="shared" ref="B58:C58" si="7">B49</f>
        <v>6.3629222309505105</v>
      </c>
      <c r="C58" s="303">
        <f t="shared" si="7"/>
        <v>2.4005486968449929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2024-04-26T07:36:47Z</dcterms:modified>
</cp:coreProperties>
</file>