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<sst xmlns="http://schemas.openxmlformats.org/spreadsheetml/2006/main" count="6316" uniqueCount="2914">
  <si>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</si>
  <si>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</si>
  <si>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</si>
  <si>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</si>
  <si>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</si>
  <si>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</si>
  <si>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</si>
  <si>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</si>
  <si>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</si>
  <si>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</si>
  <si>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</si>
  <si>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</si>
  <si>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</si>
  <si>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</si>
  <si>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</si>
  <si>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</si>
  <si>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</si>
  <si>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</si>
  <si>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</si>
  <si>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</si>
  <si>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</si>
  <si>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</si>
  <si>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</si>
  <si>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</si>
  <si>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</si>
  <si>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</si>
  <si>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</si>
  <si>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</si>
  <si>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</si>
  <si>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</si>
  <si>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</si>
  <si>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</si>
  <si>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</si>
  <si>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</si>
  <si>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</si>
  <si>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</si>
  <si>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</si>
  <si>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</si>
  <si>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</si>
  <si>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</si>
  <si>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</si>
  <si>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</si>
  <si>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</si>
  <si>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</si>
  <si>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</si>
  <si>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</si>
  <si>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</si>
  <si>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</si>
  <si>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</si>
  <si>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</si>
  <si>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</si>
  <si>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</si>
  <si>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</si>
  <si>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</si>
  <si>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</si>
  <si>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</si>
  <si>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</si>
  <si>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</si>
  <si>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</si>
  <si>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</si>
  <si>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</si>
  <si>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</si>
  <si>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</si>
  <si>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</si>
  <si>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</si>
  <si>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</si>
  <si>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</si>
  <si>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</si>
  <si>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</si>
  <si>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</si>
  <si>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</si>
  <si>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</si>
  <si>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</si>
  <si>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</si>
  <si>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</si>
  <si>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</si>
  <si>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</si>
  <si>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</si>
  <si>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</si>
  <si>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</si>
  <si>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</si>
  <si>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</si>
  <si>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</si>
  <si>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</si>
  <si>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</si>
  <si>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</si>
  <si>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</si>
  <si>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</si>
  <si>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</si>
  <si>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</si>
  <si>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</si>
  <si>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</si>
  <si>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</si>
  <si>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</si>
  <si>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</si>
  <si>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</si>
  <si>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</si>
  <si>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</si>
  <si>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</si>
  <si>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</si>
  <si>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</si>
  <si>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</si>
  <si>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</si>
  <si>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</si>
  <si>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</si>
  <si>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</si>
  <si>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</si>
  <si>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</si>
  <si>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</si>
  <si>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</si>
  <si>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</si>
  <si>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</si>
  <si>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</si>
  <si>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</si>
  <si>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</si>
  <si>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</si>
  <si>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</si>
  <si>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</si>
  <si>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</si>
  <si>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</si>
  <si>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</si>
  <si>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</si>
  <si>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</si>
  <si>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</si>
  <si>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</si>
  <si>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</si>
  <si>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</si>
  <si>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</si>
  <si>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</si>
  <si>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</si>
  <si>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</si>
  <si>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</si>
  <si>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</si>
  <si>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</si>
  <si>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</si>
  <si>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</si>
  <si>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</si>
  <si>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</si>
  <si>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</si>
  <si>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</si>
  <si>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</si>
  <si>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</si>
  <si>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</si>
  <si>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</si>
  <si>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</si>
  <si>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</si>
  <si>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</si>
  <si>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</si>
  <si>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</si>
  <si>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</si>
  <si>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</si>
  <si>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</si>
  <si>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</si>
  <si>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</si>
  <si>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</si>
  <si>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</si>
  <si>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</si>
  <si>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</si>
  <si>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</si>
  <si>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</si>
  <si>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</si>
  <si>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</si>
  <si>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</si>
  <si>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</si>
  <si>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</si>
  <si>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</si>
  <si>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</si>
  <si>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</si>
  <si>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</si>
  <si>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</si>
  <si>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</si>
  <si>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</si>
  <si>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</si>
  <si>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</si>
  <si>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</si>
  <si>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</si>
  <si>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</si>
  <si>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</si>
  <si>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</si>
  <si>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</si>
  <si>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</si>
  <si>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</si>
  <si>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</si>
  <si>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</si>
  <si>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</si>
  <si>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</si>
  <si>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</si>
  <si>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</si>
  <si>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</si>
  <si>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</si>
  <si>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</si>
  <si>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</si>
  <si>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</si>
  <si>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</si>
  <si>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</si>
  <si>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</si>
  <si>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</si>
  <si>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</si>
  <si>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</si>
  <si>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</si>
  <si>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</si>
  <si>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</si>
  <si>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</si>
  <si>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</si>
  <si>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</si>
  <si>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</si>
  <si>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</si>
  <si>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</si>
  <si>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</si>
  <si>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</si>
  <si>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</si>
  <si>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</si>
  <si>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</si>
  <si>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</si>
  <si>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</si>
  <si>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</si>
  <si>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</si>
  <si>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</si>
  <si>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</si>
  <si>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</si>
  <si>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</si>
  <si>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</si>
  <si>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</si>
  <si>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</si>
  <si>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</si>
  <si>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</si>
  <si>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</si>
  <si>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</si>
  <si>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</si>
  <si>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</si>
  <si>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</si>
  <si>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</si>
  <si>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</si>
  <si>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</si>
  <si>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</si>
  <si>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</si>
  <si>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</si>
  <si>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</si>
  <si>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</si>
  <si>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</si>
  <si>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</si>
  <si>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</si>
  <si>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</si>
  <si>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</si>
  <si>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</si>
  <si>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</si>
  <si>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</si>
  <si>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</si>
  <si>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</si>
  <si>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</si>
  <si>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</si>
  <si>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</si>
  <si>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</si>
  <si>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</si>
  <si>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</si>
  <si>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</si>
  <si>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</si>
  <si>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</si>
  <si>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</si>
  <si>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</si>
  <si>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</si>
  <si>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</si>
  <si>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</si>
  <si>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</si>
  <si>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</si>
  <si>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</si>
  <si>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</si>
  <si>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</si>
  <si>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</si>
  <si>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</si>
  <si>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</si>
  <si>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</si>
  <si>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</si>
  <si>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</si>
  <si>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</si>
  <si>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</si>
  <si>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</si>
  <si>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</si>
  <si>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</si>
  <si>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</si>
  <si>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</si>
  <si>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</si>
  <si>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</si>
  <si>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</si>
  <si>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</si>
  <si>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</si>
  <si>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</si>
  <si>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</si>
  <si>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</si>
  <si>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</si>
  <si>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</si>
  <si>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</si>
  <si>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</si>
  <si>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</si>
  <si>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</si>
  <si>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</si>
  <si>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</si>
  <si>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</si>
  <si>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</si>
  <si>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</si>
  <si>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</si>
  <si>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</si>
  <si>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</si>
  <si>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</si>
  <si>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</si>
  <si>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</si>
  <si>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</si>
  <si>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</si>
  <si>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</si>
  <si>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</si>
  <si>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</si>
  <si>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</si>
  <si>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</si>
  <si>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</si>
  <si>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</si>
  <si>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</si>
  <si>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</si>
  <si>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</si>
  <si>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</si>
  <si>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</si>
  <si>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</si>
  <si>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</si>
  <si>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</si>
  <si>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</si>
  <si>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</si>
  <si>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</si>
  <si>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</si>
  <si>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</si>
  <si>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</si>
  <si>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</si>
  <si>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</si>
  <si>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</si>
  <si>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</si>
  <si>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</si>
  <si>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</si>
  <si>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</si>
  <si>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</si>
  <si>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</si>
  <si>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</si>
  <si>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</si>
  <si>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</si>
  <si>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</si>
  <si>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</si>
  <si>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</si>
  <si>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</si>
  <si>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</si>
  <si>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</si>
  <si>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</si>
  <si>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</si>
  <si>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</si>
  <si>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</si>
  <si>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</si>
  <si>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</si>
  <si>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</si>
  <si>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</si>
  <si>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</si>
  <si>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</si>
  <si>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</si>
  <si>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</si>
  <si>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</si>
  <si>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</si>
  <si>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</si>
  <si>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</si>
  <si>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</si>
  <si>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</si>
  <si>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</si>
  <si>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</si>
  <si>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</si>
  <si>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</si>
  <si>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</si>
  <si>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</si>
  <si>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</si>
  <si>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</si>
  <si>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</si>
  <si>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</si>
  <si>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</si>
  <si>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</si>
  <si>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</si>
  <si>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</si>
  <si>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</si>
  <si>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</si>
  <si>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</si>
  <si>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</si>
  <si>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</si>
  <si>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</si>
  <si>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</si>
  <si>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</si>
  <si>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</si>
  <si>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</si>
  <si>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</si>
  <si>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</si>
  <si>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</si>
  <si>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</si>
  <si>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</si>
  <si>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</si>
  <si>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</si>
  <si>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</si>
  <si>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</si>
  <si>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</si>
  <si>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</si>
  <si>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</si>
  <si>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</si>
  <si>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</si>
  <si>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</si>
  <si>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</si>
  <si>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</si>
  <si>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</si>
  <si>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</si>
  <si>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</si>
  <si>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</si>
  <si>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</si>
  <si>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</si>
  <si>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</si>
  <si>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</si>
  <si>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</si>
  <si>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</si>
  <si>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</si>
  <si>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</si>
  <si>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</si>
  <si>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</si>
  <si>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</si>
  <si>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</si>
  <si>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</si>
  <si>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</si>
  <si>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</si>
  <si>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</si>
  <si>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</si>
  <si>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</si>
  <si>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</si>
  <si>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</si>
  <si>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</si>
  <si>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</si>
  <si>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</si>
  <si>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</si>
  <si>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</si>
  <si>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</si>
  <si>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</si>
  <si>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</si>
  <si>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</si>
  <si>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</si>
  <si>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</si>
  <si>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</si>
  <si>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</si>
  <si>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</si>
  <si>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</si>
  <si>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</si>
  <si>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</si>
  <si>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</si>
  <si>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</si>
  <si>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</si>
  <si>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</si>
  <si>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</si>
  <si>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</si>
  <si>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</si>
  <si>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</si>
  <si>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</si>
  <si>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</si>
  <si>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</si>
  <si>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</si>
  <si>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</si>
  <si>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</si>
  <si>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</si>
  <si>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</si>
  <si>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</si>
  <si>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</si>
  <si>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</si>
  <si>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</si>
  <si>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</si>
  <si>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</si>
  <si>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</si>
  <si>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</si>
  <si>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</si>
  <si>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</si>
  <si>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</si>
  <si>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</si>
  <si>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</si>
  <si>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</si>
  <si>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</si>
  <si>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</si>
  <si>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</si>
  <si>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</si>
  <si>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</si>
  <si>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</si>
  <si>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</si>
  <si>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</si>
  <si>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</si>
  <si>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</si>
  <si>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</si>
  <si>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</si>
  <si>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</si>
  <si>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</si>
  <si>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</si>
  <si>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</si>
  <si>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</si>
  <si>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</si>
  <si>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</si>
  <si>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</si>
  <si>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</si>
  <si>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</si>
  <si>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</si>
  <si>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</si>
  <si>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</si>
  <si>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</si>
  <si>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</si>
  <si>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</si>
  <si>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</si>
  <si>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</si>
  <si>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</si>
  <si>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</si>
  <si>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</si>
  <si>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</si>
  <si>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</si>
  <si>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</si>
  <si>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</si>
  <si>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</si>
  <si>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</si>
  <si>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</si>
  <si>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</si>
  <si>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</si>
  <si>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</si>
  <si>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</si>
  <si>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</si>
  <si>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</si>
  <si>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</si>
  <si>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</si>
  <si>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</si>
  <si>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</si>
  <si>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</si>
  <si>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</si>
  <si>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</si>
  <si>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</si>
  <si>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</si>
  <si>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</si>
  <si>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</si>
  <si>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</si>
  <si>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</si>
  <si>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</si>
  <si>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</si>
  <si>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</si>
  <si>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</si>
  <si>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</si>
  <si>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</si>
  <si>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</si>
  <si>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</si>
  <si>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</si>
  <si>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</si>
  <si>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</si>
  <si>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</si>
  <si>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</si>
  <si>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</si>
  <si>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</si>
  <si>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</si>
  <si>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</si>
  <si>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</si>
  <si>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</si>
  <si>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</si>
  <si>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</si>
  <si>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</si>
  <si>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</si>
  <si>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</si>
  <si>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</si>
  <si>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</si>
  <si>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</si>
  <si>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</si>
  <si>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</si>
  <si>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</si>
  <si>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</si>
  <si>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</si>
  <si>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</si>
  <si>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</si>
  <si>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</si>
  <si>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</si>
  <si>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</si>
  <si>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</si>
  <si>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</si>
  <si>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</si>
  <si>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</si>
  <si>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</si>
  <si>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</si>
  <si>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</si>
  <si>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</si>
  <si>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</si>
  <si>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</si>
  <si>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</si>
  <si>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</si>
  <si>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</si>
  <si>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</si>
  <si>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</si>
  <si>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</si>
  <si>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</si>
  <si>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</si>
  <si>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</si>
  <si>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</si>
  <si>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</si>
  <si>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</si>
  <si>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</si>
  <si>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</si>
  <si>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</si>
  <si>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</si>
  <si>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</si>
  <si>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</si>
  <si>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</si>
  <si>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</si>
  <si>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</si>
  <si>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</si>
  <si>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</si>
  <si>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</si>
  <si>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</si>
  <si>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</si>
  <si>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</si>
  <si>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</si>
  <si>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</si>
  <si>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</si>
  <si>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</si>
  <si>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</si>
  <si>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</si>
  <si>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</si>
  <si>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</si>
  <si>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</si>
  <si>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</si>
  <si>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</si>
  <si>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</si>
  <si>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</si>
  <si>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</si>
  <si>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</si>
  <si>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</si>
  <si>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</si>
  <si>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</si>
  <si>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</si>
  <si>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</si>
  <si>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</si>
  <si>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</si>
  <si>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</si>
  <si>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</si>
  <si>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</si>
  <si>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</si>
  <si>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</si>
  <si>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</si>
  <si>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</si>
  <si>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</si>
  <si>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</si>
  <si>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</si>
  <si>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</si>
  <si>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</si>
  <si>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</si>
  <si>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</si>
  <si>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</si>
  <si>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</si>
  <si>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</si>
  <si>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</si>
  <si>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</si>
  <si>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</si>
  <si>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</si>
  <si>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</si>
  <si>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</si>
  <si>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</si>
  <si>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</si>
  <si>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</si>
  <si>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</si>
  <si>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</si>
  <si>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</si>
  <si>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</si>
  <si>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</si>
  <si>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</si>
  <si>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</si>
  <si>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</si>
  <si>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</si>
  <si>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</si>
  <si>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</si>
  <si>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</si>
  <si>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</si>
  <si>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</si>
  <si>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</si>
  <si>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</si>
  <si>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</si>
  <si>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</si>
  <si>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</si>
  <si>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</si>
  <si>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</si>
  <si>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</si>
  <si>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</si>
  <si>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</si>
  <si>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</si>
  <si>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</si>
  <si>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</si>
  <si>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</si>
  <si>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</si>
  <si>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</si>
  <si>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</si>
  <si>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</si>
  <si>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</si>
  <si>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</si>
  <si>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</si>
  <si>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</si>
  <si>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</si>
  <si>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</si>
  <si>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</si>
  <si>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</si>
  <si>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</si>
  <si>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</si>
  <si>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</si>
  <si>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</si>
  <si>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</si>
  <si>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</si>
  <si>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</si>
  <si>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</si>
  <si>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</si>
  <si>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</si>
  <si>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</si>
  <si>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</si>
  <si>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</si>
  <si>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</si>
  <si>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</si>
  <si>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</si>
  <si>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</si>
  <si>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</si>
  <si>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</si>
  <si>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</si>
  <si>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</si>
  <si>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</si>
  <si>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</si>
  <si>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</si>
  <si>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</si>
  <si>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</si>
  <si>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</si>
  <si>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</si>
  <si>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</si>
  <si>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</si>
  <si>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</si>
  <si>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</si>
  <si>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</si>
  <si>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</si>
  <si>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</si>
  <si>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</si>
  <si>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</si>
  <si>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</si>
  <si>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</si>
  <si>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</si>
  <si>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</si>
  <si>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</si>
  <si>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</si>
  <si>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</si>
  <si>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</si>
  <si>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</si>
  <si>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</si>
  <si>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</si>
  <si>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</si>
  <si>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</si>
  <si>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</si>
  <si>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</si>
  <si>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</si>
  <si>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</si>
  <si>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</si>
  <si>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</si>
  <si>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</si>
  <si>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</si>
  <si>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</si>
  <si>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</si>
  <si>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</si>
  <si>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</si>
  <si>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</si>
  <si>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</si>
  <si>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</si>
  <si>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</si>
  <si>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</si>
  <si>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</si>
  <si>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</si>
  <si>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</si>
  <si>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</si>
  <si>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</si>
  <si>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</si>
  <si>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</si>
  <si>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</si>
  <si>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</si>
  <si>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</si>
  <si>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</si>
  <si>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</si>
  <si>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</si>
  <si>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</si>
  <si>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</si>
  <si>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</si>
  <si>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</si>
  <si>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</si>
  <si>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</si>
  <si>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</si>
  <si>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</si>
  <si>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</si>
  <si>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</si>
  <si>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</si>
  <si>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</si>
  <si>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</si>
  <si>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</si>
  <si>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</si>
  <si>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</si>
  <si>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</si>
  <si>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</si>
  <si>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</si>
  <si>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</si>
  <si>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</si>
  <si>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</si>
  <si>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</si>
  <si>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</si>
  <si>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</si>
  <si>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</si>
  <si>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</si>
  <si>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</si>
  <si>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</si>
  <si>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</si>
  <si>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</si>
  <si>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</si>
  <si>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</si>
  <si>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</si>
  <si>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</si>
  <si>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</si>
  <si>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</si>
  <si>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</si>
  <si>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</si>
  <si>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</si>
  <si>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</si>
  <si>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</si>
  <si>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</si>
  <si>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</si>
  <si>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</si>
  <si>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</si>
  <si>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</si>
  <si>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</si>
  <si>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</si>
  <si>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</si>
  <si>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</si>
  <si>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</si>
  <si>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</si>
  <si>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</si>
  <si>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</si>
  <si>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</si>
  <si>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</si>
  <si>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</si>
  <si>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</si>
  <si>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</si>
  <si>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</si>
  <si>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</si>
  <si>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</si>
  <si>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</si>
  <si>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</si>
  <si>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</si>
  <si>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</si>
  <si>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</si>
  <si>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</si>
  <si>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</si>
  <si>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</si>
  <si>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</si>
  <si>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</si>
  <si>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</si>
  <si>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</si>
  <si>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</si>
  <si>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</si>
  <si>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</si>
  <si>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</si>
  <si>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</si>
  <si>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</si>
  <si>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</si>
  <si>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</si>
  <si>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</si>
  <si>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</si>
  <si>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</si>
  <si>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</si>
  <si>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</si>
  <si>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</si>
  <si>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</si>
  <si>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</si>
  <si>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</si>
  <si>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</si>
  <si>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</si>
  <si>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</si>
  <si>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</si>
  <si>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</si>
  <si>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</si>
  <si>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</si>
  <si>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</si>
  <si>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</si>
  <si>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</si>
  <si>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</si>
  <si>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</si>
  <si>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</si>
  <si>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</si>
  <si>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</si>
  <si>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</si>
  <si>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</si>
  <si>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</si>
  <si>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</si>
  <si>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</si>
  <si>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</si>
  <si>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</si>
  <si>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</si>
  <si>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</si>
  <si>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</si>
  <si>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</si>
  <si>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</si>
  <si>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</si>
  <si>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</si>
  <si>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</si>
  <si>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</si>
  <si>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</si>
  <si>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</si>
  <si>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</si>
  <si>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</si>
  <si>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</si>
  <si>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</si>
  <si>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</si>
  <si>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</si>
  <si>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</si>
  <si>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</si>
  <si>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</si>
  <si>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</si>
  <si>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</si>
  <si>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</si>
  <si>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</si>
  <si>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</si>
  <si>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</si>
  <si>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</si>
  <si>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</si>
  <si>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</si>
  <si>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</si>
  <si>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</si>
  <si>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</si>
  <si>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</si>
  <si>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</si>
  <si>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</si>
  <si>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</si>
  <si>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</si>
  <si>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</si>
  <si>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</si>
  <si>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</si>
  <si>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</si>
  <si>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</si>
  <si>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</si>
  <si>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</si>
  <si>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</si>
  <si>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</si>
  <si>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</si>
  <si>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</si>
  <si>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</si>
  <si>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</si>
  <si>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</si>
  <si>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</si>
  <si>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</si>
  <si>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</si>
  <si>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</si>
  <si>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</si>
  <si>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</si>
  <si>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</si>
  <si>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</si>
  <si>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</si>
  <si>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</si>
  <si>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</si>
  <si>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</si>
  <si>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</si>
  <si>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</si>
  <si>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</si>
  <si>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</si>
  <si>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</si>
  <si>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</si>
  <si>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</si>
  <si>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</si>
  <si>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</si>
  <si>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</si>
  <si>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</si>
  <si>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</si>
  <si>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</si>
  <si>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</si>
  <si>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</si>
  <si>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</si>
  <si>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</si>
  <si>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</si>
  <si>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</si>
  <si>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</si>
  <si>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</si>
  <si>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</si>
  <si>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</si>
  <si>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</si>
  <si>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</si>
  <si>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</si>
  <si>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</si>
  <si>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</si>
  <si>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</si>
  <si>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</si>
  <si>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</si>
  <si>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</si>
  <si>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</si>
  <si>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</si>
  <si>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</si>
  <si>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</si>
  <si>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</si>
  <si>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</si>
  <si>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</si>
  <si>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</si>
  <si>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</si>
  <si>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</si>
  <si>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</si>
  <si>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</si>
  <si>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</si>
  <si>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</si>
  <si>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</si>
  <si>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</si>
  <si>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</si>
  <si>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</si>
  <si>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</si>
  <si>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</si>
  <si>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</si>
  <si>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</si>
  <si>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</si>
  <si>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</si>
  <si>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</si>
  <si>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</si>
  <si>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</si>
  <si>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</si>
  <si>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</si>
  <si>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</si>
  <si>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</si>
  <si>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</si>
  <si>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</si>
  <si>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</si>
  <si>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</si>
  <si>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</si>
  <si>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</si>
  <si>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</si>
  <si>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</si>
  <si>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</si>
  <si>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</si>
  <si>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</si>
  <si>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</si>
  <si>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</si>
  <si>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</si>
  <si>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</si>
  <si>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</si>
  <si>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</si>
  <si>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</si>
  <si>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</si>
  <si>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</si>
  <si>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</si>
  <si>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</si>
  <si>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</si>
  <si>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</si>
  <si>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</si>
  <si>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</si>
  <si>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</si>
  <si>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</si>
  <si>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</si>
  <si>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</si>
  <si>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</si>
  <si>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</si>
  <si>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</si>
  <si>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</si>
  <si>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</si>
  <si>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</si>
  <si>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</si>
  <si>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</si>
  <si>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</si>
  <si>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</si>
  <si>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</si>
  <si>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</si>
  <si>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</si>
  <si>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</si>
  <si>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</si>
  <si>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</si>
  <si>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</si>
  <si>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</si>
  <si>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</si>
  <si>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</si>
  <si>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</si>
  <si>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</si>
  <si>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</si>
  <si>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</si>
  <si>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</si>
  <si>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</si>
  <si>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</si>
  <si>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</si>
  <si>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</si>
  <si>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</si>
  <si>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</si>
  <si>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</si>
  <si>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</si>
  <si>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</si>
  <si>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</si>
  <si>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</si>
  <si>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</si>
  <si>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</si>
  <si>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</si>
  <si>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</si>
  <si>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</si>
  <si>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</si>
  <si>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</si>
  <si>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</si>
  <si>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</si>
  <si>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</si>
  <si>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</si>
  <si>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</si>
  <si>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</si>
  <si>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</si>
  <si>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</si>
  <si>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</si>
  <si>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</si>
  <si>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</si>
  <si>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</si>
  <si>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</si>
  <si>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</si>
  <si>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</si>
  <si>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</si>
  <si>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</si>
  <si>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</si>
  <si>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</si>
  <si>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</si>
  <si>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</si>
  <si>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</si>
  <si>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</si>
  <si>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</si>
  <si>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</si>
  <si>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</si>
  <si>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</si>
  <si>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</si>
  <si>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</si>
  <si>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</si>
  <si>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</si>
  <si>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</si>
  <si>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</si>
  <si>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</si>
  <si>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</si>
  <si>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</si>
  <si>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</si>
  <si>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</si>
  <si>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</si>
  <si>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</si>
  <si>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</si>
  <si>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</si>
  <si>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</si>
  <si>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</si>
  <si>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</si>
  <si>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</si>
  <si>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</si>
  <si>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</si>
  <si>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</si>
  <si>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</si>
  <si>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</si>
  <si>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</si>
  <si>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</si>
  <si>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</si>
  <si>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</si>
  <si>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</si>
  <si>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</si>
  <si>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</si>
  <si>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</si>
  <si>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</si>
  <si>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</si>
  <si>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</si>
  <si>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</si>
  <si>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</si>
  <si>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</si>
  <si>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</si>
  <si>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</si>
  <si>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</si>
  <si>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</si>
  <si>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</si>
  <si>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</si>
  <si>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</si>
  <si>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</si>
  <si>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</si>
  <si>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</si>
  <si>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</si>
  <si>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</si>
  <si>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</si>
  <si>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</si>
  <si>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</si>
  <si>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</si>
  <si>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</si>
  <si>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</si>
  <si>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</si>
  <si>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</si>
  <si>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</si>
  <si>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</si>
  <si>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</si>
  <si>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</si>
  <si>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</si>
  <si>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</si>
  <si>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</si>
  <si>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</si>
  <si>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</si>
  <si>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</si>
  <si>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</si>
  <si>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</si>
  <si>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</si>
  <si>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</si>
  <si>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</si>
  <si>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</si>
  <si>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</si>
  <si>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</si>
  <si>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</si>
  <si>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</si>
  <si>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</si>
  <si>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</si>
  <si>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</si>
  <si>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</si>
  <si>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</si>
  <si>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</si>
  <si>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</si>
  <si>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</si>
  <si>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</si>
  <si>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</si>
  <si>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</si>
  <si>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</si>
  <si>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</si>
  <si>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</si>
  <si>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</si>
  <si>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</si>
  <si>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</si>
  <si>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</si>
  <si>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</si>
  <si>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</si>
  <si>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</si>
  <si>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</si>
  <si>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</si>
  <si>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</si>
  <si>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</si>
  <si>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</si>
  <si>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</si>
  <si>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</si>
  <si>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</si>
  <si>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</si>
  <si>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</si>
  <si>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</si>
  <si>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</si>
  <si>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</si>
  <si>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</si>
  <si>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</si>
  <si>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</si>
  <si>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</si>
  <si>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</si>
  <si>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</si>
  <si>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</si>
  <si>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</si>
  <si>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</si>
  <si>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</si>
  <si>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</si>
  <si>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</si>
  <si>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</si>
  <si>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</si>
  <si>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</si>
  <si>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</si>
  <si>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</si>
  <si>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</si>
  <si>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</si>
  <si>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</si>
  <si>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</si>
  <si>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</si>
  <si>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</si>
  <si>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</si>
  <si>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</si>
  <si>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</si>
  <si>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</si>
  <si>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</si>
  <si>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</si>
  <si>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</si>
  <si>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</si>
  <si>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</si>
  <si>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</si>
  <si>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</si>
  <si>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</si>
  <si>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</si>
  <si>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</si>
  <si>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</si>
  <si>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</si>
  <si>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</si>
  <si>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</si>
  <si>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</si>
  <si>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</si>
  <si>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</si>
  <si>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</si>
  <si>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</si>
  <si>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</si>
  <si>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</si>
  <si>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</si>
  <si>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</si>
  <si>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</si>
  <si>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</si>
  <si>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</si>
  <si>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</si>
  <si>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</si>
  <si>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</si>
  <si>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</si>
  <si>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</si>
  <si>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</si>
  <si>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</si>
  <si>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</si>
  <si>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</si>
  <si>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</si>
  <si>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</si>
  <si>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</si>
  <si>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</si>
  <si>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</si>
  <si>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</si>
  <si>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</si>
  <si>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</si>
  <si>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</si>
  <si>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</si>
  <si>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</si>
  <si>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</si>
  <si>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</si>
  <si>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</si>
  <si>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</si>
  <si>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</si>
  <si>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</si>
  <si>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</si>
  <si>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</si>
  <si>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</si>
  <si>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</si>
  <si>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</si>
  <si>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</si>
  <si>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</si>
  <si>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</si>
  <si>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</si>
  <si>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</si>
  <si>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</si>
  <si>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</si>
  <si>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</si>
  <si>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</si>
  <si>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</si>
  <si>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</si>
  <si>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</si>
  <si>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</si>
  <si>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</si>
  <si>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</si>
  <si>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</si>
  <si>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</si>
  <si>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</si>
  <si>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</si>
  <si>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</si>
  <si>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</si>
  <si>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</si>
  <si>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</si>
  <si>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</si>
  <si>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</si>
  <si>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</si>
  <si>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</si>
  <si>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</si>
  <si>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</si>
  <si>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</si>
  <si>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</si>
  <si>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</si>
  <si>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</si>
  <si>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</si>
  <si>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</si>
  <si>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</si>
  <si>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</si>
  <si>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</si>
  <si>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</si>
  <si>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</si>
  <si>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</si>
  <si>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</si>
  <si>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</si>
  <si>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</si>
  <si>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</si>
  <si>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</si>
  <si>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</si>
  <si>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</si>
  <si>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</si>
  <si>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</si>
  <si>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</si>
  <si>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</si>
  <si>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</si>
  <si>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</si>
  <si>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</si>
  <si>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</si>
  <si>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</si>
  <si>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</si>
  <si>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</si>
  <si>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</si>
  <si>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</si>
  <si>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</si>
  <si>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</si>
  <si>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</si>
  <si>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</si>
  <si>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</si>
  <si>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</si>
  <si>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</si>
  <si>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</si>
  <si>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</si>
  <si>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</si>
  <si>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</si>
  <si>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</si>
  <si>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</si>
  <si>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</si>
  <si>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</si>
  <si>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</si>
  <si>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</si>
  <si>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</si>
  <si>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</si>
  <si>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</si>
  <si>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</si>
  <si>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</si>
  <si>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</si>
  <si>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</si>
  <si>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</si>
  <si>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</si>
  <si>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</si>
  <si>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</si>
  <si>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</si>
  <si>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</si>
  <si>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</si>
  <si>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</si>
  <si>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</si>
  <si>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</si>
  <si>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</si>
  <si>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</si>
  <si>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</si>
  <si>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</si>
  <si>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</si>
  <si>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</si>
  <si>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</si>
  <si>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</si>
  <si>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</si>
  <si>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</si>
  <si>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</si>
  <si>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</si>
  <si>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</si>
  <si>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</si>
  <si>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</si>
  <si>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</si>
  <si>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</si>
  <si>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</si>
  <si>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</si>
  <si>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</si>
  <si>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</si>
  <si>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</si>
  <si>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</si>
  <si>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</si>
  <si>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</si>
  <si>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</si>
  <si>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</si>
  <si>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</si>
  <si>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</si>
  <si>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</si>
  <si>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</si>
  <si>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</si>
  <si>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</si>
  <si>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</si>
  <si>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</si>
  <si>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</si>
  <si>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</si>
  <si>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</si>
  <si>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</si>
  <si>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</si>
  <si>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</si>
  <si>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</si>
  <si>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</si>
  <si>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</si>
  <si>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</si>
  <si>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</si>
  <si>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</si>
  <si>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</si>
  <si>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</si>
  <si>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</si>
  <si>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</si>
  <si>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</si>
  <si>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</si>
  <si>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</si>
  <si>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</si>
  <si>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</si>
  <si>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</si>
  <si>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</si>
  <si>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</si>
  <si>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</si>
  <si>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</si>
  <si>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</si>
  <si>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</si>
  <si>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</si>
  <si>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</si>
  <si>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</si>
  <si>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</si>
  <si>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</si>
  <si>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</si>
  <si>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</si>
  <si>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</si>
  <si>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</si>
  <si>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</si>
  <si>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</si>
  <si>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</si>
  <si>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</si>
  <si>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</si>
  <si>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</si>
  <si>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</si>
  <si>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</si>
  <si>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</si>
  <si>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</si>
  <si>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</si>
  <si>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</si>
  <si>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</si>
  <si>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</si>
  <si>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</si>
  <si>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</si>
  <si>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</si>
  <si>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</si>
  <si>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</si>
  <si>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</si>
  <si>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</si>
  <si>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</si>
  <si>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</si>
  <si>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</si>
  <si>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</si>
  <si>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</si>
  <si>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</si>
  <si>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</si>
  <si>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</si>
  <si>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</si>
  <si>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</si>
  <si>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</si>
  <si>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</si>
  <si>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</si>
  <si>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</si>
  <si>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</si>
  <si>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</si>
  <si>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</si>
  <si>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</si>
  <si>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</si>
  <si>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</si>
  <si>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</si>
  <si>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</si>
  <si>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</si>
  <si>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</si>
  <si>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</si>
  <si>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</si>
  <si>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</si>
  <si>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</si>
  <si>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</si>
  <si>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</si>
  <si>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</si>
  <si>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</si>
  <si>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</si>
  <si>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</si>
  <si>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</si>
  <si>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</si>
  <si>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</si>
  <si>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</si>
  <si>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</si>
  <si>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</si>
  <si>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</si>
  <si>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</si>
  <si>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</si>
  <si>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</si>
  <si>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</si>
  <si>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</si>
  <si>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</si>
  <si>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</si>
  <si>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</si>
  <si>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</si>
  <si>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</si>
  <si>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</si>
  <si>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</si>
  <si>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</si>
  <si>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</si>
  <si>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</si>
  <si>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</si>
  <si>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</si>
  <si>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</si>
  <si>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</si>
  <si>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</si>
  <si>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</si>
  <si>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</si>
  <si>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</si>
  <si>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</si>
  <si>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</si>
  <si>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</si>
  <si>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</si>
  <si>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</si>
  <si>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</si>
  <si>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</si>
  <si>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</si>
  <si>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</si>
  <si>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</si>
  <si>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</si>
  <si>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</si>
  <si>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</si>
  <si>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</si>
  <si>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</si>
  <si>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</si>
  <si>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</si>
  <si>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</si>
  <si>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</si>
  <si>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</si>
  <si>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</si>
  <si>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</si>
  <si>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</si>
  <si>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</si>
  <si>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</si>
  <si>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</si>
  <si>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</si>
  <si>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</si>
  <si>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</si>
  <si>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</si>
  <si>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</si>
  <si>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</si>
  <si>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</si>
  <si>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</si>
  <si>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</si>
  <si>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</si>
  <si>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</si>
  <si>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</si>
  <si>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</si>
  <si>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</si>
  <si>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</si>
  <si>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</si>
  <si>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</si>
  <si>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</si>
  <si>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</si>
  <si>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</si>
  <si>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</si>
  <si>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</si>
  <si>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</si>
  <si>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</si>
  <si>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</si>
  <si>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</si>
  <si>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</si>
  <si>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</si>
  <si>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</si>
  <si>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</si>
  <si>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</si>
  <si>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</si>
  <si>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</si>
  <si>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</si>
  <si>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</si>
  <si>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</si>
  <si>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</si>
  <si>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</si>
  <si>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</si>
  <si>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</si>
  <si>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</si>
  <si>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</si>
  <si>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</si>
  <si>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</si>
  <si>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</si>
  <si>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</si>
  <si>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</si>
  <si>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</si>
  <si>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</si>
  <si>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</si>
  <si>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</si>
  <si>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</si>
  <si>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</si>
  <si>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</si>
  <si>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</si>
  <si>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</si>
  <si>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</si>
  <si>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</si>
  <si>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</si>
  <si>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</si>
  <si>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</si>
  <si>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</si>
  <si>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</si>
  <si>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</si>
  <si>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</si>
  <si>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</si>
  <si>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</si>
  <si>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</si>
  <si>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</si>
  <si>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</si>
  <si>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</si>
  <si>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</si>
  <si>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</si>
  <si>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</si>
  <si>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</si>
  <si>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</si>
  <si>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</si>
  <si>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</si>
  <si>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</si>
  <si>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</si>
  <si>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</si>
  <si>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</si>
  <si>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</si>
  <si>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</si>
  <si>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</si>
  <si>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</si>
  <si>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</si>
  <si>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</si>
  <si>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</si>
  <si>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</si>
  <si>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</si>
  <si>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</si>
  <si>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</si>
  <si>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</si>
  <si>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</si>
  <si>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</si>
  <si>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</si>
  <si>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</si>
  <si>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</si>
  <si>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</si>
  <si>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</si>
  <si>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</si>
  <si>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</si>
  <si>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</si>
  <si>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</si>
  <si>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</si>
  <si>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</si>
  <si>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</si>
  <si>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</si>
  <si>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</si>
  <si>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</si>
  <si>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</si>
  <si>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</si>
  <si>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</si>
  <si>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</si>
  <si>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</si>
  <si>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</si>
  <si>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</si>
  <si>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</si>
  <si>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</si>
  <si>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</si>
  <si>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</si>
  <si>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</si>
  <si>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</si>
  <si>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</si>
  <si>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</si>
  <si>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</si>
  <si>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</si>
  <si>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</si>
  <si>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</si>
  <si>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</si>
  <si>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</si>
  <si>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</si>
  <si>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</si>
  <si>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</si>
  <si>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</si>
  <si>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</si>
  <si>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</si>
  <si>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</si>
  <si>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</si>
  <si>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</si>
  <si>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</si>
  <si>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</si>
  <si>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</si>
  <si>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</si>
  <si>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</si>
  <si>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</si>
  <si>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</si>
  <si>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</si>
  <si>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</si>
  <si>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</si>
  <si>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</si>
  <si>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</si>
  <si>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</si>
  <si>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</si>
  <si>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</si>
  <si>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</si>
  <si>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</si>
  <si>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</si>
  <si>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</si>
  <si>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</si>
  <si>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</si>
  <si>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</si>
  <si>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</si>
  <si>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</si>
  <si>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</si>
  <si>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</si>
  <si>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</si>
  <si>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</si>
  <si>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</si>
  <si>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</si>
  <si>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</si>
  <si>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</si>
  <si>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</si>
  <si>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</si>
  <si>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</si>
  <si>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</si>
  <si>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</si>
  <si>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</si>
  <si>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</si>
  <si>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</si>
  <si>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</si>
  <si>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</si>
  <si>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</si>
  <si>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</si>
  <si>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</si>
  <si>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</si>
  <si>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</si>
  <si>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</si>
  <si>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</si>
  <si>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</si>
  <si>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</si>
  <si>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</si>
  <si>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</si>
  <si>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</si>
  <si>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</si>
  <si>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</si>
  <si>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</si>
  <si>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</si>
  <si>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</si>
  <si>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</si>
  <si>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</si>
  <si>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</si>
  <si>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</si>
  <si>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</si>
  <si>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</si>
  <si>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</si>
  <si>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</si>
  <si>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</si>
  <si>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</si>
  <si>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</si>
  <si>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</si>
  <si>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</si>
  <si>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</si>
  <si>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</si>
  <si>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</si>
  <si>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</si>
  <si>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</si>
  <si>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</si>
  <si>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</si>
  <si>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</si>
  <si>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</si>
  <si>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</si>
  <si>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</si>
  <si>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</si>
  <si>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</si>
  <si>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</si>
  <si>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</si>
  <si>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</si>
  <si>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</si>
  <si>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</si>
  <si>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</si>
  <si>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</si>
  <si>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</si>
  <si>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</si>
  <si>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</si>
  <si>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</si>
  <si>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</si>
  <si>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</si>
  <si>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</si>
  <si>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</si>
  <si>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</si>
  <si>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</si>
  <si>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</si>
  <si>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</si>
  <si>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</si>
  <si>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</si>
  <si>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</si>
  <si>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</si>
  <si>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</si>
  <si>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</si>
  <si>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</si>
  <si>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</si>
  <si>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</si>
  <si>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</si>
  <si>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</si>
  <si>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</si>
  <si>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</si>
  <si>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</si>
  <si>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</si>
  <si>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</si>
  <si>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</si>
  <si>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</si>
  <si>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</si>
  <si>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</si>
  <si>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</si>
  <si>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</si>
  <si>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</si>
  <si>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</si>
  <si>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</si>
  <si>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</si>
  <si>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</si>
  <si>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</si>
  <si>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</si>
  <si>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</si>
  <si>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</si>
  <si>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</si>
  <si>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</si>
  <si>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</si>
  <si>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</si>
  <si>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</si>
  <si>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</si>
  <si>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</si>
  <si>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</si>
  <si>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</si>
  <si>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</si>
  <si>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</si>
  <si>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</si>
  <si>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</si>
  <si>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</si>
  <si>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</si>
  <si>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</si>
  <si>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</si>
  <si>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</si>
  <si>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</si>
  <si>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</si>
  <si>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</si>
  <si>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</si>
  <si>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</si>
  <si>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</si>
  <si>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</si>
  <si>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</si>
  <si>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</si>
  <si>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</si>
  <si>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</si>
  <si>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</si>
  <si>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</si>
  <si>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</si>
  <si>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</si>
  <si>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</si>
  <si>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</si>
  <si>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</si>
  <si>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</si>
  <si>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</si>
  <si>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</si>
  <si>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</si>
  <si>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</si>
  <si>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</si>
  <si>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</si>
  <si>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</si>
  <si>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</si>
  <si>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</si>
  <si>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</si>
  <si>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</si>
  <si>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</si>
  <si>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</si>
  <si>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</si>
  <si>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</si>
  <si>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</si>
  <si>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</si>
  <si>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</si>
  <si>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</si>
  <si>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</si>
  <si>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</si>
  <si>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</si>
  <si>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</si>
  <si>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</si>
  <si>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</si>
  <si>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</si>
  <si>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</si>
  <si>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</si>
  <si>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</si>
  <si>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</si>
  <si>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</si>
  <si>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</si>
  <si>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</si>
  <si>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</si>
  <si>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</si>
  <si>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</si>
  <si>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</si>
  <si>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</si>
  <si>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</si>
  <si>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</si>
  <si>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</si>
  <si>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</si>
  <si>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</si>
  <si>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</si>
  <si>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</si>
  <si>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</si>
  <si>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</si>
  <si>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</si>
  <si>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</si>
  <si>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</si>
  <si>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</si>
  <si>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</si>
  <si>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</si>
  <si>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</si>
  <si>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</si>
  <si>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</si>
  <si>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</si>
  <si>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</si>
  <si>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</si>
  <si>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</si>
  <si>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</si>
  <si>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</si>
  <si>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</si>
  <si>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</si>
  <si>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</si>
  <si>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</si>
  <si>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</si>
  <si>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</si>
  <si>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</si>
  <si>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</si>
  <si>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</si>
  <si>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</si>
  <si>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</si>
  <si>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</si>
  <si>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</si>
  <si>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</si>
  <si>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</si>
  <si>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</si>
  <si>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</si>
  <si>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</si>
  <si>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</si>
  <si>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</si>
  <si>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</si>
  <si>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</si>
  <si>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</si>
  <si>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</si>
  <si>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</si>
  <si>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</si>
  <si>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</si>
  <si>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</si>
  <si>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</si>
  <si>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</si>
  <si>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</si>
  <si>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</si>
  <si>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</si>
  <si>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</si>
  <si>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</si>
  <si>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</si>
  <si>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</si>
  <si>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</si>
  <si>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</si>
  <si>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</si>
  <si>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</si>
  <si>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</si>
  <si>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</si>
  <si>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</si>
  <si>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</si>
  <si>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</si>
  <si>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</si>
  <si>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</si>
  <si>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</si>
  <si>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</si>
  <si>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</si>
  <si>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</si>
  <si>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</si>
  <si>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</si>
  <si>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</si>
  <si>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</si>
  <si>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</si>
  <si>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</si>
  <si>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</si>
  <si>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</si>
  <si>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</si>
  <si>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</si>
  <si>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</si>
  <si>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</si>
  <si>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</si>
  <si>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</si>
  <si>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</si>
  <si>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</si>
  <si>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</si>
  <si>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</si>
  <si>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</si>
  <si>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</si>
  <si>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</si>
  <si>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</si>
  <si>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</si>
  <si>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</si>
  <si>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</si>
  <si>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</si>
  <si>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</si>
  <si>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</si>
  <si>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</si>
  <si>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</si>
  <si>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</si>
  <si>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</si>
  <si>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</si>
  <si>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</si>
  <si>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</si>
  <si>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</si>
  <si>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</si>
  <si>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</si>
  <si>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</si>
  <si>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</si>
  <si>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</si>
  <si>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</si>
  <si>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</si>
  <si>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</si>
  <si>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</si>
  <si>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</si>
  <si>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</si>
  <si>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</si>
  <si>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</si>
  <si>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</si>
  <si>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</si>
  <si>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</si>
  <si>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</si>
  <si>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</si>
  <si>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</si>
  <si>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</si>
  <si>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</si>
  <si>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</si>
  <si>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</si>
  <si>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</si>
  <si>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</si>
  <si>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</si>
  <si>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</si>
  <si>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</si>
  <si>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</si>
  <si>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</si>
  <si>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</si>
  <si>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</si>
  <si>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</si>
  <si>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</si>
  <si>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</si>
  <si>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</si>
  <si>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</si>
  <si>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</si>
  <si>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</si>
  <si>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</si>
  <si>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</si>
  <si>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</si>
  <si>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</si>
  <si>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</si>
  <si>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</si>
  <si>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</si>
  <si>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</si>
  <si>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</si>
  <si>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</si>
  <si>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</si>
  <si>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</si>
  <si>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</si>
  <si>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</si>
  <si>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</si>
  <si>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</si>
  <si>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</si>
  <si>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</si>
  <si>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</si>
  <si>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</si>
  <si>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</si>
  <si>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</si>
  <si>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</si>
  <si>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</si>
  <si>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</si>
  <si>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</si>
  <si>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</si>
  <si>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</si>
  <si>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</si>
  <si>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</si>
  <si>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</si>
  <si>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</si>
  <si>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</si>
  <si>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</si>
  <si>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</si>
  <si>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</si>
  <si>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</si>
  <si>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</si>
  <si>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</si>
  <si>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</si>
  <si>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</si>
  <si>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</si>
  <si>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</si>
  <si>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</si>
  <si>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</si>
  <si>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</si>
  <si>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</si>
  <si>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</si>
  <si>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</si>
  <si>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</si>
  <si>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</si>
  <si>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</si>
  <si>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</si>
  <si>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</si>
  <si>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</si>
  <si>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</si>
  <si>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</si>
  <si>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</si>
  <si>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</si>
  <si>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</si>
  <si>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</si>
  <si>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</si>
  <si>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</si>
  <si>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</si>
  <si>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</si>
  <si>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</si>
  <si>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</si>
  <si>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</si>
  <si>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</si>
  <si>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</si>
  <si>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</si>
  <si>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</si>
  <si>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</si>
  <si>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</si>
  <si>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</si>
  <si>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</si>
  <si>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</si>
  <si>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</si>
  <si>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</si>
  <si>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</si>
  <si>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</si>
  <si>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</si>
  <si>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</si>
  <si>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</si>
  <si>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</si>
  <si>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</si>
  <si>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</si>
  <si>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</si>
  <si>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</si>
  <si>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</si>
  <si>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</si>
  <si>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</si>
  <si>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</si>
  <si>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</si>
  <si>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</si>
  <si>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</si>
  <si>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</si>
  <si>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</si>
  <si>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</si>
  <si>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</si>
  <si>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</si>
  <si>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</si>
  <si>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</si>
  <si>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</si>
  <si>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</si>
  <si>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</si>
  <si>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</si>
  <si>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</si>
  <si>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</si>
  <si>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</si>
  <si>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</si>
  <si>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</si>
  <si>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</si>
  <si>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</si>
  <si>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</si>
  <si>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</si>
  <si>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</si>
  <si>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</si>
  <si>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</si>
  <si>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</si>
  <si>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</si>
  <si>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</si>
  <si>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</si>
  <si>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</si>
  <si>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</si>
  <si>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</si>
  <si>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</si>
  <si>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</si>
  <si>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</si>
  <si>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</si>
  <si>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</si>
  <si>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</si>
  <si>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</si>
  <si>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</si>
  <si>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</si>
  <si>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</si>
  <si>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</si>
  <si>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</si>
  <si>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</si>
  <si>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</si>
  <si>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</si>
  <si>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</si>
  <si>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</si>
  <si>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</si>
  <si>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</si>
  <si>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</si>
  <si>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</si>
  <si>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</si>
  <si>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</si>
  <si>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</si>
  <si>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</si>
  <si>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</si>
  <si>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</si>
  <si>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</si>
  <si>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</si>
  <si>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</si>
  <si>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</si>
  <si>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</si>
  <si>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</si>
  <si>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</si>
  <si>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</si>
  <si>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</si>
  <si>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</si>
  <si>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</si>
  <si>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</si>
  <si>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</si>
  <si>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</si>
  <si>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</si>
  <si>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</si>
  <si>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</si>
  <si>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</si>
  <si>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</si>
  <si>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</si>
  <si>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</si>
  <si>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</si>
  <si>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</si>
  <si>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</si>
  <si>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</si>
  <si>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</si>
  <si>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</si>
  <si>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</si>
  <si>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</si>
  <si>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</si>
  <si>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</si>
  <si>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</si>
  <si>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</si>
  <si>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</si>
  <si>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</si>
  <si>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</si>
  <si>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</si>
  <si>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</si>
  <si>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</si>
  <si>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</si>
  <si>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</si>
  <si>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</si>
  <si>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</si>
  <si>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</si>
  <si>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</si>
  <si>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</si>
  <si>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</si>
  <si>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</si>
  <si>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</si>
  <si>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</si>
  <si>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</si>
  <si>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</si>
  <si>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</si>
  <si>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</si>
  <si>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</si>
  <si>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</si>
  <si>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</si>
  <si>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</si>
  <si>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</si>
  <si>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</si>
  <si>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</si>
  <si>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</si>
  <si>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</si>
  <si>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</si>
  <si>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</si>
  <si>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</si>
  <si>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</si>
  <si>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</si>
  <si>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</si>
  <si>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</si>
  <si>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</si>
  <si>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</si>
  <si>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</si>
  <si>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</si>
  <si>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</si>
  <si>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</si>
  <si>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</si>
  <si>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</si>
  <si>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</si>
  <si>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</si>
  <si>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</si>
  <si>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</si>
  <si>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</si>
  <si>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</si>
  <si>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</si>
  <si>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</si>
  <si>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</si>
  <si>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</si>
  <si>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</si>
  <si>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</si>
  <si>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</si>
  <si>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</si>
  <si>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</si>
  <si>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</si>
  <si>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</si>
  <si>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</si>
  <si>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</si>
  <si>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</si>
  <si>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</si>
  <si>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</si>
  <si>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</si>
  <si>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</si>
  <si>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</si>
  <si>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</si>
  <si>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</si>
  <si>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</si>
  <si>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</si>
  <si>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</si>
  <si>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</si>
  <si>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</si>
  <si>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</si>
  <si>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</si>
  <si>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</si>
  <si>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</si>
  <si>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</si>
  <si>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</si>
  <si>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</si>
  <si>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</si>
  <si>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</si>
  <si>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</si>
  <si>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</si>
  <si>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</si>
  <si>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</si>
  <si>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</si>
  <si>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</si>
  <si>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</si>
  <si>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</si>
  <si>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</si>
  <si>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</si>
  <si>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</si>
  <si>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</si>
  <si>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</si>
  <si>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</si>
  <si>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</si>
  <si>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</si>
  <si>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</si>
  <si>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</si>
  <si>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</si>
  <si>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</si>
  <si>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</si>
  <si>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</si>
  <si>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</si>
  <si>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</si>
  <si>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</si>
  <si>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</si>
  <si>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</si>
  <si>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</si>
  <si>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</si>
  <si>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</si>
  <si>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</si>
  <si>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</si>
  <si>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</si>
  <si>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</si>
  <si>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</si>
  <si>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</si>
  <si>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</si>
  <si>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</si>
  <si>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</si>
  <si>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</si>
  <si>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</si>
  <si>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</si>
  <si>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</si>
  <si>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</si>
  <si>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</si>
  <si>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</si>
  <si>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</si>
  <si>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</si>
  <si>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</si>
  <si>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</si>
  <si>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</si>
  <si>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</si>
  <si>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</si>
  <si>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</si>
  <si>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</si>
  <si>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</si>
  <si>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</si>
  <si>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</si>
  <si>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</si>
  <si>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</si>
  <si>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</si>
  <si>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</si>
  <si>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</si>
  <si>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</si>
  <si>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</si>
  <si>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</si>
  <si>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</si>
  <si>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</si>
  <si>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</si>
  <si>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</si>
  <si>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</si>
  <si>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</si>
  <si>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</si>
  <si>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</si>
  <si>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</si>
  <si>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</si>
  <si>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</si>
  <si>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</si>
  <si>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</si>
  <si>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</si>
  <si>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</si>
  <si>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</si>
  <si>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</si>
  <si>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</si>
  <si>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</si>
  <si>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</si>
  <si>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</si>
  <si>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</si>
  <si>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</si>
  <si>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</si>
  <si>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</si>
  <si>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</si>
  <si>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</si>
  <si>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</si>
  <si>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</si>
  <si>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</si>
  <si>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</si>
  <si>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</si>
  <si>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</si>
  <si>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</si>
  <si>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</si>
  <si>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</si>
  <si>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</si>
  <si>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</si>
  <si>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</si>
  <si>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</si>
  <si>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</si>
  <si>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</si>
  <si>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</si>
  <si>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</si>
  <si>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</si>
  <si>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</si>
  <si>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</si>
  <si>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</si>
  <si>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</si>
  <si>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</si>
  <si>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</si>
  <si>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</si>
  <si>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</si>
  <si>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</si>
  <si>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</si>
  <si>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</si>
  <si>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</si>
  <si>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</si>
  <si>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</si>
  <si>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</si>
  <si>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</si>
  <si>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</si>
  <si>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</si>
  <si>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</si>
  <si>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</si>
  <si>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</si>
  <si>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</si>
  <si>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</si>
  <si>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</si>
  <si>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</si>
  <si>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</si>
  <si>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</si>
  <si>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</si>
  <si>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</si>
  <si>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</si>
  <si>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</si>
  <si>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</si>
  <si>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</si>
  <si>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</si>
  <si>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</si>
  <si>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</si>
  <si>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</si>
  <si>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</si>
  <si>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</si>
  <si>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</si>
  <si>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</si>
  <si>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</si>
  <si>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</si>
  <si>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</si>
  <si>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</si>
  <si>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</si>
  <si>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</si>
  <si>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</si>
  <si>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</si>
  <si>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</si>
  <si>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</si>
  <si>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</si>
  <si>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</si>
  <si>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</si>
  <si>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</si>
  <si>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</si>
  <si>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</si>
  <si>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</si>
  <si>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</si>
  <si>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</si>
  <si>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</si>
  <si>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</si>
  <si>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</si>
  <si>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</si>
  <si>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</si>
  <si>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</si>
  <si>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</si>
  <si>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</si>
  <si>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</si>
  <si>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</si>
  <si>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</si>
  <si>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</si>
  <si>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</si>
  <si>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</si>
  <si>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</si>
  <si>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</si>
  <si>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</si>
  <si>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</si>
  <si>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</si>
  <si>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</si>
  <si>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</si>
  <si>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</si>
  <si>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</si>
  <si>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</si>
  <si>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</si>
  <si>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</si>
  <si>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</si>
  <si>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</si>
  <si>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</si>
  <si>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</si>
  <si>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</si>
  <si>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</si>
  <si>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</si>
  <si>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</si>
  <si>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</si>
  <si>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</si>
  <si>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</si>
  <si>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</si>
  <si>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</si>
  <si>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</si>
  <si>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</si>
  <si>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</si>
  <si>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</si>
  <si>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</si>
  <si>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</si>
  <si>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</si>
  <si>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</si>
  <si>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</si>
  <si>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</si>
  <si>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</si>
  <si>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</si>
  <si>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</si>
  <si>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</si>
  <si>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</si>
  <si>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</si>
  <si>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</si>
  <si>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</si>
  <si>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</si>
  <si>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</si>
  <si>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</si>
  <si>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</si>
  <si>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</si>
  <si>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</si>
  <si>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</si>
  <si>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</si>
  <si>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</si>
  <si>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</si>
  <si>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</si>
  <si>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</si>
  <si>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</si>
  <si>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</si>
  <si>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</si>
  <si>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</si>
  <si>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</si>
  <si>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</si>
  <si>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</si>
  <si>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</si>
  <si>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</si>
  <si>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</si>
  <si>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</si>
  <si>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</si>
  <si>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</si>
  <si>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</si>
  <si>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</si>
  <si>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</si>
  <si>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</si>
  <si>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</si>
  <si>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</si>
  <si>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</si>
  <si>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</si>
  <si>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</si>
  <si>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</si>
  <si>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</si>
  <si>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</si>
  <si>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</si>
  <si>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</si>
  <si>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</si>
  <si>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</si>
  <si>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</si>
  <si>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</si>
  <si>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</si>
  <si>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</si>
  <si>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</si>
  <si>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</si>
  <si>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</si>
  <si>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</si>
  <si>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</si>
  <si>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</si>
  <si>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</si>
  <si>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</si>
  <si>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</si>
  <si>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</si>
  <si>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</si>
  <si>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</si>
  <si>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</si>
  <si>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</si>
  <si>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</si>
  <si>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</si>
  <si>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</si>
  <si>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</si>
  <si>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</si>
  <si>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</si>
  <si>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</si>
  <si>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</si>
  <si>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</si>
  <si>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</si>
  <si>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</si>
  <si>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</si>
  <si>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</si>
  <si>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</si>
  <si>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</si>
  <si>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</si>
  <si>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</si>
  <si>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</si>
  <si>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</si>
  <si>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</si>
  <si>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</si>
  <si>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</si>
  <si>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</si>
  <si>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</si>
  <si>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</si>
  <si>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</si>
  <si>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</si>
  <si>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</si>
  <si>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</si>
  <si>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</si>
  <si>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</si>
  <si>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</si>
  <si>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</si>
  <si>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</si>
  <si>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</si>
  <si>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</si>
  <si>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</si>
  <si>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</si>
  <si>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</si>
  <si>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</si>
  <si>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</si>
  <si>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</si>
  <si>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</si>
  <si>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</si>
  <si>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</si>
  <si>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</si>
  <si>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</si>
  <si>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</si>
  <si>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</si>
  <si>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</si>
  <si>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</si>
  <si>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</si>
  <si>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</si>
  <si>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</si>
  <si>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</si>
  <si>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</si>
  <si>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</si>
  <si>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</si>
  <si>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</si>
  <si>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</si>
  <si>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</si>
  <si>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</si>
  <si>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</si>
  <si>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</si>
  <si>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</si>
  <si>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</si>
  <si>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</si>
  <si>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</si>
  <si>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</si>
  <si>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</si>
  <si>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</si>
  <si>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</si>
  <si>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</si>
  <si>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</si>
  <si>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</si>
  <si>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</si>
  <si>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</si>
  <si>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</si>
  <si>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</si>
  <si>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</si>
  <si>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</si>
  <si>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</si>
  <si>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</si>
  <si>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</si>
  <si>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</si>
  <si>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</si>
  <si>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</si>
  <si>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</si>
  <si>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</si>
  <si>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</si>
  <si>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</si>
  <si>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</si>
  <si>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</si>
  <si>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</si>
  <si>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</si>
  <si>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</si>
  <si>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</si>
  <si>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</si>
  <si>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</si>
  <si>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</si>
  <si>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</si>
  <si>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</si>
  <si>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</si>
  <si>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</si>
  <si>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</si>
  <si>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</si>
  <si>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</si>
  <si>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</si>
  <si>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</si>
  <si>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</si>
  <si>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</si>
  <si>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</si>
  <si>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</si>
  <si>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</si>
  <si>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</si>
  <si>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</si>
  <si>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</si>
  <si>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</si>
  <si>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</si>
  <si>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</si>
  <si>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</si>
  <si>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</si>
  <si>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</si>
  <si>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</si>
  <si>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</si>
  <si>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</si>
  <si>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</si>
  <si>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</si>
  <si>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</si>
  <si>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</si>
  <si>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</si>
  <si>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</si>
  <si>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</si>
  <si>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</si>
  <si>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</si>
  <si>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</si>
  <si>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</si>
  <si>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</si>
  <si>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</si>
  <si>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</si>
  <si>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</si>
  <si>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</si>
  <si>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</si>
  <si>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</si>
  <si>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</si>
  <si>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</si>
  <si>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</si>
  <si>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</si>
  <si>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</si>
  <si>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</si>
  <si>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</si>
  <si>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</si>
  <si>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</si>
  <si>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</si>
  <si>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</si>
  <si>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</si>
  <si>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</si>
  <si>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</si>
  <si>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</si>
  <si>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</si>
  <si>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</si>
  <si>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</si>
  <si>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</si>
  <si>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</si>
  <si>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</si>
  <si>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</si>
  <si>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</si>
  <si>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</si>
  <si>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</si>
  <si>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</si>
  <si>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</si>
  <si>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</si>
  <si>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</si>
  <si>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</si>
  <si>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</si>
  <si>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</si>
  <si>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</si>
  <si>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</si>
  <si>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</si>
  <si>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</si>
  <si>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</si>
  <si>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</si>
  <si>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</si>
  <si>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</si>
  <si>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</si>
  <si>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</si>
  <si>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</si>
  <si>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</si>
  <si>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</si>
  <si>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</si>
  <si>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</si>
  <si>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</si>
  <si>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</si>
  <si>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</si>
  <si>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</si>
  <si>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</si>
  <si>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</si>
  <si>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</si>
  <si>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</si>
  <si>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</si>
  <si>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</si>
  <si>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</si>
  <si>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</si>
  <si>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</si>
  <si>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</si>
  <si>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</si>
  <si>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</si>
  <si>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</si>
  <si>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</si>
  <si>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</si>
  <si>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</si>
  <si>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</si>
  <si>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</si>
  <si>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</si>
  <si>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</si>
  <si>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</si>
  <si>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</si>
  <si>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</si>
  <si>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</si>
  <si>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</si>
  <si>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</si>
  <si>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</si>
  <si>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</si>
  <si>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</si>
  <si>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</si>
  <si>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</si>
  <si>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</si>
  <si>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</si>
  <si>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</si>
  <si>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</si>
  <si>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</si>
  <si>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</si>
  <si>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</si>
  <si>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</si>
  <si>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</si>
  <si>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</si>
  <si>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</si>
  <si>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</si>
  <si>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</si>
  <si>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</si>
  <si>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</si>
  <si>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</si>
  <si>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</si>
  <si>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</si>
  <si>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</si>
  <si>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</si>
  <si>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</si>
  <si>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</si>
  <si>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</si>
  <si>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</si>
  <si>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</si>
  <si>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</si>
  <si>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</si>
  <si>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</si>
  <si>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</si>
  <si>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</si>
  <si>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</si>
  <si>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</si>
  <si>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</si>
  <si>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</si>
  <si>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Knić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</si>
</sst>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222</c:v>
                </c:pt>
                <c:pt idx="1">
                  <c:v>292</c:v>
                </c:pt>
                <c:pt idx="2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151</c:v>
                </c:pt>
                <c:pt idx="1">
                  <c:v>251</c:v>
                </c:pt>
                <c:pt idx="2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290</c:v>
                </c:pt>
                <c:pt idx="1">
                  <c:v>226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440"/>
        <c:axId val="200734976"/>
      </c:barChart>
      <c:catAx>
        <c:axId val="20073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auto val="1"/>
        <c:lblAlgn val="ctr"/>
        <c:lblOffset val="100"/>
        <c:noMultiLvlLbl val="0"/>
      </c:catAx>
      <c:valAx>
        <c:axId val="20073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7</c:v>
                </c:pt>
                <c:pt idx="1">
                  <c:v>14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024"/>
        <c:axId val="201090560"/>
      </c:barChart>
      <c:catAx>
        <c:axId val="201089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auto val="1"/>
        <c:lblAlgn val="ctr"/>
        <c:lblOffset val="100"/>
        <c:noMultiLvlLbl val="0"/>
      </c:catAx>
      <c:valAx>
        <c:axId val="20109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408"/>
        <c:axId val="201602944"/>
      </c:barChart>
      <c:catAx>
        <c:axId val="201601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944"/>
        <c:crosses val="autoZero"/>
        <c:auto val="1"/>
        <c:lblAlgn val="ctr"/>
        <c:lblOffset val="100"/>
        <c:noMultiLvlLbl val="0"/>
      </c:catAx>
      <c:valAx>
        <c:axId val="201602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3839</c:v>
                </c:pt>
                <c:pt idx="1">
                  <c:v>3598</c:v>
                </c:pt>
                <c:pt idx="2">
                  <c:v>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504"/>
        <c:axId val="202024448"/>
      </c:barChart>
      <c:catAx>
        <c:axId val="20202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448"/>
        <c:crosses val="autoZero"/>
        <c:auto val="1"/>
        <c:lblAlgn val="ctr"/>
        <c:lblOffset val="100"/>
        <c:noMultiLvlLbl val="0"/>
      </c:catAx>
      <c:valAx>
        <c:axId val="20202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50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13.808065339458908</c:v>
                </c:pt>
                <c:pt idx="1">
                  <c:v>57.844138165730818</c:v>
                </c:pt>
                <c:pt idx="2">
                  <c:v>28.347796494810279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2027866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688"/>
        <c:crosses val="autoZero"/>
        <c:auto val="1"/>
        <c:lblAlgn val="ctr"/>
        <c:lblOffset val="100"/>
        <c:noMultiLvlLbl val="0"/>
      </c:catAx>
      <c:valAx>
        <c:axId val="2027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5520"/>
        <c:axId val="221356032"/>
      </c:barChart>
      <c:catAx>
        <c:axId val="2031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356032"/>
        <c:crosses val="autoZero"/>
        <c:auto val="1"/>
        <c:lblAlgn val="ctr"/>
        <c:lblOffset val="100"/>
        <c:noMultiLvlLbl val="0"/>
      </c:catAx>
      <c:valAx>
        <c:axId val="2213560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552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125.8</c:v>
                </c:pt>
                <c:pt idx="1">
                  <c:v>111.8</c:v>
                </c:pt>
                <c:pt idx="2">
                  <c:v>94.1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116.7</c:v>
                </c:pt>
                <c:pt idx="1">
                  <c:v>120</c:v>
                </c:pt>
                <c:pt idx="2">
                  <c:v>77.8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5193856"/>
        <c:axId val="235196800"/>
      </c:barChart>
      <c:catAx>
        <c:axId val="23519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196800"/>
        <c:crosses val="autoZero"/>
        <c:auto val="1"/>
        <c:lblAlgn val="ctr"/>
        <c:lblOffset val="100"/>
        <c:noMultiLvlLbl val="0"/>
      </c:catAx>
      <c:valAx>
        <c:axId val="23519680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1938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204</c:v>
                </c:pt>
                <c:pt idx="1">
                  <c:v>241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6680576"/>
        <c:axId val="266936320"/>
      </c:barChart>
      <c:catAx>
        <c:axId val="26668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936320"/>
        <c:crosses val="autoZero"/>
        <c:auto val="1"/>
        <c:lblAlgn val="ctr"/>
        <c:lblOffset val="100"/>
        <c:noMultiLvlLbl val="0"/>
      </c:catAx>
      <c:valAx>
        <c:axId val="26693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68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11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2353152"/>
        <c:axId val="273570432"/>
      </c:barChart>
      <c:catAx>
        <c:axId val="2723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570432"/>
        <c:crosses val="autoZero"/>
        <c:auto val="1"/>
        <c:lblAlgn val="ctr"/>
        <c:lblOffset val="100"/>
        <c:noMultiLvlLbl val="0"/>
      </c:catAx>
      <c:valAx>
        <c:axId val="27357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353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37</c:v>
                </c:pt>
                <c:pt idx="1">
                  <c:v>54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49</c:v>
                </c:pt>
                <c:pt idx="1">
                  <c:v>34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65</c:v>
                </c:pt>
                <c:pt idx="1">
                  <c:v>80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4087936"/>
        <c:axId val="274442496"/>
      </c:barChart>
      <c:catAx>
        <c:axId val="27408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442496"/>
        <c:crosses val="autoZero"/>
        <c:auto val="1"/>
        <c:lblAlgn val="ctr"/>
        <c:lblOffset val="100"/>
        <c:noMultiLvlLbl val="0"/>
      </c:catAx>
      <c:valAx>
        <c:axId val="27444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087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1.6249787306448868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1.761102603369066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2.0333503488174238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2.1609664794963415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2.2120129317679087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2.2885826101752595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2.4247064828994387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2.3481368044920878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2.6714310022120129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3.003232941977199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3.3520503658329077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3.6242981112812664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4.15177811808746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4.8749361919346601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3.8880381146843628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2.4161987408541772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2.2290284158584313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1.7355793772332824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8099072"/>
        <c:axId val="278102784"/>
      </c:barChart>
      <c:catAx>
        <c:axId val="2780990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78102784"/>
        <c:crosses val="autoZero"/>
        <c:auto val="1"/>
        <c:lblAlgn val="ctr"/>
        <c:lblOffset val="100"/>
        <c:noMultiLvlLbl val="0"/>
      </c:catAx>
      <c:valAx>
        <c:axId val="278102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78099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1.9652884124553343</c:v>
                </c:pt>
                <c:pt idx="1">
                  <c:v>1.7781180874595883</c:v>
                </c:pt>
                <c:pt idx="2">
                  <c:v>1.9312574442742898</c:v>
                </c:pt>
                <c:pt idx="3">
                  <c:v>2.4587374510804829</c:v>
                </c:pt>
                <c:pt idx="4">
                  <c:v>2.3991832567636551</c:v>
                </c:pt>
                <c:pt idx="5">
                  <c:v>2.7565084226646248</c:v>
                </c:pt>
                <c:pt idx="6">
                  <c:v>2.994725199931938</c:v>
                </c:pt>
                <c:pt idx="7">
                  <c:v>3.3350348817423852</c:v>
                </c:pt>
                <c:pt idx="8">
                  <c:v>3.0457716522035052</c:v>
                </c:pt>
                <c:pt idx="9">
                  <c:v>3.4116045601497365</c:v>
                </c:pt>
                <c:pt idx="10">
                  <c:v>3.7859452101412283</c:v>
                </c:pt>
                <c:pt idx="11">
                  <c:v>3.8540071465033181</c:v>
                </c:pt>
                <c:pt idx="12">
                  <c:v>4.2793942487663772</c:v>
                </c:pt>
                <c:pt idx="13">
                  <c:v>4.9685213544325331</c:v>
                </c:pt>
                <c:pt idx="14">
                  <c:v>3.5647439169644377</c:v>
                </c:pt>
                <c:pt idx="15">
                  <c:v>1.7440871192785434</c:v>
                </c:pt>
                <c:pt idx="16">
                  <c:v>1.7525948613238047</c:v>
                </c:pt>
                <c:pt idx="17">
                  <c:v>1.1740684022460439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8122880"/>
        <c:axId val="278542208"/>
      </c:barChart>
      <c:catAx>
        <c:axId val="2781228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78542208"/>
        <c:crosses val="autoZero"/>
        <c:auto val="1"/>
        <c:lblAlgn val="ctr"/>
        <c:lblOffset val="100"/>
        <c:noMultiLvlLbl val="0"/>
      </c:catAx>
      <c:valAx>
        <c:axId val="2785422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1228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3.9377830281551486E-2</c:v>
                </c:pt>
                <c:pt idx="1">
                  <c:v>5.6148231330713089E-2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1.831069108092144</c:v>
                </c:pt>
                <c:pt idx="1">
                  <c:v>0.44918585064570471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15.751132112620594</c:v>
                </c:pt>
                <c:pt idx="1">
                  <c:v>8.0104810031817326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24.414254774561922</c:v>
                </c:pt>
                <c:pt idx="1">
                  <c:v>19.127830806662924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47.410907658987988</c:v>
                </c:pt>
                <c:pt idx="1">
                  <c:v>63.522365712146737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2.9730261862571372</c:v>
                </c:pt>
                <c:pt idx="1">
                  <c:v>3.6683511136065885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7.5802323291986609</c:v>
                </c:pt>
                <c:pt idx="1">
                  <c:v>5.165637282425604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1516288"/>
        <c:axId val="281957504"/>
      </c:barChart>
      <c:catAx>
        <c:axId val="28151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957504"/>
        <c:crosses val="autoZero"/>
        <c:auto val="1"/>
        <c:lblAlgn val="ctr"/>
        <c:lblOffset val="100"/>
        <c:noMultiLvlLbl val="0"/>
      </c:catAx>
      <c:valAx>
        <c:axId val="281957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516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38.511518015357353</c:v>
                </c:pt>
                <c:pt idx="1">
                  <c:v>33.426913718884521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32.545776727702304</c:v>
                </c:pt>
                <c:pt idx="1">
                  <c:v>39.266329777278678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28.863949596377243</c:v>
                </c:pt>
                <c:pt idx="1">
                  <c:v>27.175743964065131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7.8755660563102972E-2</c:v>
                </c:pt>
                <c:pt idx="1">
                  <c:v>0.13101253977166386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2915968"/>
        <c:axId val="283031808"/>
      </c:barChart>
      <c:catAx>
        <c:axId val="28291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3031808"/>
        <c:crosses val="autoZero"/>
        <c:auto val="1"/>
        <c:lblAlgn val="ctr"/>
        <c:lblOffset val="100"/>
        <c:noMultiLvlLbl val="0"/>
      </c:catAx>
      <c:valAx>
        <c:axId val="283031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9159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85028736"/>
        <c:axId val="285477504"/>
      </c:barChart>
      <c:catAx>
        <c:axId val="285028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477504"/>
        <c:crosses val="autoZero"/>
        <c:auto val="1"/>
        <c:lblAlgn val="ctr"/>
        <c:lblOffset val="100"/>
        <c:noMultiLvlLbl val="0"/>
      </c:catAx>
      <c:valAx>
        <c:axId val="28547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02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0.77</c:v>
                </c:pt>
                <c:pt idx="1">
                  <c:v>0.31</c:v>
                </c:pt>
                <c:pt idx="3">
                  <c:v>0</c:v>
                </c:pt>
                <c:pt idx="4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86603520"/>
        <c:axId val="286615040"/>
      </c:barChart>
      <c:catAx>
        <c:axId val="28660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6615040"/>
        <c:crosses val="autoZero"/>
        <c:auto val="1"/>
        <c:lblAlgn val="ctr"/>
        <c:lblOffset val="100"/>
        <c:noMultiLvlLbl val="0"/>
      </c:catAx>
      <c:valAx>
        <c:axId val="2866150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66035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50</c:v>
                </c:pt>
                <c:pt idx="1">
                  <c:v>61.054096364585142</c:v>
                </c:pt>
                <c:pt idx="2">
                  <c:v>17.099511442530215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50</c:v>
                </c:pt>
                <c:pt idx="1">
                  <c:v>38.945903635414851</c:v>
                </c:pt>
                <c:pt idx="2">
                  <c:v>82.900488557469785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6855936"/>
        <c:axId val="286857472"/>
      </c:barChart>
      <c:catAx>
        <c:axId val="28685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6857472"/>
        <c:crosses val="autoZero"/>
        <c:auto val="1"/>
        <c:lblAlgn val="ctr"/>
        <c:lblOffset val="100"/>
        <c:noMultiLvlLbl val="0"/>
      </c:catAx>
      <c:valAx>
        <c:axId val="286857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6855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7488640"/>
        <c:axId val="287535488"/>
      </c:barChart>
      <c:catAx>
        <c:axId val="2874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535488"/>
        <c:crosses val="autoZero"/>
        <c:auto val="1"/>
        <c:lblAlgn val="ctr"/>
        <c:lblOffset val="100"/>
        <c:noMultiLvlLbl val="0"/>
      </c:catAx>
      <c:valAx>
        <c:axId val="28753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748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47</c:v>
                </c:pt>
                <c:pt idx="1">
                  <c:v>32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53</c:v>
                </c:pt>
                <c:pt idx="1">
                  <c:v>50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917568"/>
        <c:axId val="287929472"/>
      </c:barChart>
      <c:catAx>
        <c:axId val="2879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7929472"/>
        <c:crosses val="autoZero"/>
        <c:auto val="1"/>
        <c:lblAlgn val="ctr"/>
        <c:lblOffset val="100"/>
        <c:noMultiLvlLbl val="0"/>
      </c:catAx>
      <c:valAx>
        <c:axId val="287929472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791756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578</c:v>
                </c:pt>
                <c:pt idx="1">
                  <c:v>524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374</c:v>
                </c:pt>
                <c:pt idx="1">
                  <c:v>375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416"/>
        <c:axId val="193150976"/>
      </c:barChart>
      <c:catAx>
        <c:axId val="1931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0976"/>
        <c:crosses val="autoZero"/>
        <c:auto val="1"/>
        <c:lblAlgn val="ctr"/>
        <c:lblOffset val="100"/>
        <c:noMultiLvlLbl val="0"/>
      </c:catAx>
      <c:valAx>
        <c:axId val="19315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4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155</c:v>
                </c:pt>
                <c:pt idx="1">
                  <c:v>168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143</c:v>
                </c:pt>
                <c:pt idx="1">
                  <c:v>132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8332800"/>
        <c:axId val="288341376"/>
      </c:barChart>
      <c:catAx>
        <c:axId val="2883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341376"/>
        <c:crosses val="autoZero"/>
        <c:auto val="1"/>
        <c:lblAlgn val="ctr"/>
        <c:lblOffset val="100"/>
        <c:noMultiLvlLbl val="0"/>
      </c:catAx>
      <c:valAx>
        <c:axId val="28834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8332800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30.046728971962615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25.88785046728972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15.257009345794392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12.289719626168225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7.8738317757009346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8.6448598130841123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88667520"/>
        <c:axId val="288669056"/>
      </c:barChart>
      <c:catAx>
        <c:axId val="288667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8669056"/>
        <c:crosses val="autoZero"/>
        <c:auto val="1"/>
        <c:lblAlgn val="ctr"/>
        <c:lblOffset val="100"/>
        <c:noMultiLvlLbl val="0"/>
      </c:catAx>
      <c:valAx>
        <c:axId val="2886690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6675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50.85</c:v>
                </c:pt>
                <c:pt idx="1">
                  <c:v>39.22</c:v>
                </c:pt>
                <c:pt idx="2">
                  <c:v>8.7799999999999994</c:v>
                </c:pt>
                <c:pt idx="3">
                  <c:v>1.07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57.01</c:v>
                </c:pt>
                <c:pt idx="1">
                  <c:v>32.909999999999997</c:v>
                </c:pt>
                <c:pt idx="2">
                  <c:v>8.3800000000000008</c:v>
                </c:pt>
                <c:pt idx="3">
                  <c:v>1.31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88839168"/>
        <c:axId val="288841088"/>
      </c:barChart>
      <c:catAx>
        <c:axId val="28883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841088"/>
        <c:crosses val="autoZero"/>
        <c:auto val="1"/>
        <c:lblAlgn val="ctr"/>
        <c:lblOffset val="100"/>
        <c:noMultiLvlLbl val="0"/>
      </c:catAx>
      <c:valAx>
        <c:axId val="288841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8391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52103</c:v>
                </c:pt>
                <c:pt idx="1">
                  <c:v>58893</c:v>
                </c:pt>
                <c:pt idx="2">
                  <c:v>65770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9682176"/>
        <c:axId val="289683712"/>
      </c:barChart>
      <c:catAx>
        <c:axId val="2896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9683712"/>
        <c:crosses val="autoZero"/>
        <c:auto val="1"/>
        <c:lblAlgn val="ctr"/>
        <c:lblOffset val="100"/>
        <c:noMultiLvlLbl val="0"/>
      </c:catAx>
      <c:valAx>
        <c:axId val="2896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968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1090</c:v>
                </c:pt>
                <c:pt idx="1">
                  <c:v>1216</c:v>
                </c:pt>
                <c:pt idx="2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2129</c:v>
                </c:pt>
                <c:pt idx="1">
                  <c:v>2167</c:v>
                </c:pt>
                <c:pt idx="2">
                  <c:v>2150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9699328"/>
        <c:axId val="289701888"/>
      </c:barChart>
      <c:catAx>
        <c:axId val="28969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9701888"/>
        <c:crosses val="autoZero"/>
        <c:auto val="1"/>
        <c:lblAlgn val="ctr"/>
        <c:lblOffset val="100"/>
        <c:noMultiLvlLbl val="0"/>
      </c:catAx>
      <c:valAx>
        <c:axId val="28970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9699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16.8</c:v>
                </c:pt>
                <c:pt idx="1">
                  <c:v>37.299999999999997</c:v>
                </c:pt>
                <c:pt idx="2">
                  <c:v>1.7</c:v>
                </c:pt>
                <c:pt idx="3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66.478873239436624</c:v>
                </c:pt>
                <c:pt idx="1">
                  <c:v>72.916666666666657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33.521126760563376</c:v>
                </c:pt>
                <c:pt idx="1">
                  <c:v>27.083333333333332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90075392"/>
        <c:axId val="290077312"/>
      </c:barChart>
      <c:catAx>
        <c:axId val="290075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077312"/>
        <c:crosses val="autoZero"/>
        <c:auto val="1"/>
        <c:lblAlgn val="ctr"/>
        <c:lblOffset val="100"/>
        <c:noMultiLvlLbl val="0"/>
      </c:catAx>
      <c:valAx>
        <c:axId val="2900773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07539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0394496"/>
        <c:axId val="290396032"/>
      </c:barChart>
      <c:catAx>
        <c:axId val="29039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396032"/>
        <c:crosses val="autoZero"/>
        <c:auto val="1"/>
        <c:lblAlgn val="ctr"/>
        <c:lblOffset val="100"/>
        <c:noMultiLvlLbl val="0"/>
      </c:catAx>
      <c:valAx>
        <c:axId val="29039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39449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6.6</c:v>
                </c:pt>
                <c:pt idx="1">
                  <c:v>1.7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0425856"/>
        <c:axId val="290438144"/>
      </c:barChart>
      <c:catAx>
        <c:axId val="29042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438144"/>
        <c:crosses val="autoZero"/>
        <c:auto val="1"/>
        <c:lblAlgn val="ctr"/>
        <c:lblOffset val="100"/>
        <c:noMultiLvlLbl val="0"/>
      </c:catAx>
      <c:valAx>
        <c:axId val="2904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4258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55.6</c:v>
                </c:pt>
                <c:pt idx="1">
                  <c:v>16.100000000000001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0498048"/>
        <c:axId val="290499584"/>
      </c:barChart>
      <c:catAx>
        <c:axId val="2904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0499584"/>
        <c:crosses val="autoZero"/>
        <c:auto val="1"/>
        <c:lblAlgn val="ctr"/>
        <c:lblOffset val="100"/>
        <c:noMultiLvlLbl val="0"/>
      </c:catAx>
      <c:valAx>
        <c:axId val="29049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049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17.3</c:v>
                </c:pt>
                <c:pt idx="1">
                  <c:v>55.6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91609216"/>
        <c:axId val="293167104"/>
      </c:barChart>
      <c:catAx>
        <c:axId val="29160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167104"/>
        <c:crosses val="autoZero"/>
        <c:auto val="1"/>
        <c:lblAlgn val="ctr"/>
        <c:lblOffset val="100"/>
        <c:noMultiLvlLbl val="0"/>
      </c:catAx>
      <c:valAx>
        <c:axId val="29316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1609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4007168"/>
        <c:axId val="294008704"/>
      </c:barChart>
      <c:catAx>
        <c:axId val="2940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008704"/>
        <c:crosses val="autoZero"/>
        <c:auto val="1"/>
        <c:lblAlgn val="ctr"/>
        <c:lblOffset val="100"/>
        <c:noMultiLvlLbl val="0"/>
      </c:catAx>
      <c:valAx>
        <c:axId val="29400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007168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22.5</c:v>
                </c:pt>
                <c:pt idx="1">
                  <c:v>13.4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77.5</c:v>
                </c:pt>
                <c:pt idx="1">
                  <c:v>0.4</c:v>
                </c:pt>
                <c:pt idx="2">
                  <c:v>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86.3</c:v>
                </c:pt>
                <c:pt idx="2">
                  <c:v>54.6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95357824"/>
        <c:axId val="234656896"/>
      </c:barChart>
      <c:catAx>
        <c:axId val="29535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656896"/>
        <c:crosses val="autoZero"/>
        <c:auto val="1"/>
        <c:lblAlgn val="ctr"/>
        <c:lblOffset val="100"/>
        <c:noMultiLvlLbl val="0"/>
      </c:catAx>
      <c:valAx>
        <c:axId val="234656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95357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3346</c:v>
                </c:pt>
                <c:pt idx="1">
                  <c:v>3657</c:v>
                </c:pt>
                <c:pt idx="2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197</c:v>
                </c:pt>
                <c:pt idx="1">
                  <c:v>360</c:v>
                </c:pt>
                <c:pt idx="2">
                  <c:v>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769408"/>
        <c:axId val="234787584"/>
      </c:barChart>
      <c:catAx>
        <c:axId val="23476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787584"/>
        <c:crosses val="autoZero"/>
        <c:auto val="1"/>
        <c:lblAlgn val="ctr"/>
        <c:lblOffset val="100"/>
        <c:noMultiLvlLbl val="0"/>
      </c:catAx>
      <c:valAx>
        <c:axId val="234787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4769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10823</c:v>
                </c:pt>
                <c:pt idx="1">
                  <c:v>12304</c:v>
                </c:pt>
                <c:pt idx="2">
                  <c:v>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1391</c:v>
                </c:pt>
                <c:pt idx="1">
                  <c:v>844</c:v>
                </c:pt>
                <c:pt idx="2">
                  <c:v>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805888"/>
        <c:axId val="234828160"/>
      </c:barChart>
      <c:catAx>
        <c:axId val="234805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828160"/>
        <c:crosses val="autoZero"/>
        <c:auto val="1"/>
        <c:lblAlgn val="ctr"/>
        <c:lblOffset val="100"/>
        <c:noMultiLvlLbl val="0"/>
      </c:catAx>
      <c:valAx>
        <c:axId val="234828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4805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3.2</c:v>
                </c:pt>
                <c:pt idx="1">
                  <c:v>3.4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7.1</c:v>
                </c:pt>
                <c:pt idx="1">
                  <c:v>2.2999999999999998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4308992"/>
        <c:axId val="264310784"/>
      </c:barChart>
      <c:catAx>
        <c:axId val="26430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310784"/>
        <c:crosses val="autoZero"/>
        <c:auto val="1"/>
        <c:lblAlgn val="ctr"/>
        <c:lblOffset val="100"/>
        <c:noMultiLvlLbl val="0"/>
      </c:catAx>
      <c:valAx>
        <c:axId val="264310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4308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20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34.1</c:v>
                </c:pt>
                <c:pt idx="2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4324992"/>
        <c:axId val="264326528"/>
      </c:barChart>
      <c:catAx>
        <c:axId val="2643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326528"/>
        <c:crosses val="autoZero"/>
        <c:auto val="1"/>
        <c:lblAlgn val="ctr"/>
        <c:lblOffset val="100"/>
        <c:noMultiLvlLbl val="0"/>
      </c:catAx>
      <c:valAx>
        <c:axId val="26432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32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196.44200000000001</c:v>
                </c:pt>
                <c:pt idx="1">
                  <c:v>196.44200000000001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4353280"/>
        <c:axId val="264354816"/>
      </c:barChart>
      <c:catAx>
        <c:axId val="264353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354816"/>
        <c:crosses val="autoZero"/>
        <c:auto val="1"/>
        <c:lblAlgn val="ctr"/>
        <c:lblOffset val="100"/>
        <c:noMultiLvlLbl val="0"/>
      </c:catAx>
      <c:valAx>
        <c:axId val="264354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35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5084.29</c:v>
                </c:pt>
                <c:pt idx="1">
                  <c:v>8662.51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6187520"/>
        <c:axId val="266189056"/>
      </c:barChart>
      <c:catAx>
        <c:axId val="26618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189056"/>
        <c:crosses val="autoZero"/>
        <c:auto val="1"/>
        <c:lblAlgn val="ctr"/>
        <c:lblOffset val="100"/>
        <c:noMultiLvlLbl val="0"/>
      </c:catAx>
      <c:valAx>
        <c:axId val="26618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18752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90</c:v>
                </c:pt>
                <c:pt idx="1">
                  <c:v>96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62</c:v>
                </c:pt>
                <c:pt idx="1">
                  <c:v>59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309632"/>
        <c:axId val="266311168"/>
      </c:barChart>
      <c:catAx>
        <c:axId val="26630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311168"/>
        <c:crosses val="autoZero"/>
        <c:auto val="1"/>
        <c:lblAlgn val="ctr"/>
        <c:lblOffset val="100"/>
        <c:noMultiLvlLbl val="0"/>
      </c:catAx>
      <c:valAx>
        <c:axId val="26631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309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16.600000000000001</c:v>
                </c:pt>
                <c:pt idx="1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60.7</c:v>
                </c:pt>
                <c:pt idx="1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22.7</c:v>
                </c:pt>
                <c:pt idx="1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222</c:v>
                </c:pt>
                <c:pt idx="1">
                  <c:v>292</c:v>
                </c:pt>
                <c:pt idx="2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151</c:v>
                </c:pt>
                <c:pt idx="1">
                  <c:v>251</c:v>
                </c:pt>
                <c:pt idx="2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184"/>
        <c:axId val="59550720"/>
      </c:barChart>
      <c:catAx>
        <c:axId val="595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720"/>
        <c:crosses val="autoZero"/>
        <c:auto val="1"/>
        <c:lblAlgn val="ctr"/>
        <c:lblOffset val="100"/>
        <c:noMultiLvlLbl val="0"/>
      </c:catAx>
      <c:valAx>
        <c:axId val="5955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37</c:v>
                </c:pt>
                <c:pt idx="1">
                  <c:v>54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408"/>
        <c:axId val="94488832"/>
      </c:barChart>
      <c:catAx>
        <c:axId val="5976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4488832"/>
        <c:crosses val="autoZero"/>
        <c:auto val="1"/>
        <c:lblAlgn val="ctr"/>
        <c:lblOffset val="100"/>
        <c:noMultiLvlLbl val="0"/>
      </c:catAx>
      <c:valAx>
        <c:axId val="9448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578</c:v>
                </c:pt>
                <c:pt idx="1">
                  <c:v>524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374</c:v>
                </c:pt>
                <c:pt idx="1">
                  <c:v>375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7424"/>
        <c:axId val="146814464"/>
      </c:barChart>
      <c:catAx>
        <c:axId val="14680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4464"/>
        <c:crosses val="autoZero"/>
        <c:auto val="1"/>
        <c:lblAlgn val="ctr"/>
        <c:lblOffset val="100"/>
        <c:noMultiLvlLbl val="0"/>
      </c:catAx>
      <c:valAx>
        <c:axId val="14681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17.3</c:v>
                </c:pt>
                <c:pt idx="1">
                  <c:v>55.6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16.600000000000001</c:v>
                </c:pt>
                <c:pt idx="1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60.7</c:v>
                </c:pt>
                <c:pt idx="1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22.7</c:v>
                </c:pt>
                <c:pt idx="1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0880"/>
        <c:axId val="147533184"/>
      </c:barChart>
      <c:catAx>
        <c:axId val="14753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3184"/>
        <c:crosses val="autoZero"/>
        <c:auto val="1"/>
        <c:lblAlgn val="ctr"/>
        <c:lblOffset val="100"/>
        <c:noMultiLvlLbl val="0"/>
      </c:catAx>
      <c:valAx>
        <c:axId val="147533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08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22.5</c:v>
                </c:pt>
                <c:pt idx="1">
                  <c:v>13.4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77.5</c:v>
                </c:pt>
                <c:pt idx="1">
                  <c:v>0.4</c:v>
                </c:pt>
                <c:pt idx="2">
                  <c:v>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86.3</c:v>
                </c:pt>
                <c:pt idx="2">
                  <c:v>54.6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4608"/>
        <c:axId val="150168320"/>
      </c:barChart>
      <c:catAx>
        <c:axId val="1501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8320"/>
        <c:crosses val="autoZero"/>
        <c:auto val="1"/>
        <c:lblAlgn val="ctr"/>
        <c:lblOffset val="100"/>
        <c:noMultiLvlLbl val="0"/>
      </c:catAx>
      <c:valAx>
        <c:axId val="150168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4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3488"/>
        <c:axId val="150305024"/>
      </c:barChart>
      <c:catAx>
        <c:axId val="15030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024"/>
        <c:crosses val="autoZero"/>
        <c:auto val="1"/>
        <c:lblAlgn val="ctr"/>
        <c:lblOffset val="100"/>
        <c:noMultiLvlLbl val="0"/>
      </c:catAx>
      <c:valAx>
        <c:axId val="15030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71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77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504"/>
        <c:axId val="150395520"/>
      </c:barChart>
      <c:catAx>
        <c:axId val="1503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520"/>
        <c:crosses val="autoZero"/>
        <c:auto val="1"/>
        <c:lblAlgn val="ctr"/>
        <c:lblOffset val="100"/>
        <c:noMultiLvlLbl val="0"/>
      </c:catAx>
      <c:valAx>
        <c:axId val="150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24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26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048"/>
        <c:axId val="150723584"/>
      </c:barChart>
      <c:catAx>
        <c:axId val="1507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auto val="1"/>
        <c:lblAlgn val="ctr"/>
        <c:lblOffset val="100"/>
        <c:noMultiLvlLbl val="0"/>
      </c:catAx>
      <c:valAx>
        <c:axId val="1507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416</c:v>
                </c:pt>
                <c:pt idx="1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816"/>
        <c:axId val="151266432"/>
      </c:barChart>
      <c:catAx>
        <c:axId val="15118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6432"/>
        <c:crosses val="autoZero"/>
        <c:auto val="1"/>
        <c:lblAlgn val="ctr"/>
        <c:lblOffset val="100"/>
        <c:noMultiLvlLbl val="0"/>
      </c:catAx>
      <c:valAx>
        <c:axId val="15126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4080"/>
        <c:axId val="198497024"/>
      </c:barChart>
      <c:catAx>
        <c:axId val="19849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024"/>
        <c:crosses val="autoZero"/>
        <c:auto val="1"/>
        <c:lblAlgn val="ctr"/>
        <c:lblOffset val="100"/>
        <c:noMultiLvlLbl val="0"/>
      </c:catAx>
      <c:valAx>
        <c:axId val="19849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290</c:v>
                </c:pt>
                <c:pt idx="1">
                  <c:v>226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928"/>
        <c:axId val="151343872"/>
      </c:barChart>
      <c:catAx>
        <c:axId val="15132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auto val="1"/>
        <c:lblAlgn val="ctr"/>
        <c:lblOffset val="100"/>
        <c:noMultiLvlLbl val="0"/>
      </c:catAx>
      <c:valAx>
        <c:axId val="15134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7</c:v>
                </c:pt>
                <c:pt idx="1">
                  <c:v>14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656"/>
        <c:axId val="151480192"/>
      </c:barChart>
      <c:catAx>
        <c:axId val="15146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192"/>
        <c:crosses val="autoZero"/>
        <c:auto val="1"/>
        <c:lblAlgn val="ctr"/>
        <c:lblOffset val="100"/>
        <c:noMultiLvlLbl val="0"/>
      </c:catAx>
      <c:valAx>
        <c:axId val="151480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196.44200000000001</c:v>
                </c:pt>
                <c:pt idx="1">
                  <c:v>196.44200000000001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000"/>
        <c:axId val="153513984"/>
      </c:barChart>
      <c:catAx>
        <c:axId val="153504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3984"/>
        <c:crosses val="autoZero"/>
        <c:auto val="1"/>
        <c:lblAlgn val="ctr"/>
        <c:lblOffset val="100"/>
        <c:noMultiLvlLbl val="0"/>
      </c:catAx>
      <c:valAx>
        <c:axId val="153513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3839</c:v>
                </c:pt>
                <c:pt idx="1">
                  <c:v>3598</c:v>
                </c:pt>
                <c:pt idx="2">
                  <c:v>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472"/>
        <c:axId val="153755008"/>
      </c:barChart>
      <c:catAx>
        <c:axId val="1537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5008"/>
        <c:crosses val="autoZero"/>
        <c:auto val="1"/>
        <c:lblAlgn val="ctr"/>
        <c:lblOffset val="100"/>
        <c:noMultiLvlLbl val="0"/>
      </c:catAx>
      <c:valAx>
        <c:axId val="1537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8176"/>
        <c:axId val="153960448"/>
      </c:barChart>
      <c:catAx>
        <c:axId val="1539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0448"/>
        <c:crosses val="autoZero"/>
        <c:auto val="1"/>
        <c:lblAlgn val="ctr"/>
        <c:lblOffset val="100"/>
        <c:noMultiLvlLbl val="0"/>
      </c:catAx>
      <c:valAx>
        <c:axId val="15396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8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13.808065339458908</c:v>
                </c:pt>
                <c:pt idx="1">
                  <c:v>57.844138165730818</c:v>
                </c:pt>
                <c:pt idx="2">
                  <c:v>28.347796494810279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4624"/>
        <c:axId val="154557440"/>
      </c:barChart>
      <c:catAx>
        <c:axId val="1543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auto val="1"/>
        <c:lblAlgn val="ctr"/>
        <c:lblOffset val="100"/>
        <c:noMultiLvlLbl val="0"/>
      </c:catAx>
      <c:valAx>
        <c:axId val="15455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71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77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8336"/>
        <c:axId val="154836992"/>
      </c:barChart>
      <c:catAx>
        <c:axId val="1547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auto val="1"/>
        <c:lblAlgn val="ctr"/>
        <c:lblOffset val="100"/>
        <c:noMultiLvlLbl val="0"/>
      </c:catAx>
      <c:valAx>
        <c:axId val="15483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125.8</c:v>
                </c:pt>
                <c:pt idx="1">
                  <c:v>111.8</c:v>
                </c:pt>
                <c:pt idx="2">
                  <c:v>94.1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116.7</c:v>
                </c:pt>
                <c:pt idx="1">
                  <c:v>120</c:v>
                </c:pt>
                <c:pt idx="2">
                  <c:v>77.8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204</c:v>
                </c:pt>
                <c:pt idx="1">
                  <c:v>241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11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768"/>
        <c:axId val="155721728"/>
      </c:barChart>
      <c:catAx>
        <c:axId val="1556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49</c:v>
                </c:pt>
                <c:pt idx="1">
                  <c:v>34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65</c:v>
                </c:pt>
                <c:pt idx="1">
                  <c:v>80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0480"/>
        <c:axId val="156688768"/>
      </c:barChart>
      <c:catAx>
        <c:axId val="15658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8768"/>
        <c:crosses val="autoZero"/>
        <c:auto val="1"/>
        <c:lblAlgn val="ctr"/>
        <c:lblOffset val="100"/>
        <c:noMultiLvlLbl val="0"/>
      </c:catAx>
      <c:valAx>
        <c:axId val="15668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1.6249787306448868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1.761102603369066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2.0333503488174238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2.1609664794963415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2.2120129317679087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2.2885826101752595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2.4247064828994387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2.3481368044920878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2.6714310022120129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3.003232941977199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3.3520503658329077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3.6242981112812664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4.15177811808746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4.8749361919346601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3.8880381146843628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2.4161987408541772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2.2290284158584313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1.7355793772332824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240"/>
        <c:axId val="157876992"/>
      </c:barChart>
      <c:catAx>
        <c:axId val="1578342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1.9652884124553343</c:v>
                </c:pt>
                <c:pt idx="1">
                  <c:v>1.7781180874595883</c:v>
                </c:pt>
                <c:pt idx="2">
                  <c:v>1.9312574442742898</c:v>
                </c:pt>
                <c:pt idx="3">
                  <c:v>2.4587374510804829</c:v>
                </c:pt>
                <c:pt idx="4">
                  <c:v>2.3991832567636551</c:v>
                </c:pt>
                <c:pt idx="5">
                  <c:v>2.7565084226646248</c:v>
                </c:pt>
                <c:pt idx="6">
                  <c:v>2.994725199931938</c:v>
                </c:pt>
                <c:pt idx="7">
                  <c:v>3.3350348817423852</c:v>
                </c:pt>
                <c:pt idx="8">
                  <c:v>3.0457716522035052</c:v>
                </c:pt>
                <c:pt idx="9">
                  <c:v>3.4116045601497365</c:v>
                </c:pt>
                <c:pt idx="10">
                  <c:v>3.7859452101412283</c:v>
                </c:pt>
                <c:pt idx="11">
                  <c:v>3.8540071465033181</c:v>
                </c:pt>
                <c:pt idx="12">
                  <c:v>4.2793942487663772</c:v>
                </c:pt>
                <c:pt idx="13">
                  <c:v>4.9685213544325331</c:v>
                </c:pt>
                <c:pt idx="14">
                  <c:v>3.5647439169644377</c:v>
                </c:pt>
                <c:pt idx="15">
                  <c:v>1.7440871192785434</c:v>
                </c:pt>
                <c:pt idx="16">
                  <c:v>1.7525948613238047</c:v>
                </c:pt>
                <c:pt idx="17">
                  <c:v>1.1740684022460439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0688"/>
        <c:axId val="158237440"/>
      </c:barChart>
      <c:catAx>
        <c:axId val="1582106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440"/>
        <c:crosses val="autoZero"/>
        <c:auto val="1"/>
        <c:lblAlgn val="ctr"/>
        <c:lblOffset val="100"/>
        <c:noMultiLvlLbl val="0"/>
      </c:catAx>
      <c:valAx>
        <c:axId val="1582374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0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3.9377830281551486E-2</c:v>
                </c:pt>
                <c:pt idx="1">
                  <c:v>5.6148231330713089E-2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1.831069108092144</c:v>
                </c:pt>
                <c:pt idx="1">
                  <c:v>0.44918585064570471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15.751132112620594</c:v>
                </c:pt>
                <c:pt idx="1">
                  <c:v>8.0104810031817326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24.414254774561922</c:v>
                </c:pt>
                <c:pt idx="1">
                  <c:v>19.127830806662924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47.410907658987988</c:v>
                </c:pt>
                <c:pt idx="1">
                  <c:v>63.522365712146737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2.9730261862571372</c:v>
                </c:pt>
                <c:pt idx="1">
                  <c:v>3.6683511136065885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7.5802323291986609</c:v>
                </c:pt>
                <c:pt idx="1">
                  <c:v>5.165637282425604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0368"/>
        <c:axId val="159131904"/>
      </c:barChart>
      <c:catAx>
        <c:axId val="15913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904"/>
        <c:crosses val="autoZero"/>
        <c:auto val="1"/>
        <c:lblAlgn val="ctr"/>
        <c:lblOffset val="100"/>
        <c:noMultiLvlLbl val="0"/>
      </c:catAx>
      <c:valAx>
        <c:axId val="159131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38.511518015357353</c:v>
                </c:pt>
                <c:pt idx="1">
                  <c:v>33.426913718884521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32.545776727702304</c:v>
                </c:pt>
                <c:pt idx="1">
                  <c:v>39.266329777278678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28.863949596377243</c:v>
                </c:pt>
                <c:pt idx="1">
                  <c:v>27.175743964065131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7.8755660563102972E-2</c:v>
                </c:pt>
                <c:pt idx="1">
                  <c:v>0.13101253977166386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7056"/>
        <c:axId val="159710592"/>
      </c:barChart>
      <c:catAx>
        <c:axId val="15967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392"/>
        <c:axId val="160028928"/>
      </c:barChart>
      <c:catAx>
        <c:axId val="160027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928"/>
        <c:crosses val="autoZero"/>
        <c:auto val="1"/>
        <c:lblAlgn val="ctr"/>
        <c:lblOffset val="100"/>
        <c:noMultiLvlLbl val="0"/>
      </c:catAx>
      <c:valAx>
        <c:axId val="160028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24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26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0.77</c:v>
                </c:pt>
                <c:pt idx="1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1232"/>
        <c:axId val="160610944"/>
      </c:barChart>
      <c:catAx>
        <c:axId val="1605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50</c:v>
                </c:pt>
                <c:pt idx="1">
                  <c:v>61.054096364585142</c:v>
                </c:pt>
                <c:pt idx="2">
                  <c:v>17.099511442530215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50</c:v>
                </c:pt>
                <c:pt idx="1">
                  <c:v>38.945903635414851</c:v>
                </c:pt>
                <c:pt idx="2">
                  <c:v>82.900488557469785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22016"/>
        <c:axId val="160884224"/>
      </c:barChart>
      <c:catAx>
        <c:axId val="16082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224"/>
        <c:crosses val="autoZero"/>
        <c:auto val="1"/>
        <c:lblAlgn val="ctr"/>
        <c:lblOffset val="100"/>
        <c:noMultiLvlLbl val="0"/>
      </c:catAx>
      <c:valAx>
        <c:axId val="1608842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2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47</c:v>
                </c:pt>
                <c:pt idx="1">
                  <c:v>32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53</c:v>
                </c:pt>
                <c:pt idx="1">
                  <c:v>50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352"/>
        <c:axId val="161079680"/>
      </c:barChart>
      <c:catAx>
        <c:axId val="1609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680"/>
        <c:crosses val="autoZero"/>
        <c:auto val="1"/>
        <c:lblAlgn val="ctr"/>
        <c:lblOffset val="100"/>
        <c:noMultiLvlLbl val="0"/>
      </c:catAx>
      <c:valAx>
        <c:axId val="16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155</c:v>
                </c:pt>
                <c:pt idx="1">
                  <c:v>168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143</c:v>
                </c:pt>
                <c:pt idx="1">
                  <c:v>132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80064"/>
        <c:axId val="161660928"/>
      </c:barChart>
      <c:catAx>
        <c:axId val="1614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0928"/>
        <c:crosses val="autoZero"/>
        <c:auto val="1"/>
        <c:lblAlgn val="ctr"/>
        <c:lblOffset val="100"/>
        <c:noMultiLvlLbl val="0"/>
      </c:catAx>
      <c:valAx>
        <c:axId val="16166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8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30.046728971962615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25.88785046728972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15.257009345794392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12.289719626168225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7.8738317757009346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8.6448598130841123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2432"/>
        <c:axId val="161930240"/>
      </c:barChart>
      <c:catAx>
        <c:axId val="16192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30240"/>
        <c:crosses val="autoZero"/>
        <c:auto val="1"/>
        <c:lblAlgn val="ctr"/>
        <c:lblOffset val="100"/>
        <c:noMultiLvlLbl val="0"/>
      </c:catAx>
      <c:valAx>
        <c:axId val="161930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24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50.85</c:v>
                </c:pt>
                <c:pt idx="1">
                  <c:v>39.22</c:v>
                </c:pt>
                <c:pt idx="2">
                  <c:v>8.7799999999999994</c:v>
                </c:pt>
                <c:pt idx="3">
                  <c:v>1.07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57.01</c:v>
                </c:pt>
                <c:pt idx="1">
                  <c:v>32.909999999999997</c:v>
                </c:pt>
                <c:pt idx="2">
                  <c:v>8.3800000000000008</c:v>
                </c:pt>
                <c:pt idx="3">
                  <c:v>1.31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52103</c:v>
                </c:pt>
                <c:pt idx="1">
                  <c:v>58893</c:v>
                </c:pt>
                <c:pt idx="2">
                  <c:v>65770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1090</c:v>
                </c:pt>
                <c:pt idx="1">
                  <c:v>1216</c:v>
                </c:pt>
                <c:pt idx="2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2129</c:v>
                </c:pt>
                <c:pt idx="1">
                  <c:v>2167</c:v>
                </c:pt>
                <c:pt idx="2">
                  <c:v>2150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6592"/>
        <c:axId val="164385152"/>
      </c:barChart>
      <c:catAx>
        <c:axId val="16436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152"/>
        <c:crosses val="autoZero"/>
        <c:auto val="1"/>
        <c:lblAlgn val="ctr"/>
        <c:lblOffset val="100"/>
        <c:noMultiLvlLbl val="0"/>
      </c:catAx>
      <c:valAx>
        <c:axId val="16438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5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16.8</c:v>
                </c:pt>
                <c:pt idx="1">
                  <c:v>37.299999999999997</c:v>
                </c:pt>
                <c:pt idx="2">
                  <c:v>1.7</c:v>
                </c:pt>
                <c:pt idx="3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66.478873239436624</c:v>
                </c:pt>
                <c:pt idx="1">
                  <c:v>72.916666666666657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33.521126760563376</c:v>
                </c:pt>
                <c:pt idx="1">
                  <c:v>27.083333333333332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75552"/>
        <c:axId val="167584896"/>
      </c:barChart>
      <c:catAx>
        <c:axId val="167575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896"/>
        <c:crosses val="autoZero"/>
        <c:auto val="1"/>
        <c:lblAlgn val="ctr"/>
        <c:lblOffset val="100"/>
        <c:noMultiLvlLbl val="0"/>
      </c:catAx>
      <c:valAx>
        <c:axId val="167584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5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416</c:v>
                </c:pt>
                <c:pt idx="1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960"/>
        <c:axId val="200714496"/>
      </c:barChart>
      <c:catAx>
        <c:axId val="20071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496"/>
        <c:crosses val="autoZero"/>
        <c:auto val="1"/>
        <c:lblAlgn val="ctr"/>
        <c:lblOffset val="100"/>
        <c:noMultiLvlLbl val="0"/>
      </c:catAx>
      <c:valAx>
        <c:axId val="200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6.6</c:v>
                </c:pt>
                <c:pt idx="1">
                  <c:v>1.7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504"/>
        <c:axId val="168309504"/>
      </c:barChart>
      <c:catAx>
        <c:axId val="1682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504"/>
        <c:crosses val="autoZero"/>
        <c:auto val="1"/>
        <c:lblAlgn val="ctr"/>
        <c:lblOffset val="100"/>
        <c:noMultiLvlLbl val="0"/>
      </c:catAx>
      <c:valAx>
        <c:axId val="1683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55.6</c:v>
                </c:pt>
                <c:pt idx="1">
                  <c:v>16.100000000000001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3346</c:v>
                </c:pt>
                <c:pt idx="1">
                  <c:v>3657</c:v>
                </c:pt>
                <c:pt idx="2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197</c:v>
                </c:pt>
                <c:pt idx="1">
                  <c:v>360</c:v>
                </c:pt>
                <c:pt idx="2">
                  <c:v>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10823</c:v>
                </c:pt>
                <c:pt idx="1">
                  <c:v>12304</c:v>
                </c:pt>
                <c:pt idx="2">
                  <c:v>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1391</c:v>
                </c:pt>
                <c:pt idx="1">
                  <c:v>844</c:v>
                </c:pt>
                <c:pt idx="2">
                  <c:v>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3.2</c:v>
                </c:pt>
                <c:pt idx="1">
                  <c:v>3.4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7.1</c:v>
                </c:pt>
                <c:pt idx="1">
                  <c:v>2.2999999999999998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20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34.1</c:v>
                </c:pt>
                <c:pt idx="2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6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5084.29</c:v>
                </c:pt>
                <c:pt idx="1">
                  <c:v>8662.51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6480"/>
        <c:axId val="189958016"/>
      </c:barChart>
      <c:catAx>
        <c:axId val="18995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016"/>
        <c:crosses val="autoZero"/>
        <c:auto val="1"/>
        <c:lblAlgn val="ctr"/>
        <c:lblOffset val="100"/>
        <c:noMultiLvlLbl val="0"/>
      </c:catAx>
      <c:valAx>
        <c:axId val="18995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90</c:v>
                </c:pt>
                <c:pt idx="1">
                  <c:v>96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62</c:v>
                </c:pt>
                <c:pt idx="1">
                  <c:v>59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432"/>
        <c:axId val="190149376"/>
      </c:barChart>
      <c:catAx>
        <c:axId val="1901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376"/>
        <c:crosses val="autoZero"/>
        <c:auto val="1"/>
        <c:lblAlgn val="ctr"/>
        <c:lblOffset val="100"/>
        <c:noMultiLvlLbl val="0"/>
      </c:catAx>
      <c:valAx>
        <c:axId val="19014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4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5736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6018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10240</v>
      </c>
      <c r="C4" s="35">
        <v>5136</v>
      </c>
      <c r="D4" s="63">
        <v>5104</v>
      </c>
      <c r="E4" s="211"/>
    </row>
    <row r="5" spans="1:5" ht="30" x14ac:dyDescent="0.25">
      <c r="A5" s="201" t="s">
        <v>716</v>
      </c>
      <c r="B5" s="72">
        <v>10702</v>
      </c>
      <c r="C5" s="61">
        <v>5324</v>
      </c>
      <c r="D5" s="111">
        <v>5378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1317</v>
      </c>
      <c r="C4" s="71">
        <v>3271</v>
      </c>
    </row>
    <row r="5" spans="1:6" x14ac:dyDescent="0.25">
      <c r="A5" s="286" t="s">
        <v>719</v>
      </c>
      <c r="B5" s="214">
        <v>509</v>
      </c>
      <c r="C5" s="214">
        <v>453</v>
      </c>
    </row>
    <row r="6" spans="1:6" x14ac:dyDescent="0.25">
      <c r="A6" s="286" t="s">
        <v>720</v>
      </c>
      <c r="B6" s="214">
        <v>841</v>
      </c>
      <c r="C6" s="214">
        <v>863</v>
      </c>
    </row>
    <row r="7" spans="1:6" x14ac:dyDescent="0.25">
      <c r="A7" s="286" t="s">
        <v>721</v>
      </c>
      <c r="B7" s="214">
        <v>2261</v>
      </c>
      <c r="C7" s="214">
        <v>1646</v>
      </c>
    </row>
    <row r="8" spans="1:6" x14ac:dyDescent="0.25">
      <c r="A8" s="286" t="s">
        <v>722</v>
      </c>
      <c r="B8" s="214">
        <v>15</v>
      </c>
      <c r="C8" s="214">
        <v>70</v>
      </c>
    </row>
    <row r="9" spans="1:6" x14ac:dyDescent="0.25">
      <c r="A9" s="286" t="s">
        <v>723</v>
      </c>
      <c r="B9" s="214">
        <v>469</v>
      </c>
      <c r="C9" s="214">
        <v>427</v>
      </c>
    </row>
    <row r="10" spans="1:6" ht="30" x14ac:dyDescent="0.25">
      <c r="A10" s="293" t="s">
        <v>724</v>
      </c>
      <c r="B10" s="214">
        <v>1380</v>
      </c>
      <c r="C10" s="214">
        <v>188</v>
      </c>
    </row>
    <row r="11" spans="1:6" x14ac:dyDescent="0.25">
      <c r="A11" s="286" t="s">
        <v>887</v>
      </c>
      <c r="B11" s="214">
        <v>270</v>
      </c>
      <c r="C11" s="214">
        <v>257</v>
      </c>
    </row>
    <row r="12" spans="1:6" x14ac:dyDescent="0.25">
      <c r="A12" s="294" t="s">
        <v>16</v>
      </c>
      <c r="B12" s="1">
        <f>SUM(B4:B11)</f>
        <v>7062</v>
      </c>
      <c r="C12" s="1">
        <f>SUM(C4:C11)</f>
        <v>7175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1334</v>
      </c>
      <c r="C19" s="71">
        <v>2323</v>
      </c>
    </row>
    <row r="20" spans="1:3" x14ac:dyDescent="0.25">
      <c r="A20" s="286" t="s">
        <v>719</v>
      </c>
      <c r="B20" s="214">
        <v>323</v>
      </c>
      <c r="C20" s="214">
        <v>360</v>
      </c>
    </row>
    <row r="21" spans="1:3" x14ac:dyDescent="0.25">
      <c r="A21" s="286" t="s">
        <v>720</v>
      </c>
      <c r="B21" s="214">
        <v>644</v>
      </c>
      <c r="C21" s="214">
        <v>663</v>
      </c>
    </row>
    <row r="22" spans="1:3" x14ac:dyDescent="0.25">
      <c r="A22" s="286" t="s">
        <v>721</v>
      </c>
      <c r="B22" s="214">
        <v>1917</v>
      </c>
      <c r="C22" s="214">
        <v>1601</v>
      </c>
    </row>
    <row r="23" spans="1:3" x14ac:dyDescent="0.25">
      <c r="A23" s="286" t="s">
        <v>722</v>
      </c>
      <c r="B23" s="214">
        <v>8</v>
      </c>
      <c r="C23" s="214">
        <v>86</v>
      </c>
    </row>
    <row r="24" spans="1:3" x14ac:dyDescent="0.25">
      <c r="A24" s="286" t="s">
        <v>723</v>
      </c>
      <c r="B24" s="214">
        <v>346</v>
      </c>
      <c r="C24" s="214">
        <v>295</v>
      </c>
    </row>
    <row r="25" spans="1:3" ht="30" x14ac:dyDescent="0.25">
      <c r="A25" s="293" t="s">
        <v>724</v>
      </c>
      <c r="B25" s="214">
        <v>934</v>
      </c>
      <c r="C25" s="214">
        <v>124</v>
      </c>
    </row>
    <row r="26" spans="1:3" x14ac:dyDescent="0.25">
      <c r="A26" s="286" t="s">
        <v>887</v>
      </c>
      <c r="B26" s="214">
        <v>217</v>
      </c>
      <c r="C26" s="214">
        <v>554</v>
      </c>
    </row>
    <row r="27" spans="1:3" x14ac:dyDescent="0.25">
      <c r="A27" s="294" t="s">
        <v>16</v>
      </c>
      <c r="B27" s="1">
        <f>SUM(B19:B26)</f>
        <v>5723</v>
      </c>
      <c r="C27" s="1">
        <f>SUM(C19:C26)</f>
        <v>6006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74.819999999999993</v>
      </c>
      <c r="C4" s="1018">
        <v>72.66</v>
      </c>
      <c r="D4" s="1018">
        <v>77.25</v>
      </c>
      <c r="E4" s="1019">
        <v>31</v>
      </c>
      <c r="F4" s="1019">
        <v>234.8</v>
      </c>
      <c r="G4" s="1020">
        <v>48</v>
      </c>
      <c r="H4" s="1021">
        <v>46.7</v>
      </c>
      <c r="I4" s="1022">
        <v>49.3</v>
      </c>
      <c r="J4" s="1019">
        <v>55.6</v>
      </c>
    </row>
    <row r="5" spans="1:12" x14ac:dyDescent="0.25">
      <c r="A5" s="498">
        <v>2021</v>
      </c>
      <c r="B5" s="757">
        <v>74.260000000000005</v>
      </c>
      <c r="C5" s="758">
        <v>72.03</v>
      </c>
      <c r="D5" s="758">
        <v>76.84</v>
      </c>
      <c r="E5" s="1023">
        <v>30</v>
      </c>
      <c r="F5" s="1023">
        <v>233.2</v>
      </c>
      <c r="G5" s="1024">
        <v>47.9</v>
      </c>
      <c r="H5" s="1025">
        <v>46.7</v>
      </c>
      <c r="I5" s="1026">
        <v>49.1</v>
      </c>
      <c r="J5" s="1023">
        <v>16.100000000000001</v>
      </c>
    </row>
    <row r="6" spans="1:12" x14ac:dyDescent="0.25">
      <c r="A6" s="499">
        <v>2022</v>
      </c>
      <c r="B6" s="1011">
        <v>74.97</v>
      </c>
      <c r="C6" s="1012">
        <v>74.53</v>
      </c>
      <c r="D6" s="1012">
        <v>75.28</v>
      </c>
      <c r="E6" s="1013">
        <v>28</v>
      </c>
      <c r="F6" s="1013">
        <v>234.1</v>
      </c>
      <c r="G6" s="1014">
        <v>47.9</v>
      </c>
      <c r="H6" s="1015">
        <v>46.8</v>
      </c>
      <c r="I6" s="1016">
        <v>49.1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55.6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16.100000000000001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2254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3412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65770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750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2275</v>
      </c>
      <c r="C5" s="70">
        <v>3218</v>
      </c>
      <c r="D5" s="55">
        <v>2129</v>
      </c>
      <c r="E5" s="110">
        <v>1090</v>
      </c>
      <c r="F5" s="55">
        <v>25.5</v>
      </c>
      <c r="G5" s="55">
        <v>33.200000000000003</v>
      </c>
      <c r="H5" s="110">
        <v>17.600000000000001</v>
      </c>
      <c r="I5" s="55"/>
      <c r="J5" s="70"/>
      <c r="K5" s="55"/>
      <c r="L5" s="55"/>
      <c r="M5" s="71">
        <v>76</v>
      </c>
      <c r="N5" s="71">
        <v>62</v>
      </c>
      <c r="O5" s="71">
        <v>90</v>
      </c>
    </row>
    <row r="6" spans="1:16" x14ac:dyDescent="0.25">
      <c r="A6" s="215">
        <v>2021</v>
      </c>
      <c r="B6" s="212">
        <v>2274</v>
      </c>
      <c r="C6" s="212">
        <v>3383</v>
      </c>
      <c r="D6" s="58">
        <v>2167</v>
      </c>
      <c r="E6" s="160">
        <v>1216</v>
      </c>
      <c r="F6" s="58">
        <v>27.2</v>
      </c>
      <c r="G6" s="58">
        <v>34.1</v>
      </c>
      <c r="H6" s="160">
        <v>20</v>
      </c>
      <c r="I6" s="58">
        <v>52103</v>
      </c>
      <c r="J6" s="212">
        <v>952</v>
      </c>
      <c r="K6" s="58">
        <v>374</v>
      </c>
      <c r="L6" s="58">
        <v>578</v>
      </c>
      <c r="M6" s="214">
        <v>77</v>
      </c>
      <c r="N6" s="214">
        <v>59</v>
      </c>
      <c r="O6" s="214">
        <v>96</v>
      </c>
    </row>
    <row r="7" spans="1:16" x14ac:dyDescent="0.25">
      <c r="A7" s="229">
        <v>2022</v>
      </c>
      <c r="B7" s="167">
        <v>2254</v>
      </c>
      <c r="C7" s="167">
        <v>3412</v>
      </c>
      <c r="D7" s="94">
        <v>2150</v>
      </c>
      <c r="E7" s="169">
        <v>1262</v>
      </c>
      <c r="F7" s="94">
        <v>29</v>
      </c>
      <c r="G7" s="58">
        <v>35.700000000000003</v>
      </c>
      <c r="H7" s="160">
        <v>22</v>
      </c>
      <c r="I7" s="94">
        <v>58893</v>
      </c>
      <c r="J7" s="167">
        <v>899</v>
      </c>
      <c r="K7" s="94">
        <v>375</v>
      </c>
      <c r="L7" s="94">
        <v>524</v>
      </c>
      <c r="M7" s="214">
        <v>77</v>
      </c>
      <c r="N7" s="214">
        <v>63</v>
      </c>
      <c r="O7" s="214">
        <v>92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65770</v>
      </c>
      <c r="J8" s="1072">
        <v>750</v>
      </c>
      <c r="K8" s="1073">
        <v>297</v>
      </c>
      <c r="L8" s="1073">
        <v>453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52103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58893</v>
      </c>
      <c r="F14" s="514">
        <f>A5</f>
        <v>2020</v>
      </c>
      <c r="G14" s="310">
        <f>IF(ISBLANK(E5),"",E5)</f>
        <v>1090</v>
      </c>
      <c r="H14" s="310">
        <f>IF(ISBLANK(D5),"",D5)</f>
        <v>2129</v>
      </c>
      <c r="K14" s="514">
        <f>A6</f>
        <v>2021</v>
      </c>
      <c r="L14" s="310">
        <f>IF(ISBLANK(L6),"",L6)</f>
        <v>578</v>
      </c>
      <c r="M14" s="310">
        <f>IF(ISBLANK(K6),"",K6)</f>
        <v>374</v>
      </c>
    </row>
    <row r="15" spans="1:16" x14ac:dyDescent="0.25">
      <c r="A15" s="481">
        <f>A8</f>
        <v>2023</v>
      </c>
      <c r="B15" s="311">
        <f t="shared" si="0"/>
        <v>65770</v>
      </c>
      <c r="F15" s="486">
        <f t="shared" ref="F15:F16" si="1">A6</f>
        <v>2021</v>
      </c>
      <c r="G15" s="479">
        <f t="shared" ref="G15:G16" si="2">IF(ISBLANK(E6),"",E6)</f>
        <v>1216</v>
      </c>
      <c r="H15" s="479">
        <f t="shared" ref="H15:H16" si="3">IF(ISBLANK(D6),"",D6)</f>
        <v>2167</v>
      </c>
      <c r="K15" s="486">
        <f>A7</f>
        <v>2022</v>
      </c>
      <c r="L15" s="479">
        <f t="shared" ref="L15:L16" si="4">IF(ISBLANK(L7),"",L7)</f>
        <v>524</v>
      </c>
      <c r="M15" s="479">
        <f t="shared" ref="M15:M16" si="5">IF(ISBLANK(K7),"",K7)</f>
        <v>375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1262</v>
      </c>
      <c r="H16" s="311">
        <f t="shared" si="3"/>
        <v>2150</v>
      </c>
      <c r="K16" s="481">
        <f>A8</f>
        <v>2023</v>
      </c>
      <c r="L16" s="311">
        <f t="shared" si="4"/>
        <v>453</v>
      </c>
      <c r="M16" s="311">
        <f t="shared" si="5"/>
        <v>297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2275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2274</v>
      </c>
      <c r="C21" s="373"/>
      <c r="D21" s="197"/>
      <c r="F21" s="514">
        <f>A5</f>
        <v>2020</v>
      </c>
      <c r="G21" s="310">
        <f>IF(ISBLANK(E5),"",E5)</f>
        <v>1090</v>
      </c>
      <c r="H21" s="310">
        <f>IF(ISBLANK(D5),"",D5)</f>
        <v>2129</v>
      </c>
      <c r="K21" s="514">
        <f>A6</f>
        <v>2021</v>
      </c>
      <c r="L21" s="310">
        <f>IF(ISBLANK(L6),"",L6)</f>
        <v>578</v>
      </c>
      <c r="M21" s="310">
        <f>IF(ISBLANK(K6),"",K6)</f>
        <v>374</v>
      </c>
    </row>
    <row r="22" spans="1:15" x14ac:dyDescent="0.25">
      <c r="A22" s="481">
        <f t="shared" si="6"/>
        <v>2022</v>
      </c>
      <c r="B22" s="311">
        <f t="shared" si="7"/>
        <v>2254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1216</v>
      </c>
      <c r="H22" s="479">
        <f t="shared" ref="H22:H23" si="10">IF(ISBLANK(D6),"",D6)</f>
        <v>2167</v>
      </c>
      <c r="K22" s="486">
        <f>A7</f>
        <v>2022</v>
      </c>
      <c r="L22" s="479">
        <f>IF(ISBLANK(L7),"",L7)</f>
        <v>524</v>
      </c>
      <c r="M22" s="479">
        <f>IF(ISBLANK(K7),"",K7)</f>
        <v>375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1262</v>
      </c>
      <c r="H23" s="311">
        <f t="shared" si="10"/>
        <v>2150</v>
      </c>
      <c r="K23" s="481">
        <f>A8</f>
        <v>2023</v>
      </c>
      <c r="L23" s="311">
        <f>IF(ISBLANK(L8),"",L8)</f>
        <v>453</v>
      </c>
      <c r="M23" s="311">
        <f>IF(ISBLANK(K8),"",K8)</f>
        <v>297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2275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2274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2254</v>
      </c>
      <c r="C28" s="373"/>
      <c r="D28" s="197"/>
      <c r="F28" s="514">
        <f>A5</f>
        <v>2020</v>
      </c>
      <c r="G28" s="310">
        <f>IF(ISBLANK(H5),"",H5)</f>
        <v>17.600000000000001</v>
      </c>
      <c r="H28" s="310">
        <f>IF(ISBLANK(G5),"",G5)</f>
        <v>33.200000000000003</v>
      </c>
      <c r="K28" s="514">
        <f>A5</f>
        <v>2020</v>
      </c>
      <c r="L28" s="310">
        <f>IF(ISBLANK(O5),"",O5)</f>
        <v>90</v>
      </c>
      <c r="M28" s="310">
        <f>IF(ISBLANK(N5),"",N5)</f>
        <v>62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</v>
      </c>
      <c r="H29" s="479">
        <f t="shared" ref="H29:H30" si="15">IF(ISBLANK(G6),"",G6)</f>
        <v>34.1</v>
      </c>
      <c r="K29" s="486">
        <f t="shared" ref="K29:K30" si="16">A6</f>
        <v>2021</v>
      </c>
      <c r="L29" s="479">
        <f t="shared" ref="L29:L30" si="17">IF(ISBLANK(O6),"",O6)</f>
        <v>96</v>
      </c>
      <c r="M29" s="479">
        <f t="shared" ref="M29:M30" si="18">IF(ISBLANK(N6),"",N6)</f>
        <v>59</v>
      </c>
    </row>
    <row r="30" spans="1:15" x14ac:dyDescent="0.25">
      <c r="F30" s="481">
        <f t="shared" si="13"/>
        <v>2022</v>
      </c>
      <c r="G30" s="311">
        <f t="shared" si="14"/>
        <v>22</v>
      </c>
      <c r="H30" s="311">
        <f t="shared" si="15"/>
        <v>35.700000000000003</v>
      </c>
      <c r="K30" s="481">
        <f t="shared" si="16"/>
        <v>2022</v>
      </c>
      <c r="L30" s="311">
        <f t="shared" si="17"/>
        <v>92</v>
      </c>
      <c r="M30" s="311">
        <f t="shared" si="18"/>
        <v>63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17.600000000000001</v>
      </c>
      <c r="H35" s="310">
        <f>IF(ISBLANK(G5),"",G5)</f>
        <v>33.200000000000003</v>
      </c>
      <c r="K35" s="514">
        <f>A5</f>
        <v>2020</v>
      </c>
      <c r="L35" s="310">
        <f>IF(ISBLANK(O5),"",O5)</f>
        <v>90</v>
      </c>
      <c r="M35" s="310">
        <f>IF(ISBLANK(N5),"",N5)</f>
        <v>62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</v>
      </c>
      <c r="H36" s="479">
        <f t="shared" ref="H36:H37" si="21">IF(ISBLANK(G6),"",G6)</f>
        <v>34.1</v>
      </c>
      <c r="K36" s="486">
        <f t="shared" ref="K36:K37" si="22">A6</f>
        <v>2021</v>
      </c>
      <c r="L36" s="479">
        <f t="shared" ref="L36:L37" si="23">IF(ISBLANK(O6),"",O6)</f>
        <v>96</v>
      </c>
      <c r="M36" s="479">
        <f t="shared" ref="M36:M37" si="24">IF(ISBLANK(N6),"",N6)</f>
        <v>59</v>
      </c>
    </row>
    <row r="37" spans="6:15" x14ac:dyDescent="0.25">
      <c r="F37" s="481">
        <f t="shared" si="19"/>
        <v>2022</v>
      </c>
      <c r="G37" s="311">
        <f t="shared" si="20"/>
        <v>22</v>
      </c>
      <c r="H37" s="311">
        <f t="shared" si="21"/>
        <v>35.700000000000003</v>
      </c>
      <c r="K37" s="481">
        <f t="shared" si="22"/>
        <v>2022</v>
      </c>
      <c r="L37" s="311">
        <f t="shared" si="23"/>
        <v>92</v>
      </c>
      <c r="M37" s="311">
        <f t="shared" si="24"/>
        <v>63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20.6</v>
      </c>
      <c r="C6" s="35">
        <v>19.8</v>
      </c>
      <c r="D6" s="63">
        <v>21.1</v>
      </c>
      <c r="E6" s="35">
        <v>57.4</v>
      </c>
      <c r="F6" s="35">
        <v>50.8</v>
      </c>
      <c r="G6" s="35">
        <v>61.6</v>
      </c>
      <c r="H6" s="292">
        <v>22.1</v>
      </c>
      <c r="I6" s="35">
        <v>29.4</v>
      </c>
      <c r="J6" s="63">
        <v>17.3</v>
      </c>
      <c r="M6" s="127" t="s">
        <v>16</v>
      </c>
      <c r="N6" s="935">
        <f>IF(ISBLANK(B8),"",B8)</f>
        <v>17.3</v>
      </c>
      <c r="O6" s="935">
        <f>IF(ISBLANK(E8),"",E8)</f>
        <v>55.6</v>
      </c>
      <c r="P6" s="128">
        <f>IF(ISBLANK(H8),"",H8)</f>
        <v>27.1</v>
      </c>
    </row>
    <row r="7" spans="1:19" x14ac:dyDescent="0.25">
      <c r="A7" s="286">
        <v>2022</v>
      </c>
      <c r="B7" s="167">
        <v>17.100000000000001</v>
      </c>
      <c r="C7" s="94">
        <v>15.5</v>
      </c>
      <c r="D7" s="169">
        <v>18.3</v>
      </c>
      <c r="E7" s="94">
        <v>59.1</v>
      </c>
      <c r="F7" s="94">
        <v>56</v>
      </c>
      <c r="G7" s="94">
        <v>61.3</v>
      </c>
      <c r="H7" s="167">
        <v>23.8</v>
      </c>
      <c r="I7" s="94">
        <v>28.5</v>
      </c>
      <c r="J7" s="169">
        <v>20.399999999999999</v>
      </c>
    </row>
    <row r="8" spans="1:19" x14ac:dyDescent="0.25">
      <c r="A8" s="218">
        <v>2023</v>
      </c>
      <c r="B8" s="167">
        <v>17.3</v>
      </c>
      <c r="C8" s="94">
        <v>18.5</v>
      </c>
      <c r="D8" s="169">
        <v>16.600000000000001</v>
      </c>
      <c r="E8" s="94">
        <v>55.6</v>
      </c>
      <c r="F8" s="94">
        <v>47.8</v>
      </c>
      <c r="G8" s="94">
        <v>60.7</v>
      </c>
      <c r="H8" s="167">
        <v>27.1</v>
      </c>
      <c r="I8" s="94">
        <v>33.700000000000003</v>
      </c>
      <c r="J8" s="169">
        <v>22.7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16.600000000000001</v>
      </c>
      <c r="O12" s="936">
        <f>IF(ISBLANK(G8),"",G8)</f>
        <v>60.7</v>
      </c>
      <c r="P12" s="938">
        <f>IF(ISBLANK(J8),"",J8)</f>
        <v>22.7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18.5</v>
      </c>
      <c r="O13" s="937">
        <f>IF(ISBLANK(F8),"",F8)</f>
        <v>47.8</v>
      </c>
      <c r="P13" s="939">
        <f>IF(ISBLANK(I8),"",I8)</f>
        <v>33.700000000000003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17.3</v>
      </c>
      <c r="O20" s="935">
        <f>IF(ISBLANK(E8),"",E8)</f>
        <v>55.6</v>
      </c>
      <c r="P20" s="940">
        <f>IF(ISBLANK(H8),"",H8)</f>
        <v>27.1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16.600000000000001</v>
      </c>
      <c r="O24" s="936">
        <f>IF(ISBLANK(G8),"",G8)</f>
        <v>60.7</v>
      </c>
      <c r="P24" s="938">
        <f>IF(ISBLANK(J8),"",J8)</f>
        <v>22.7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18.5</v>
      </c>
      <c r="O25" s="937">
        <f>IF(ISBLANK(F8),"",F8)</f>
        <v>47.8</v>
      </c>
      <c r="P25" s="939">
        <f>IF(ISBLANK(I8),"",I8)</f>
        <v>33.700000000000003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563600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47950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571534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48625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913293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77701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126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548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106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347505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14.5</v>
      </c>
      <c r="E20" s="600">
        <v>15.6</v>
      </c>
      <c r="F20" s="600">
        <v>16.8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29.4</v>
      </c>
      <c r="E21" s="751">
        <v>33.799999999999997</v>
      </c>
      <c r="F21" s="751">
        <v>37.299999999999997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6.2</v>
      </c>
      <c r="E22" s="752">
        <v>1.6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16.8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37.299999999999997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44.2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16.8</v>
      </c>
      <c r="C30" s="204" t="s">
        <v>493</v>
      </c>
    </row>
    <row r="31" spans="1:11" x14ac:dyDescent="0.25">
      <c r="A31" s="698" t="s">
        <v>1430</v>
      </c>
      <c r="B31" s="734">
        <f>F21</f>
        <v>37.299999999999997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44.2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121</v>
      </c>
      <c r="C4" s="71">
        <v>2</v>
      </c>
      <c r="D4" s="71">
        <v>11</v>
      </c>
      <c r="G4" s="217">
        <f>A4</f>
        <v>2021</v>
      </c>
      <c r="H4" s="289">
        <f>IF(ISBLANK(C4),"",C4)</f>
        <v>2</v>
      </c>
      <c r="I4" s="289">
        <f>IF(ISBLANK(D4),"",D4)</f>
        <v>11</v>
      </c>
    </row>
    <row r="5" spans="1:9" x14ac:dyDescent="0.25">
      <c r="A5" s="286">
        <v>2022</v>
      </c>
      <c r="B5" s="214">
        <v>126</v>
      </c>
      <c r="C5" s="214">
        <v>8</v>
      </c>
      <c r="D5" s="214">
        <v>9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9</v>
      </c>
    </row>
    <row r="6" spans="1:9" x14ac:dyDescent="0.25">
      <c r="A6" s="218">
        <v>2023</v>
      </c>
      <c r="B6" s="168">
        <v>126</v>
      </c>
      <c r="C6" s="168">
        <v>5</v>
      </c>
      <c r="D6" s="168">
        <v>4</v>
      </c>
      <c r="G6" s="219">
        <f t="shared" si="0"/>
        <v>2023</v>
      </c>
      <c r="H6" s="291">
        <f t="shared" si="1"/>
        <v>5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</v>
      </c>
      <c r="I12" s="289">
        <f>IF(ISBLANK(D4),"",D4)</f>
        <v>11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9</v>
      </c>
    </row>
    <row r="14" spans="1:9" x14ac:dyDescent="0.25">
      <c r="G14" s="219">
        <f t="shared" si="3"/>
        <v>2023</v>
      </c>
      <c r="H14" s="291">
        <f t="shared" ref="H14:I14" si="5">IF(ISBLANK(C6),"",C6)</f>
        <v>5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431</v>
      </c>
      <c r="C23" s="71">
        <v>49</v>
      </c>
      <c r="D23" s="71">
        <v>65</v>
      </c>
      <c r="G23" s="217">
        <f>A23</f>
        <v>2021</v>
      </c>
      <c r="H23" s="289">
        <f>IF(ISBLANK(C23),"",C23)</f>
        <v>49</v>
      </c>
      <c r="I23" s="289">
        <f>IF(ISBLANK(D23),"",D23)</f>
        <v>65</v>
      </c>
    </row>
    <row r="24" spans="1:13" x14ac:dyDescent="0.25">
      <c r="A24" s="286">
        <v>2022</v>
      </c>
      <c r="B24" s="214">
        <v>478</v>
      </c>
      <c r="C24" s="214">
        <v>34</v>
      </c>
      <c r="D24" s="214">
        <v>80</v>
      </c>
      <c r="G24" s="286">
        <f t="shared" ref="G24:G25" si="6">A24</f>
        <v>2022</v>
      </c>
      <c r="H24" s="290">
        <f t="shared" ref="H24:H25" si="7">IF(ISBLANK(C24),"",C24)</f>
        <v>34</v>
      </c>
      <c r="I24" s="290">
        <f t="shared" ref="I24:I25" si="8">IF(ISBLANK(D24),"",D24)</f>
        <v>80</v>
      </c>
    </row>
    <row r="25" spans="1:13" x14ac:dyDescent="0.25">
      <c r="A25" s="218">
        <v>2023</v>
      </c>
      <c r="B25" s="168">
        <v>548</v>
      </c>
      <c r="C25" s="168">
        <v>39</v>
      </c>
      <c r="D25" s="168">
        <v>106</v>
      </c>
      <c r="G25" s="219">
        <f t="shared" si="6"/>
        <v>2023</v>
      </c>
      <c r="H25" s="291">
        <f t="shared" si="7"/>
        <v>39</v>
      </c>
      <c r="I25" s="291">
        <f t="shared" si="8"/>
        <v>106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49</v>
      </c>
      <c r="I31" s="289">
        <f>IF(ISBLANK(D23),"",D23)</f>
        <v>65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34</v>
      </c>
      <c r="I32" s="290">
        <f t="shared" si="10"/>
        <v>80</v>
      </c>
    </row>
    <row r="33" spans="7:9" x14ac:dyDescent="0.25">
      <c r="G33" s="219">
        <f t="shared" si="9"/>
        <v>2023</v>
      </c>
      <c r="H33" s="291">
        <f t="shared" ref="H33:I33" si="11">IF(ISBLANK(C25),"",C25)</f>
        <v>39</v>
      </c>
      <c r="I33" s="291">
        <f t="shared" si="11"/>
        <v>106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120702</v>
      </c>
      <c r="C4" s="1077">
        <v>9583</v>
      </c>
      <c r="D4" s="110">
        <v>244311</v>
      </c>
      <c r="E4" s="70">
        <v>19397</v>
      </c>
      <c r="F4" s="1076">
        <v>51841</v>
      </c>
      <c r="G4" s="70">
        <v>4116</v>
      </c>
      <c r="H4" s="1078">
        <v>830790</v>
      </c>
      <c r="I4" s="1077">
        <v>65962</v>
      </c>
    </row>
    <row r="5" spans="1:9" x14ac:dyDescent="0.25">
      <c r="A5" s="587">
        <v>2021</v>
      </c>
      <c r="B5" s="1079">
        <v>140917</v>
      </c>
      <c r="C5" s="1080">
        <v>11326</v>
      </c>
      <c r="D5" s="160">
        <v>305834</v>
      </c>
      <c r="E5" s="212">
        <v>24581</v>
      </c>
      <c r="F5" s="1079">
        <v>14390</v>
      </c>
      <c r="G5" s="212">
        <v>1157</v>
      </c>
      <c r="H5" s="1081">
        <v>904024</v>
      </c>
      <c r="I5" s="1080">
        <v>72659</v>
      </c>
    </row>
    <row r="6" spans="1:9" x14ac:dyDescent="0.25">
      <c r="A6" s="588">
        <v>2022</v>
      </c>
      <c r="B6" s="1082">
        <v>153091</v>
      </c>
      <c r="C6" s="1083">
        <v>13025</v>
      </c>
      <c r="D6" s="169">
        <v>340522</v>
      </c>
      <c r="E6" s="167">
        <v>28971</v>
      </c>
      <c r="F6" s="1082">
        <v>15914</v>
      </c>
      <c r="G6" s="167">
        <v>1354</v>
      </c>
      <c r="H6" s="1084">
        <v>913293</v>
      </c>
      <c r="I6" s="1083">
        <v>77701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96917</v>
      </c>
      <c r="C4" s="1076">
        <v>419499</v>
      </c>
      <c r="D4" s="1077">
        <v>33307</v>
      </c>
      <c r="E4" s="1076">
        <v>427855</v>
      </c>
      <c r="F4" s="1077">
        <v>33970</v>
      </c>
    </row>
    <row r="5" spans="1:6" x14ac:dyDescent="0.25">
      <c r="A5" s="480">
        <v>2021</v>
      </c>
      <c r="B5" s="1081">
        <v>134733</v>
      </c>
      <c r="C5" s="1079">
        <v>496926</v>
      </c>
      <c r="D5" s="1080">
        <v>39939</v>
      </c>
      <c r="E5" s="1079">
        <v>456559</v>
      </c>
      <c r="F5" s="1080">
        <v>36695</v>
      </c>
    </row>
    <row r="6" spans="1:6" ht="15.75" thickBot="1" x14ac:dyDescent="0.3">
      <c r="A6" s="960">
        <v>2022</v>
      </c>
      <c r="B6" s="1085">
        <v>347505</v>
      </c>
      <c r="C6" s="1086">
        <v>563600</v>
      </c>
      <c r="D6" s="1087">
        <v>47950</v>
      </c>
      <c r="E6" s="1086">
        <v>571534</v>
      </c>
      <c r="F6" s="1087">
        <v>48625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Knić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413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11754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74.97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234.1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10240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10702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260</v>
      </c>
      <c r="C63" s="548">
        <f>IF(ISBLANK('DEM2'!C7),"-",'DEM2'!C7)</f>
        <v>290</v>
      </c>
      <c r="D63" s="548"/>
      <c r="E63" s="548">
        <f>IF(ISBLANK('DEM2'!D8),"-",'DEM2'!D8)</f>
        <v>266</v>
      </c>
      <c r="F63" s="548">
        <f>IF(ISBLANK('DEM2'!C8),"-",'DEM2'!C8)</f>
        <v>320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375</v>
      </c>
      <c r="C64" s="317">
        <f>IF(ISBLANK('DEM2'!F7),"-",'DEM2'!F7)</f>
        <v>343</v>
      </c>
      <c r="D64" s="789"/>
      <c r="E64" s="317">
        <f>IF(ISBLANK('DEM2'!G8),"-",'DEM2'!G8)</f>
        <v>371</v>
      </c>
      <c r="F64" s="317">
        <f>IF(ISBLANK('DEM2'!F8),"-",'DEM2'!F8)</f>
        <v>347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241</v>
      </c>
      <c r="C65" s="345">
        <f>IF(ISBLANK('DEM2'!I7),"-",'DEM2'!I7)</f>
        <v>269</v>
      </c>
      <c r="D65" s="393"/>
      <c r="E65" s="345">
        <f>IF(ISBLANK('DEM2'!J8),"-",'DEM2'!J8)</f>
        <v>203</v>
      </c>
      <c r="F65" s="345">
        <f>IF(ISBLANK('DEM2'!I8),"-",'DEM2'!I8)</f>
        <v>232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819</v>
      </c>
      <c r="C66" s="348">
        <f>IF(ISBLANK('DEM2'!L7),"-",'DEM2'!L7)</f>
        <v>842</v>
      </c>
      <c r="D66" s="394"/>
      <c r="E66" s="348">
        <f>IF(ISBLANK('DEM2'!M8),"-",'DEM2'!M8)</f>
        <v>790</v>
      </c>
      <c r="F66" s="348">
        <f>IF(ISBLANK('DEM2'!L8),"-",'DEM2'!L8)</f>
        <v>833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914</v>
      </c>
      <c r="C67" s="345">
        <f>IF(ISBLANK('DEM2'!O7),"-",'DEM2'!O7)</f>
        <v>1044</v>
      </c>
      <c r="D67" s="393"/>
      <c r="E67" s="345">
        <f>IF(ISBLANK('DEM2'!P8),"-",'DEM2'!P8)</f>
        <v>783</v>
      </c>
      <c r="F67" s="345">
        <f>IF(ISBLANK('DEM2'!O8),"-",'DEM2'!O8)</f>
        <v>895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3569</v>
      </c>
      <c r="C68" s="317">
        <f>IF(ISBLANK('DEM2'!R7),"-",'DEM2'!R7)</f>
        <v>4129</v>
      </c>
      <c r="D68" s="395"/>
      <c r="E68" s="317">
        <f>IF(ISBLANK('DEM2'!S8),"-",'DEM2'!S8)</f>
        <v>3319</v>
      </c>
      <c r="F68" s="317">
        <f>IF(ISBLANK('DEM2'!R8),"-",'DEM2'!R8)</f>
        <v>3799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6087</v>
      </c>
      <c r="C69" s="463">
        <f>IF(ISBLANK('DEM2'!U7),"-",'DEM2'!U7)</f>
        <v>6355</v>
      </c>
      <c r="D69" s="799"/>
      <c r="E69" s="463">
        <f>IF(ISBLANK('DEM2'!V8),"-",'DEM2'!V8)</f>
        <v>5736</v>
      </c>
      <c r="F69" s="463">
        <f>IF(ISBLANK('DEM2'!U8),"-",'DEM2'!U8)</f>
        <v>6018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12.2</v>
      </c>
      <c r="G116" s="407">
        <f>IF(ISBLANK('DEM2'!E24),"-",'DEM2'!E24)</f>
        <v>12.2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2254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3412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65770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750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40.1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129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14.2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913293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77701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340522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223639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28971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153091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13025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15914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1354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563600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47950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571534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48625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126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548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347505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3941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4501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3218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17335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3889</v>
      </c>
      <c r="C300" s="808">
        <f>IF(ISBLANK(POLJ3!C4),"-",POLJ3!C4)</f>
        <v>665</v>
      </c>
      <c r="D300" s="1160">
        <f>IF(ISBLANK(POLJ3!D4),"-",POLJ3!D4)</f>
        <v>3224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5749</v>
      </c>
      <c r="C301" s="789">
        <f>IF(ISBLANK(POLJ3!C5),"-",POLJ3!C5)</f>
        <v>3510</v>
      </c>
      <c r="D301" s="1161">
        <f>IF(ISBLANK(POLJ3!D5),"-",POLJ3!D5)</f>
        <v>2239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10</v>
      </c>
      <c r="C302" s="790">
        <f>IF(ISBLANK(POLJ3!C6),"-",POLJ3!C6)</f>
        <v>5</v>
      </c>
      <c r="D302" s="1162">
        <f>IF(ISBLANK(POLJ3!D6),"-",POLJ3!D6)</f>
        <v>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22</v>
      </c>
      <c r="C303" s="791">
        <f>IF(ISBLANK(POLJ3!C7),"-",POLJ3!C7)</f>
        <v>4</v>
      </c>
      <c r="D303" s="1163">
        <f>IF(ISBLANK(POLJ3!D7),"-",POLJ3!D7)</f>
        <v>18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3941</v>
      </c>
      <c r="C304" s="807">
        <f>IF(ISBLANK(POLJ3!C8),"-",POLJ3!C8)</f>
        <v>571</v>
      </c>
      <c r="D304" s="1164">
        <f>IF(ISBLANK(POLJ3!D8),"-",POLJ3!D8)</f>
        <v>3370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143.36000000000001</v>
      </c>
      <c r="C310" s="1165"/>
      <c r="D310" s="3"/>
      <c r="E310" s="5"/>
      <c r="F310" s="5"/>
      <c r="G310" s="815" t="s">
        <v>854</v>
      </c>
      <c r="H310" s="816">
        <f>IF(ISBLANK(POLJ2!H3),"-",POLJ2!H3)</f>
        <v>10585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12222.83</v>
      </c>
      <c r="C311" s="1154"/>
      <c r="D311" s="3"/>
      <c r="E311" s="5"/>
      <c r="F311" s="5"/>
      <c r="G311" s="810" t="s">
        <v>855</v>
      </c>
      <c r="H311" s="248">
        <f>IF(ISBLANK(POLJ2!H4),"-",POLJ2!H4)</f>
        <v>22257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1516.03</v>
      </c>
      <c r="C312" s="1154"/>
      <c r="D312" s="3"/>
      <c r="E312" s="5"/>
      <c r="F312" s="5"/>
      <c r="G312" s="810" t="s">
        <v>856</v>
      </c>
      <c r="H312" s="248">
        <f>IF(ISBLANK(POLJ2!H5),"-",POLJ2!H5)</f>
        <v>20788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8.2799999999999994</v>
      </c>
      <c r="C313" s="1154"/>
      <c r="D313" s="3"/>
      <c r="E313" s="5"/>
      <c r="F313" s="5"/>
      <c r="G313" s="812" t="s">
        <v>857</v>
      </c>
      <c r="H313" s="249">
        <f>IF(ISBLANK(POLJ2!H6),"-",POLJ2!H6)</f>
        <v>136276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1.05</v>
      </c>
      <c r="C314" s="1154"/>
      <c r="D314" s="3"/>
      <c r="E314" s="5"/>
      <c r="F314" s="5"/>
      <c r="G314" s="814" t="s">
        <v>847</v>
      </c>
      <c r="H314" s="817">
        <f>IF(ISBLANK(POLJ2!H7),"-",POLJ2!H7)</f>
        <v>189906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5351.97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19243.52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260</v>
      </c>
      <c r="I364" s="808">
        <f>IF(ISBLANK(OBRAZ2!I6),"-",OBRAZ2!I6)</f>
        <v>0</v>
      </c>
      <c r="J364" s="808">
        <f>IF(ISBLANK(OBRAZ2!J6),"-",OBRAZ2!J6)</f>
        <v>260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138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65.400000000000006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18.502202643171806</v>
      </c>
      <c r="I375" s="850">
        <f>IF(ISBLANK(OBRAZ2!C12),"-",OBRAZ2!C21)</f>
        <v>17.692307692307693</v>
      </c>
      <c r="J375" s="850">
        <f>IF(ISBLANK(OBRAZ2!D12),"-",OBRAZ2!D21)</f>
        <v>12.941176470588237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0.38461538461538464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48.898678414096921</v>
      </c>
      <c r="I377" s="851">
        <f>IF(ISBLANK(OBRAZ2!C14),"-",OBRAZ2!C23)</f>
        <v>53.46153846153846</v>
      </c>
      <c r="J377" s="851">
        <f>IF(ISBLANK(OBRAZ2!D14),"-",OBRAZ2!D23)</f>
        <v>63.529411764705877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18.942731277533039</v>
      </c>
      <c r="I379" s="851">
        <f>IF(ISBLANK(OBRAZ2!C16),"-",OBRAZ2!C25)</f>
        <v>15.769230769230768</v>
      </c>
      <c r="J379" s="851">
        <f>IF(ISBLANK(OBRAZ2!D16),"-",OBRAZ2!D25)</f>
        <v>8.235294117647058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13.656387665198238</v>
      </c>
      <c r="I380" s="852">
        <f>IF(ISBLANK(OBRAZ2!C17),"-",OBRAZ2!C26)</f>
        <v>12.692307692307692</v>
      </c>
      <c r="J380" s="852">
        <f>IF(ISBLANK(OBRAZ2!D17),"-",OBRAZ2!D26)</f>
        <v>15.294117647058824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236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280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119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98.3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100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109.9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172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43.2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93.2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91.8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873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291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3902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6.2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167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206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14.9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49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4.5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63.6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32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196.44200000000001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0.7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132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1606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13746.8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15.07593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93</v>
      </c>
      <c r="D696" s="3"/>
      <c r="E696" s="5"/>
      <c r="F696" s="5"/>
      <c r="G696" s="837">
        <v>2012</v>
      </c>
      <c r="H696" s="835">
        <f>IF(ISBLANK(INDEKSI2!B5),"-",INDEKSI2!B5)</f>
        <v>23.09</v>
      </c>
      <c r="I696" s="835">
        <f>IF(ISBLANK(INDEKSI2!C5),"-",INDEKSI2!C5)</f>
        <v>128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41.93</v>
      </c>
      <c r="D697" s="3"/>
      <c r="E697" s="5"/>
      <c r="F697" s="5"/>
      <c r="G697" s="838">
        <v>2013</v>
      </c>
      <c r="H697" s="559">
        <f>IF(ISBLANK(INDEKSI2!B6),"-",INDEKSI2!B6)</f>
        <v>25.49</v>
      </c>
      <c r="I697" s="559">
        <f>IF(ISBLANK(INDEKSI2!C6),"-",INDEKSI2!C6)</f>
        <v>125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27.25</v>
      </c>
      <c r="I698" s="836">
        <f>IF(ISBLANK(INDEKSI2!C7),"-",INDEKSI2!C7)</f>
        <v>115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3180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1893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9647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2656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14.2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40.1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129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27.25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15.07593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93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41.93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25.48</v>
      </c>
      <c r="C4" s="721">
        <v>115</v>
      </c>
      <c r="D4" s="710"/>
      <c r="E4" s="711"/>
      <c r="F4" s="712"/>
    </row>
    <row r="5" spans="1:6" x14ac:dyDescent="0.25">
      <c r="A5" s="286">
        <v>2012</v>
      </c>
      <c r="B5" s="614">
        <v>23.09</v>
      </c>
      <c r="C5" s="722">
        <v>128</v>
      </c>
      <c r="D5" s="713"/>
      <c r="E5" s="641"/>
      <c r="F5" s="714"/>
    </row>
    <row r="6" spans="1:6" x14ac:dyDescent="0.25">
      <c r="A6" s="286">
        <v>2013</v>
      </c>
      <c r="B6" s="614">
        <v>25.49</v>
      </c>
      <c r="C6" s="722">
        <v>125</v>
      </c>
      <c r="D6" s="715">
        <v>15.07593</v>
      </c>
      <c r="E6" s="609">
        <v>93</v>
      </c>
      <c r="F6" s="716">
        <v>41.93</v>
      </c>
    </row>
    <row r="7" spans="1:6" x14ac:dyDescent="0.25">
      <c r="A7" s="219">
        <v>2014</v>
      </c>
      <c r="B7" s="615">
        <v>27.25</v>
      </c>
      <c r="C7" s="723">
        <v>115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3941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3218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4501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143.36000000000001</v>
      </c>
      <c r="G3" s="217" t="s">
        <v>765</v>
      </c>
      <c r="H3" s="71">
        <v>10585</v>
      </c>
    </row>
    <row r="4" spans="1:9" x14ac:dyDescent="0.25">
      <c r="A4" s="286" t="s">
        <v>760</v>
      </c>
      <c r="B4" s="214">
        <v>12222.83</v>
      </c>
      <c r="G4" s="286" t="s">
        <v>766</v>
      </c>
      <c r="H4" s="214">
        <v>22257</v>
      </c>
    </row>
    <row r="5" spans="1:9" x14ac:dyDescent="0.25">
      <c r="A5" s="286" t="s">
        <v>761</v>
      </c>
      <c r="B5" s="214">
        <v>1516.03</v>
      </c>
      <c r="G5" s="286" t="s">
        <v>767</v>
      </c>
      <c r="H5" s="214">
        <v>20788</v>
      </c>
    </row>
    <row r="6" spans="1:9" x14ac:dyDescent="0.25">
      <c r="A6" s="286" t="s">
        <v>762</v>
      </c>
      <c r="B6" s="214">
        <v>8.2799999999999994</v>
      </c>
      <c r="G6" s="286" t="s">
        <v>768</v>
      </c>
      <c r="H6" s="214">
        <v>136276</v>
      </c>
    </row>
    <row r="7" spans="1:9" x14ac:dyDescent="0.25">
      <c r="A7" s="286" t="s">
        <v>763</v>
      </c>
      <c r="B7" s="214">
        <v>1.05</v>
      </c>
      <c r="G7" s="1" t="s">
        <v>24</v>
      </c>
      <c r="H7" s="288">
        <v>189906</v>
      </c>
    </row>
    <row r="8" spans="1:9" x14ac:dyDescent="0.25">
      <c r="A8" s="287" t="s">
        <v>764</v>
      </c>
      <c r="B8" s="73">
        <v>5351.97</v>
      </c>
    </row>
    <row r="9" spans="1:9" x14ac:dyDescent="0.25">
      <c r="A9" s="1" t="s">
        <v>24</v>
      </c>
      <c r="B9" s="288">
        <v>19243.52</v>
      </c>
      <c r="I9" s="41" t="s">
        <v>876</v>
      </c>
    </row>
    <row r="10" spans="1:9" x14ac:dyDescent="0.25">
      <c r="G10" s="29" t="s">
        <v>775</v>
      </c>
      <c r="H10" s="58">
        <v>17335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3889</v>
      </c>
      <c r="C4" s="55">
        <v>665</v>
      </c>
      <c r="D4" s="110">
        <v>3224</v>
      </c>
    </row>
    <row r="5" spans="1:4" ht="30" customHeight="1" x14ac:dyDescent="0.25">
      <c r="A5" s="274" t="s">
        <v>884</v>
      </c>
      <c r="B5" s="212">
        <v>5749</v>
      </c>
      <c r="C5" s="58">
        <v>3510</v>
      </c>
      <c r="D5" s="160">
        <v>2239</v>
      </c>
    </row>
    <row r="6" spans="1:4" x14ac:dyDescent="0.25">
      <c r="A6" s="274" t="s">
        <v>772</v>
      </c>
      <c r="B6" s="212">
        <v>10</v>
      </c>
      <c r="C6" s="58">
        <v>5</v>
      </c>
      <c r="D6" s="160">
        <v>5</v>
      </c>
    </row>
    <row r="7" spans="1:4" ht="30" x14ac:dyDescent="0.25">
      <c r="A7" s="274" t="s">
        <v>773</v>
      </c>
      <c r="B7" s="212">
        <v>22</v>
      </c>
      <c r="C7" s="58">
        <v>4</v>
      </c>
      <c r="D7" s="160">
        <v>18</v>
      </c>
    </row>
    <row r="8" spans="1:4" x14ac:dyDescent="0.25">
      <c r="A8" s="201" t="s">
        <v>774</v>
      </c>
      <c r="B8" s="72">
        <v>3941</v>
      </c>
      <c r="C8" s="61">
        <v>571</v>
      </c>
      <c r="D8" s="111">
        <v>3370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50</v>
      </c>
      <c r="C14" s="276">
        <f>D6/B6*100</f>
        <v>50</v>
      </c>
    </row>
    <row r="15" spans="1:4" ht="60" x14ac:dyDescent="0.25">
      <c r="A15" s="277" t="s">
        <v>885</v>
      </c>
      <c r="B15" s="282">
        <f>C5/B5*100</f>
        <v>61.054096364585142</v>
      </c>
      <c r="C15" s="278">
        <f>D5/B5*100</f>
        <v>38.945903635414851</v>
      </c>
    </row>
    <row r="16" spans="1:4" ht="30" x14ac:dyDescent="0.25">
      <c r="A16" s="279" t="s">
        <v>821</v>
      </c>
      <c r="B16" s="283">
        <f>C4/B4*100</f>
        <v>17.099511442530215</v>
      </c>
      <c r="C16" s="280">
        <f>D4/B4*100</f>
        <v>82.900488557469785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50</v>
      </c>
      <c r="C21" s="276">
        <f>C14</f>
        <v>50</v>
      </c>
    </row>
    <row r="22" spans="1:3" ht="60" x14ac:dyDescent="0.25">
      <c r="A22" s="277" t="s">
        <v>823</v>
      </c>
      <c r="B22" s="282">
        <f t="shared" ref="B22:C23" si="0">B15</f>
        <v>61.054096364585142</v>
      </c>
      <c r="C22" s="278">
        <f t="shared" si="0"/>
        <v>38.945903635414851</v>
      </c>
    </row>
    <row r="23" spans="1:3" ht="30" x14ac:dyDescent="0.25">
      <c r="A23" s="279" t="s">
        <v>858</v>
      </c>
      <c r="B23" s="285">
        <f t="shared" si="0"/>
        <v>17.099511442530215</v>
      </c>
      <c r="C23" s="284">
        <f t="shared" si="0"/>
        <v>82.900488557469785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138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65.400000000000006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262</v>
      </c>
      <c r="C6" s="973">
        <v>0</v>
      </c>
      <c r="D6" s="945">
        <v>262</v>
      </c>
      <c r="E6" s="973">
        <v>227</v>
      </c>
      <c r="F6" s="973">
        <v>0</v>
      </c>
      <c r="G6" s="945">
        <v>227</v>
      </c>
      <c r="H6" s="599">
        <v>260</v>
      </c>
      <c r="I6" s="616">
        <v>0</v>
      </c>
      <c r="J6" s="945">
        <v>260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42</v>
      </c>
      <c r="C12" s="600">
        <v>46</v>
      </c>
      <c r="D12" s="600">
        <v>33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1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111</v>
      </c>
      <c r="C14" s="751">
        <v>139</v>
      </c>
      <c r="D14" s="751">
        <v>162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43</v>
      </c>
      <c r="C16" s="1029">
        <v>41</v>
      </c>
      <c r="D16" s="751">
        <v>21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31</v>
      </c>
      <c r="C17" s="752">
        <v>33</v>
      </c>
      <c r="D17" s="752">
        <v>39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18.502202643171806</v>
      </c>
      <c r="C21" s="289">
        <f>C12/SUM(C12:C17)*100</f>
        <v>17.692307692307693</v>
      </c>
      <c r="D21" s="289">
        <f>D12/SUM(D12:D17)*100</f>
        <v>12.941176470588237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0.38461538461538464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48.898678414096921</v>
      </c>
      <c r="C23" s="290">
        <f>C14/SUM(C12:C17)*100</f>
        <v>53.46153846153846</v>
      </c>
      <c r="D23" s="290">
        <f>D14/SUM(D12:D17)*100</f>
        <v>63.529411764705877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18.942731277533039</v>
      </c>
      <c r="C25" s="290">
        <f>C16/SUM(C12:C17)*100</f>
        <v>15.769230769230768</v>
      </c>
      <c r="D25" s="290">
        <f>D16/SUM(D12:D17)*100</f>
        <v>8.235294117647058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13.656387665198238</v>
      </c>
      <c r="C26" s="291">
        <f>C17/SUM(C12:C17)*100</f>
        <v>12.692307692307692</v>
      </c>
      <c r="D26" s="291">
        <f>D17/SUM(D12:D17)*100</f>
        <v>15.294117647058824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22.5</v>
      </c>
      <c r="C7" s="600">
        <v>13.4</v>
      </c>
      <c r="D7" s="600">
        <v>1.8</v>
      </c>
    </row>
    <row r="8" spans="1:6" x14ac:dyDescent="0.25">
      <c r="A8" s="695" t="s">
        <v>944</v>
      </c>
      <c r="B8" s="751">
        <v>77.5</v>
      </c>
      <c r="C8" s="751">
        <v>0.4</v>
      </c>
      <c r="D8" s="751">
        <v>43.6</v>
      </c>
    </row>
    <row r="9" spans="1:6" x14ac:dyDescent="0.25">
      <c r="A9" s="696" t="s">
        <v>224</v>
      </c>
      <c r="B9" s="752">
        <v>0</v>
      </c>
      <c r="C9" s="752">
        <v>86.3</v>
      </c>
      <c r="D9" s="752">
        <v>54.6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22.5</v>
      </c>
      <c r="C13" s="697">
        <f t="shared" ref="C13:D13" si="1">IF(ISBLANK(C7),"",C7)</f>
        <v>13.4</v>
      </c>
      <c r="D13" s="697">
        <f t="shared" si="1"/>
        <v>1.8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77.5</v>
      </c>
      <c r="C14" s="698">
        <f t="shared" si="2"/>
        <v>0.4</v>
      </c>
      <c r="D14" s="698">
        <f t="shared" si="2"/>
        <v>43.6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86.3</v>
      </c>
      <c r="D15" s="699">
        <f t="shared" si="2"/>
        <v>54.6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22.5</v>
      </c>
      <c r="C18" s="697">
        <f t="shared" ref="C18:D18" si="4">IF(ISBLANK(C7),"",C7)</f>
        <v>13.4</v>
      </c>
      <c r="D18" s="697">
        <f t="shared" si="4"/>
        <v>1.8</v>
      </c>
    </row>
    <row r="19" spans="1:5" x14ac:dyDescent="0.25">
      <c r="A19" s="701" t="s">
        <v>1632</v>
      </c>
      <c r="B19" s="698">
        <f t="shared" ref="B19:D20" si="5">IF(ISBLANK(B8),"",B8)</f>
        <v>77.5</v>
      </c>
      <c r="C19" s="698">
        <f t="shared" si="5"/>
        <v>0.4</v>
      </c>
      <c r="D19" s="698">
        <f t="shared" si="5"/>
        <v>43.6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86.3</v>
      </c>
      <c r="D20" s="699">
        <f t="shared" si="5"/>
        <v>54.6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125.8</v>
      </c>
      <c r="C5" s="611">
        <v>116.7</v>
      </c>
      <c r="D5" s="1030">
        <v>121.3</v>
      </c>
      <c r="F5" s="28"/>
      <c r="G5" s="693">
        <f>A5</f>
        <v>2020</v>
      </c>
      <c r="H5" s="669">
        <f>IF(ISBLANK(B5),"",B5)</f>
        <v>125.8</v>
      </c>
      <c r="I5" s="618">
        <f t="shared" ref="H5:I7" si="0">IF(ISBLANK(C5),"",C5)</f>
        <v>116.7</v>
      </c>
    </row>
    <row r="6" spans="1:10" x14ac:dyDescent="0.25">
      <c r="A6" s="749">
        <v>2021</v>
      </c>
      <c r="B6" s="601">
        <v>111.8</v>
      </c>
      <c r="C6" s="612">
        <v>120</v>
      </c>
      <c r="D6" s="946">
        <v>115.6</v>
      </c>
      <c r="F6" s="44"/>
      <c r="G6" s="693">
        <f t="shared" ref="G6:G7" si="1">A6</f>
        <v>2021</v>
      </c>
      <c r="H6" s="670">
        <f t="shared" si="0"/>
        <v>111.8</v>
      </c>
      <c r="I6" s="619">
        <f t="shared" si="0"/>
        <v>120</v>
      </c>
    </row>
    <row r="7" spans="1:10" x14ac:dyDescent="0.25">
      <c r="A7" s="750">
        <v>2022</v>
      </c>
      <c r="B7" s="601">
        <v>94.1</v>
      </c>
      <c r="C7" s="612">
        <v>77.8</v>
      </c>
      <c r="D7" s="946">
        <v>85.7</v>
      </c>
      <c r="F7" s="44"/>
      <c r="G7" s="693">
        <f t="shared" si="1"/>
        <v>2022</v>
      </c>
      <c r="H7" s="671">
        <f t="shared" si="0"/>
        <v>94.1</v>
      </c>
      <c r="I7" s="620">
        <f t="shared" si="0"/>
        <v>77.8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125.8</v>
      </c>
      <c r="I13" s="618">
        <f>IF(ISBLANK(C5),"",C5)</f>
        <v>116.7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111.8</v>
      </c>
      <c r="I14" s="619">
        <f t="shared" si="3"/>
        <v>120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94.1</v>
      </c>
      <c r="I15" s="620">
        <f t="shared" si="4"/>
        <v>77.8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Knić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413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11754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74.97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234.1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10240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10702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260</v>
      </c>
      <c r="C63" s="548">
        <f>IF(ISBLANK('DEM2'!C7),"-",'DEM2'!C7)</f>
        <v>290</v>
      </c>
      <c r="D63" s="548"/>
      <c r="E63" s="548">
        <f>IF(ISBLANK('DEM2'!D8),"-",'DEM2'!D8)</f>
        <v>266</v>
      </c>
      <c r="F63" s="548">
        <f>IF(ISBLANK('DEM2'!C8),"-",'DEM2'!C8)</f>
        <v>320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375</v>
      </c>
      <c r="C64" s="317">
        <f>IF(ISBLANK('DEM2'!F7),"-",'DEM2'!F7)</f>
        <v>343</v>
      </c>
      <c r="D64" s="789"/>
      <c r="E64" s="317">
        <f>IF(ISBLANK('DEM2'!G8),"-",'DEM2'!G8)</f>
        <v>371</v>
      </c>
      <c r="F64" s="317">
        <f>IF(ISBLANK('DEM2'!F8),"-",'DEM2'!F8)</f>
        <v>347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241</v>
      </c>
      <c r="C65" s="345">
        <f>IF(ISBLANK('DEM2'!I7),"-",'DEM2'!I7)</f>
        <v>269</v>
      </c>
      <c r="D65" s="393"/>
      <c r="E65" s="345">
        <f>IF(ISBLANK('DEM2'!J8),"-",'DEM2'!J8)</f>
        <v>203</v>
      </c>
      <c r="F65" s="345">
        <f>IF(ISBLANK('DEM2'!I8),"-",'DEM2'!I8)</f>
        <v>232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819</v>
      </c>
      <c r="C66" s="317">
        <f>IF(ISBLANK('DEM2'!L7),"-",'DEM2'!L7)</f>
        <v>842</v>
      </c>
      <c r="D66" s="395"/>
      <c r="E66" s="317">
        <f>IF(ISBLANK('DEM2'!M8),"-",'DEM2'!M8)</f>
        <v>790</v>
      </c>
      <c r="F66" s="317">
        <f>IF(ISBLANK('DEM2'!L8),"-",'DEM2'!L8)</f>
        <v>833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914</v>
      </c>
      <c r="C67" s="317">
        <f>IF(ISBLANK('DEM2'!O7),"-",'DEM2'!O7)</f>
        <v>1044</v>
      </c>
      <c r="D67" s="395"/>
      <c r="E67" s="317">
        <f>IF(ISBLANK('DEM2'!P8),"-",'DEM2'!P8)</f>
        <v>783</v>
      </c>
      <c r="F67" s="317">
        <f>IF(ISBLANK('DEM2'!O8),"-",'DEM2'!O8)</f>
        <v>895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3569</v>
      </c>
      <c r="C68" s="414">
        <f>IF(ISBLANK('DEM2'!R7),"-",'DEM2'!R7)</f>
        <v>4129</v>
      </c>
      <c r="D68" s="420"/>
      <c r="E68" s="414">
        <f>IF(ISBLANK('DEM2'!S8),"-",'DEM2'!S8)</f>
        <v>3319</v>
      </c>
      <c r="F68" s="414">
        <f>IF(ISBLANK('DEM2'!R8),"-",'DEM2'!R8)</f>
        <v>3799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6087</v>
      </c>
      <c r="C69" s="463">
        <f>IF(ISBLANK('DEM2'!U7),"-",'DEM2'!U7)</f>
        <v>6355</v>
      </c>
      <c r="D69" s="799"/>
      <c r="E69" s="463">
        <f>IF(ISBLANK('DEM2'!V8),"-",'DEM2'!V8)</f>
        <v>5736</v>
      </c>
      <c r="F69" s="463">
        <f>IF(ISBLANK('DEM2'!U8),"-",'DEM2'!U8)</f>
        <v>6018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12.2</v>
      </c>
      <c r="G116" s="407">
        <f>IF(ISBLANK('DEM2'!E24),"-",'DEM2'!E24)</f>
        <v>12.2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2254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3412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65770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750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40.1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129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14.2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913293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77701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340522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223639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28971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153091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13025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15914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1354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563600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47950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571534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48625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126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548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347505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3941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4501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3218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17335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3889</v>
      </c>
      <c r="C300" s="808">
        <f>IF(ISBLANK(POLJ3!C4),"-",POLJ3!C4)</f>
        <v>665</v>
      </c>
      <c r="D300" s="1160">
        <f>IF(ISBLANK(POLJ3!D4),"-",POLJ3!D4)</f>
        <v>3224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5749</v>
      </c>
      <c r="C301" s="789">
        <f>IF(ISBLANK(POLJ3!C5),"-",POLJ3!C5)</f>
        <v>3510</v>
      </c>
      <c r="D301" s="1161">
        <f>IF(ISBLANK(POLJ3!D5),"-",POLJ3!D5)</f>
        <v>2239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10</v>
      </c>
      <c r="C302" s="790">
        <f>IF(ISBLANK(POLJ3!C6),"-",POLJ3!C6)</f>
        <v>5</v>
      </c>
      <c r="D302" s="1162">
        <f>IF(ISBLANK(POLJ3!D6),"-",POLJ3!D6)</f>
        <v>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22</v>
      </c>
      <c r="C303" s="791">
        <f>IF(ISBLANK(POLJ3!C7),"-",POLJ3!C7)</f>
        <v>4</v>
      </c>
      <c r="D303" s="1163">
        <f>IF(ISBLANK(POLJ3!D7),"-",POLJ3!D7)</f>
        <v>18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3941</v>
      </c>
      <c r="C304" s="807">
        <f>IF(ISBLANK(POLJ3!C8),"-",POLJ3!C8)</f>
        <v>571</v>
      </c>
      <c r="D304" s="1164">
        <f>IF(ISBLANK(POLJ3!D8),"-",POLJ3!D8)</f>
        <v>3370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143.36000000000001</v>
      </c>
      <c r="C310" s="1165"/>
      <c r="D310" s="3"/>
      <c r="E310" s="5"/>
      <c r="F310" s="5"/>
      <c r="G310" s="815" t="s">
        <v>765</v>
      </c>
      <c r="H310" s="816">
        <f>IF(ISBLANK(POLJ2!H3),"-",POLJ2!H3)</f>
        <v>10585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12222.83</v>
      </c>
      <c r="C311" s="1154"/>
      <c r="D311" s="3"/>
      <c r="E311" s="5"/>
      <c r="F311" s="5"/>
      <c r="G311" s="810" t="s">
        <v>766</v>
      </c>
      <c r="H311" s="248">
        <f>IF(ISBLANK(POLJ2!H4),"-",POLJ2!H4)</f>
        <v>22257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1516.03</v>
      </c>
      <c r="C312" s="1154"/>
      <c r="D312" s="3"/>
      <c r="E312" s="5"/>
      <c r="F312" s="5"/>
      <c r="G312" s="810" t="s">
        <v>767</v>
      </c>
      <c r="H312" s="248">
        <f>IF(ISBLANK(POLJ2!H5),"-",POLJ2!H5)</f>
        <v>20788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8.2799999999999994</v>
      </c>
      <c r="C313" s="1154"/>
      <c r="D313" s="3"/>
      <c r="E313" s="5"/>
      <c r="F313" s="5"/>
      <c r="G313" s="812" t="s">
        <v>768</v>
      </c>
      <c r="H313" s="249">
        <f>IF(ISBLANK(POLJ2!H6),"-",POLJ2!H6)</f>
        <v>136276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1.05</v>
      </c>
      <c r="C314" s="1154"/>
      <c r="D314" s="3"/>
      <c r="E314" s="5"/>
      <c r="F314" s="5"/>
      <c r="G314" s="814" t="s">
        <v>16</v>
      </c>
      <c r="H314" s="817">
        <f>IF(ISBLANK(POLJ2!H7),"-",POLJ2!H7)</f>
        <v>189906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5351.97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19243.52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260</v>
      </c>
      <c r="I364" s="808">
        <f>IF(ISBLANK(OBRAZ2!I6),"-",OBRAZ2!I6)</f>
        <v>0</v>
      </c>
      <c r="J364" s="808">
        <f>IF(ISBLANK(OBRAZ2!J6),"-",OBRAZ2!J6)</f>
        <v>260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138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65.400000000000006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18.502202643171806</v>
      </c>
      <c r="I375" s="850">
        <f>IF(ISBLANK(OBRAZ2!C12),"-",OBRAZ2!C21)</f>
        <v>17.692307692307693</v>
      </c>
      <c r="J375" s="850">
        <f>IF(ISBLANK(OBRAZ2!D12),"-",OBRAZ2!D21)</f>
        <v>12.941176470588237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0.38461538461538464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48.898678414096921</v>
      </c>
      <c r="I377" s="851">
        <f>IF(ISBLANK(OBRAZ2!C14),"-",OBRAZ2!C23)</f>
        <v>53.46153846153846</v>
      </c>
      <c r="J377" s="851">
        <f>IF(ISBLANK(OBRAZ2!D14),"-",OBRAZ2!D23)</f>
        <v>63.529411764705877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18.942731277533039</v>
      </c>
      <c r="I379" s="851">
        <f>IF(ISBLANK(OBRAZ2!C16),"-",OBRAZ2!C25)</f>
        <v>15.769230769230768</v>
      </c>
      <c r="J379" s="851">
        <f>IF(ISBLANK(OBRAZ2!D16),"-",OBRAZ2!D25)</f>
        <v>8.235294117647058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13.656387665198238</v>
      </c>
      <c r="I380" s="852">
        <f>IF(ISBLANK(OBRAZ2!C17),"-",OBRAZ2!C26)</f>
        <v>12.692307692307692</v>
      </c>
      <c r="J380" s="852">
        <f>IF(ISBLANK(OBRAZ2!D17),"-",OBRAZ2!D26)</f>
        <v>15.294117647058824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236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280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119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98.3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100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109.9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172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43.2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93.2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91.8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873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291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3902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6.2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167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206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14.9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49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4.5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63.6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32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196.44200000000001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0.7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132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1606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13746.8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15.07593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93</v>
      </c>
      <c r="D696" s="315"/>
      <c r="E696" s="314"/>
      <c r="F696" s="5"/>
      <c r="G696" s="837">
        <v>2012</v>
      </c>
      <c r="H696" s="835">
        <f>IF(ISBLANK(INDEKSI2!B5),"-",INDEKSI2!B5)</f>
        <v>23.09</v>
      </c>
      <c r="I696" s="835">
        <f>IF(ISBLANK(INDEKSI2!C5),"-",INDEKSI2!C5)</f>
        <v>128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41.93</v>
      </c>
      <c r="D697" s="315"/>
      <c r="E697" s="314"/>
      <c r="F697" s="5"/>
      <c r="G697" s="838">
        <v>2013</v>
      </c>
      <c r="H697" s="559">
        <f>IF(ISBLANK(INDEKSI2!B6),"-",INDEKSI2!B6)</f>
        <v>25.49</v>
      </c>
      <c r="I697" s="559">
        <f>IF(ISBLANK(INDEKSI2!C6),"-",INDEKSI2!C6)</f>
        <v>125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27.25</v>
      </c>
      <c r="I698" s="836">
        <f>IF(ISBLANK(INDEKSI2!C7),"-",INDEKSI2!C7)</f>
        <v>115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3180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1893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9647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2656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5</v>
      </c>
      <c r="D6" s="612">
        <v>0</v>
      </c>
      <c r="E6" s="612">
        <v>5</v>
      </c>
      <c r="F6" s="1033">
        <v>35</v>
      </c>
      <c r="G6" s="612">
        <v>22</v>
      </c>
      <c r="H6" s="980">
        <v>13</v>
      </c>
      <c r="I6" s="1034">
        <v>17.100000000000001</v>
      </c>
      <c r="J6" s="612">
        <v>20.100000000000001</v>
      </c>
      <c r="K6" s="1035">
        <v>13.6</v>
      </c>
      <c r="L6" s="1033">
        <v>118</v>
      </c>
      <c r="M6" s="612">
        <v>54</v>
      </c>
      <c r="N6" s="1028">
        <v>64</v>
      </c>
      <c r="O6" s="1034">
        <v>68.599999999999994</v>
      </c>
      <c r="P6" s="612">
        <v>62.1</v>
      </c>
      <c r="Q6" s="1028">
        <v>75.3</v>
      </c>
      <c r="R6" s="1033">
        <v>74</v>
      </c>
      <c r="S6" s="612">
        <v>35</v>
      </c>
      <c r="T6" s="1035">
        <v>39</v>
      </c>
    </row>
    <row r="7" spans="1:20" x14ac:dyDescent="0.25">
      <c r="A7" s="286">
        <v>2021</v>
      </c>
      <c r="B7" s="602">
        <v>1</v>
      </c>
      <c r="C7" s="601">
        <v>6</v>
      </c>
      <c r="D7" s="612">
        <v>0</v>
      </c>
      <c r="E7" s="612">
        <v>6</v>
      </c>
      <c r="F7" s="1033">
        <v>49</v>
      </c>
      <c r="G7" s="612">
        <v>25</v>
      </c>
      <c r="H7" s="980">
        <v>24</v>
      </c>
      <c r="I7" s="1034">
        <v>23.1</v>
      </c>
      <c r="J7" s="612">
        <v>21.8</v>
      </c>
      <c r="K7" s="1035">
        <v>24.5</v>
      </c>
      <c r="L7" s="1033">
        <v>137</v>
      </c>
      <c r="M7" s="612">
        <v>72</v>
      </c>
      <c r="N7" s="1028">
        <v>65</v>
      </c>
      <c r="O7" s="1034">
        <v>73.099999999999994</v>
      </c>
      <c r="P7" s="612">
        <v>73.099999999999994</v>
      </c>
      <c r="Q7" s="1028">
        <v>73</v>
      </c>
      <c r="R7" s="1033">
        <v>74</v>
      </c>
      <c r="S7" s="612">
        <v>36</v>
      </c>
      <c r="T7" s="1035">
        <v>38</v>
      </c>
    </row>
    <row r="8" spans="1:20" x14ac:dyDescent="0.25">
      <c r="A8" s="219">
        <v>2022</v>
      </c>
      <c r="B8" s="617">
        <v>1</v>
      </c>
      <c r="C8" s="947">
        <v>5</v>
      </c>
      <c r="D8" s="981">
        <v>0</v>
      </c>
      <c r="E8" s="981">
        <v>5</v>
      </c>
      <c r="F8" s="1036">
        <v>57</v>
      </c>
      <c r="G8" s="981">
        <v>35</v>
      </c>
      <c r="H8" s="979">
        <v>22</v>
      </c>
      <c r="I8" s="754">
        <v>27</v>
      </c>
      <c r="J8" s="981">
        <v>29.8</v>
      </c>
      <c r="K8" s="1037">
        <v>23.4</v>
      </c>
      <c r="L8" s="1036">
        <v>138</v>
      </c>
      <c r="M8" s="981">
        <v>78</v>
      </c>
      <c r="N8" s="691">
        <v>60</v>
      </c>
      <c r="O8" s="754">
        <v>65.400000000000006</v>
      </c>
      <c r="P8" s="981">
        <v>68.400000000000006</v>
      </c>
      <c r="Q8" s="691">
        <v>61.9</v>
      </c>
      <c r="R8" s="1036">
        <v>60</v>
      </c>
      <c r="S8" s="981">
        <v>28</v>
      </c>
      <c r="T8" s="1037">
        <v>32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236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280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119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109.9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66.478873239436624</v>
      </c>
      <c r="C21" s="739">
        <f>B10/(B7+B10)*100</f>
        <v>33.521126760563376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72.916666666666657</v>
      </c>
      <c r="C22" s="739">
        <f>B11/(B8+B11)*100</f>
        <v>27.083333333333332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66.478873239436624</v>
      </c>
      <c r="C26" s="739">
        <f>C21</f>
        <v>33.521126760563376</v>
      </c>
    </row>
    <row r="27" spans="1:10" ht="24.75" x14ac:dyDescent="0.25">
      <c r="A27" s="742" t="s">
        <v>1407</v>
      </c>
      <c r="B27" s="739">
        <f>B22</f>
        <v>72.916666666666657</v>
      </c>
      <c r="C27" s="739">
        <f>C22</f>
        <v>27.083333333333332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3</v>
      </c>
      <c r="D5" s="914" t="s">
        <v>5</v>
      </c>
      <c r="E5" s="211"/>
      <c r="F5" s="125">
        <v>2021</v>
      </c>
      <c r="G5" s="70">
        <v>3</v>
      </c>
      <c r="H5" s="55">
        <v>0</v>
      </c>
      <c r="I5" s="110">
        <v>3</v>
      </c>
      <c r="J5" s="70">
        <v>13</v>
      </c>
      <c r="K5" s="55">
        <v>0</v>
      </c>
      <c r="L5" s="110">
        <v>13</v>
      </c>
      <c r="M5" s="70">
        <v>212</v>
      </c>
      <c r="N5" s="55">
        <v>298</v>
      </c>
      <c r="O5" s="70">
        <v>133</v>
      </c>
      <c r="P5" s="110">
        <v>104</v>
      </c>
    </row>
    <row r="6" spans="1:16" x14ac:dyDescent="0.25">
      <c r="A6" s="923" t="s">
        <v>259</v>
      </c>
      <c r="B6" s="1096">
        <v>0</v>
      </c>
      <c r="C6" s="1097">
        <v>13</v>
      </c>
      <c r="D6" s="915" t="s">
        <v>5</v>
      </c>
      <c r="E6" s="254"/>
      <c r="F6" s="125">
        <v>2022</v>
      </c>
      <c r="G6" s="212">
        <v>3</v>
      </c>
      <c r="H6" s="58">
        <v>0</v>
      </c>
      <c r="I6" s="160">
        <v>3</v>
      </c>
      <c r="J6" s="212">
        <v>13</v>
      </c>
      <c r="K6" s="58">
        <v>0</v>
      </c>
      <c r="L6" s="160">
        <v>13</v>
      </c>
      <c r="M6" s="212">
        <v>236</v>
      </c>
      <c r="N6" s="58">
        <v>280</v>
      </c>
      <c r="O6" s="212">
        <v>119</v>
      </c>
      <c r="P6" s="160">
        <v>104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0</v>
      </c>
      <c r="I7" s="169">
        <v>3</v>
      </c>
      <c r="J7" s="167"/>
      <c r="K7" s="94"/>
      <c r="L7" s="169"/>
      <c r="M7" s="167">
        <v>323</v>
      </c>
      <c r="N7" s="94">
        <v>398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98</v>
      </c>
      <c r="C5" s="611">
        <v>99.5</v>
      </c>
      <c r="D5" s="945">
        <v>96.7</v>
      </c>
      <c r="E5" s="610"/>
      <c r="F5" s="611"/>
      <c r="G5" s="945"/>
      <c r="H5" s="610"/>
      <c r="I5" s="611"/>
      <c r="J5" s="945"/>
      <c r="K5" s="610">
        <v>136</v>
      </c>
      <c r="L5" s="611">
        <v>72</v>
      </c>
      <c r="M5" s="945">
        <v>64</v>
      </c>
      <c r="N5" s="610">
        <v>110.6</v>
      </c>
      <c r="O5" s="611">
        <v>118</v>
      </c>
      <c r="P5" s="945">
        <v>103.2</v>
      </c>
      <c r="Q5" s="610">
        <v>0.5</v>
      </c>
      <c r="R5" s="611">
        <v>0.3</v>
      </c>
      <c r="S5" s="945">
        <v>0.7</v>
      </c>
    </row>
    <row r="6" spans="1:19" x14ac:dyDescent="0.25">
      <c r="A6" s="286">
        <v>2021</v>
      </c>
      <c r="B6" s="457">
        <v>102.7</v>
      </c>
      <c r="C6" s="458">
        <v>106.7</v>
      </c>
      <c r="D6" s="976">
        <v>98.9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96</v>
      </c>
      <c r="L6" s="458">
        <v>46</v>
      </c>
      <c r="M6" s="976">
        <v>50</v>
      </c>
      <c r="N6" s="457">
        <v>95.1</v>
      </c>
      <c r="O6" s="458">
        <v>95.8</v>
      </c>
      <c r="P6" s="976">
        <v>94.3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98.3</v>
      </c>
      <c r="C7" s="612">
        <v>99.4</v>
      </c>
      <c r="D7" s="980">
        <v>97.3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100</v>
      </c>
      <c r="L7" s="612">
        <v>48</v>
      </c>
      <c r="M7" s="980">
        <v>52</v>
      </c>
      <c r="N7" s="601">
        <v>109.9</v>
      </c>
      <c r="O7" s="612">
        <v>109.1</v>
      </c>
      <c r="P7" s="980">
        <v>110.6</v>
      </c>
      <c r="Q7" s="601">
        <v>0.1</v>
      </c>
      <c r="R7" s="612">
        <v>0.5</v>
      </c>
      <c r="S7" s="980">
        <v>-0.3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340522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28971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39</v>
      </c>
      <c r="C5" s="616">
        <v>39</v>
      </c>
      <c r="D5" s="616">
        <v>0</v>
      </c>
      <c r="E5" s="599">
        <v>185</v>
      </c>
      <c r="F5" s="616">
        <v>94</v>
      </c>
      <c r="G5" s="945">
        <v>91</v>
      </c>
      <c r="H5" s="616">
        <v>0</v>
      </c>
      <c r="I5" s="616">
        <v>0</v>
      </c>
      <c r="J5" s="616">
        <v>0</v>
      </c>
      <c r="K5" s="217">
        <f>SUM(B5,E5,H5)</f>
        <v>224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19</v>
      </c>
      <c r="C6" s="612">
        <v>19</v>
      </c>
      <c r="D6" s="946">
        <v>0</v>
      </c>
      <c r="E6" s="601">
        <v>160</v>
      </c>
      <c r="F6" s="612">
        <v>81</v>
      </c>
      <c r="G6" s="946">
        <v>79</v>
      </c>
      <c r="H6" s="601">
        <v>0</v>
      </c>
      <c r="I6" s="612">
        <v>0</v>
      </c>
      <c r="J6" s="612">
        <v>0</v>
      </c>
      <c r="K6" s="218">
        <f>SUM(B6,E6,H6)</f>
        <v>179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24</v>
      </c>
      <c r="C7" s="612">
        <v>22</v>
      </c>
      <c r="D7" s="946">
        <v>2</v>
      </c>
      <c r="E7" s="601">
        <v>148</v>
      </c>
      <c r="F7" s="612">
        <v>77</v>
      </c>
      <c r="G7" s="946">
        <v>71</v>
      </c>
      <c r="H7" s="601">
        <v>0</v>
      </c>
      <c r="I7" s="612">
        <v>0</v>
      </c>
      <c r="J7" s="612">
        <v>0</v>
      </c>
      <c r="K7" s="218">
        <f>SUM(B7,E7,H7)</f>
        <v>172</v>
      </c>
      <c r="M7" s="106" t="s">
        <v>285</v>
      </c>
      <c r="N7" s="220">
        <f>IF(ISBLANK(G7),"",G7)</f>
        <v>71</v>
      </c>
      <c r="O7" s="107">
        <f>IF(ISBLANK(F7),"",F7)</f>
        <v>77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</v>
      </c>
      <c r="O8" s="83">
        <f>IF(ISBLANK(C7),"",C7)</f>
        <v>22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71</v>
      </c>
      <c r="O14" s="107">
        <f>IF(ISBLANK(F7),"",F7)</f>
        <v>77</v>
      </c>
      <c r="P14" s="211"/>
    </row>
    <row r="15" spans="1:17" ht="26.25" customHeight="1" x14ac:dyDescent="0.25">
      <c r="M15" s="108" t="s">
        <v>516</v>
      </c>
      <c r="N15" s="170">
        <f>IF(ISBLANK(D7),"",D7)</f>
        <v>2</v>
      </c>
      <c r="O15" s="83">
        <f>IF(ISBLANK(C7),"",C7)</f>
        <v>22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33</v>
      </c>
      <c r="F21" s="616">
        <v>11</v>
      </c>
      <c r="G21" s="945">
        <v>22</v>
      </c>
      <c r="H21" s="616">
        <v>0</v>
      </c>
      <c r="I21" s="616">
        <v>0</v>
      </c>
      <c r="J21" s="616">
        <v>0</v>
      </c>
      <c r="K21" s="217">
        <f>SUM(B21,E21,H21)</f>
        <v>33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46</v>
      </c>
      <c r="F22" s="1028">
        <v>19</v>
      </c>
      <c r="G22" s="980">
        <v>27</v>
      </c>
      <c r="H22" s="1034">
        <v>0</v>
      </c>
      <c r="I22" s="1028">
        <v>0</v>
      </c>
      <c r="J22" s="1028">
        <v>0</v>
      </c>
      <c r="K22" s="218">
        <f>SUM(B22,E22,H22)</f>
        <v>46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22</v>
      </c>
      <c r="C23" s="1028">
        <v>22</v>
      </c>
      <c r="D23" s="980">
        <v>0</v>
      </c>
      <c r="E23" s="1034">
        <v>50</v>
      </c>
      <c r="F23" s="1028">
        <v>26</v>
      </c>
      <c r="G23" s="980">
        <v>24</v>
      </c>
      <c r="H23" s="1034">
        <v>0</v>
      </c>
      <c r="I23" s="1028">
        <v>0</v>
      </c>
      <c r="J23" s="1028">
        <v>0</v>
      </c>
      <c r="K23" s="218">
        <f>SUM(B23,E23,H23)</f>
        <v>72</v>
      </c>
      <c r="M23" s="106" t="s">
        <v>285</v>
      </c>
      <c r="N23" s="220">
        <f>IF(ISBLANK(G23),"",G23)</f>
        <v>24</v>
      </c>
      <c r="O23" s="107">
        <f>IF(ISBLANK(F23),"",F23)</f>
        <v>26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22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24</v>
      </c>
      <c r="O30" s="107">
        <f>IF(ISBLANK(F23),"",F23)</f>
        <v>26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22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223639</v>
      </c>
      <c r="D5" s="253"/>
    </row>
    <row r="6" spans="1:4" ht="30" x14ac:dyDescent="0.25">
      <c r="A6" s="686" t="s">
        <v>474</v>
      </c>
      <c r="B6" s="617">
        <v>116883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-1.5</v>
      </c>
      <c r="J5" s="611">
        <v>-2.9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1.7</v>
      </c>
      <c r="J6" s="458">
        <v>3.1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-0.9</v>
      </c>
      <c r="J7" s="612">
        <v>-1.5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16</v>
      </c>
      <c r="C5" s="207">
        <v>19</v>
      </c>
      <c r="G5" s="113"/>
      <c r="H5" s="174" t="s">
        <v>586</v>
      </c>
      <c r="I5" s="207">
        <v>2</v>
      </c>
      <c r="J5" s="207">
        <v>3</v>
      </c>
    </row>
    <row r="6" spans="1:13" ht="15" customHeight="1" x14ac:dyDescent="0.25">
      <c r="A6" s="175" t="s">
        <v>587</v>
      </c>
      <c r="B6" s="208">
        <v>409</v>
      </c>
      <c r="C6" s="208">
        <v>59</v>
      </c>
      <c r="G6" s="113"/>
      <c r="H6" s="175" t="s">
        <v>587</v>
      </c>
      <c r="I6" s="208">
        <v>93</v>
      </c>
      <c r="J6" s="208">
        <v>24</v>
      </c>
    </row>
    <row r="7" spans="1:13" ht="15" customHeight="1" x14ac:dyDescent="0.25">
      <c r="A7" s="175" t="s">
        <v>588</v>
      </c>
      <c r="B7" s="208">
        <v>1773</v>
      </c>
      <c r="C7" s="208">
        <v>1228</v>
      </c>
      <c r="G7" s="113"/>
      <c r="H7" s="175" t="s">
        <v>588</v>
      </c>
      <c r="I7" s="208">
        <v>800</v>
      </c>
      <c r="J7" s="208">
        <v>428</v>
      </c>
    </row>
    <row r="8" spans="1:13" ht="15" customHeight="1" x14ac:dyDescent="0.25">
      <c r="A8" s="175" t="s">
        <v>589</v>
      </c>
      <c r="B8" s="208">
        <v>1449</v>
      </c>
      <c r="C8" s="208">
        <v>1433</v>
      </c>
      <c r="G8" s="113"/>
      <c r="H8" s="175" t="s">
        <v>589</v>
      </c>
      <c r="I8" s="208">
        <v>1240</v>
      </c>
      <c r="J8" s="208">
        <v>1022</v>
      </c>
    </row>
    <row r="9" spans="1:13" ht="15" customHeight="1" x14ac:dyDescent="0.25">
      <c r="A9" s="175" t="s">
        <v>590</v>
      </c>
      <c r="B9" s="208">
        <v>2240</v>
      </c>
      <c r="C9" s="208">
        <v>3208</v>
      </c>
      <c r="G9" s="113"/>
      <c r="H9" s="175" t="s">
        <v>590</v>
      </c>
      <c r="I9" s="208">
        <v>2408</v>
      </c>
      <c r="J9" s="208">
        <v>3394</v>
      </c>
    </row>
    <row r="10" spans="1:13" ht="15" customHeight="1" x14ac:dyDescent="0.25">
      <c r="A10" s="175" t="s">
        <v>591</v>
      </c>
      <c r="B10" s="208">
        <v>141</v>
      </c>
      <c r="C10" s="208">
        <v>199</v>
      </c>
      <c r="G10" s="113"/>
      <c r="H10" s="175" t="s">
        <v>591</v>
      </c>
      <c r="I10" s="208">
        <v>151</v>
      </c>
      <c r="J10" s="208">
        <v>196</v>
      </c>
    </row>
    <row r="11" spans="1:13" ht="15" customHeight="1" x14ac:dyDescent="0.25">
      <c r="A11" s="176" t="s">
        <v>592</v>
      </c>
      <c r="B11" s="209">
        <v>193</v>
      </c>
      <c r="C11" s="209">
        <v>166</v>
      </c>
      <c r="G11" s="113"/>
      <c r="H11" s="176" t="s">
        <v>592</v>
      </c>
      <c r="I11" s="209">
        <v>385</v>
      </c>
      <c r="J11" s="209">
        <v>276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16</v>
      </c>
      <c r="C17" s="178">
        <f>IF(ISBLANK(C5),"0",C5)</f>
        <v>19</v>
      </c>
      <c r="G17" s="113"/>
      <c r="H17" s="174" t="s">
        <v>586</v>
      </c>
      <c r="I17" s="177">
        <f>IF(ISBLANK(I5),"0",I5)</f>
        <v>2</v>
      </c>
      <c r="J17" s="178">
        <f>IF(ISBLANK(J5),"0",J5)</f>
        <v>3</v>
      </c>
    </row>
    <row r="18" spans="1:13" ht="15" customHeight="1" x14ac:dyDescent="0.25">
      <c r="A18" s="175" t="s">
        <v>587</v>
      </c>
      <c r="B18" s="179">
        <f t="shared" ref="B18:C18" si="0">IF(ISBLANK(B6),"0",B6)</f>
        <v>409</v>
      </c>
      <c r="C18" s="180">
        <f t="shared" si="0"/>
        <v>59</v>
      </c>
      <c r="G18" s="113"/>
      <c r="H18" s="175" t="s">
        <v>587</v>
      </c>
      <c r="I18" s="179">
        <f t="shared" ref="I18:J18" si="1">IF(ISBLANK(I6),"0",I6)</f>
        <v>93</v>
      </c>
      <c r="J18" s="180">
        <f t="shared" si="1"/>
        <v>24</v>
      </c>
    </row>
    <row r="19" spans="1:13" ht="15" customHeight="1" x14ac:dyDescent="0.25">
      <c r="A19" s="175" t="s">
        <v>588</v>
      </c>
      <c r="B19" s="179">
        <f t="shared" ref="B19:C19" si="2">IF(ISBLANK(B7),"0",B7)</f>
        <v>1773</v>
      </c>
      <c r="C19" s="180">
        <f t="shared" si="2"/>
        <v>1228</v>
      </c>
      <c r="G19" s="113"/>
      <c r="H19" s="175" t="s">
        <v>588</v>
      </c>
      <c r="I19" s="179">
        <f t="shared" ref="I19:J19" si="3">IF(ISBLANK(I7),"0",I7)</f>
        <v>800</v>
      </c>
      <c r="J19" s="180">
        <f t="shared" si="3"/>
        <v>428</v>
      </c>
    </row>
    <row r="20" spans="1:13" ht="15" customHeight="1" x14ac:dyDescent="0.25">
      <c r="A20" s="175" t="s">
        <v>589</v>
      </c>
      <c r="B20" s="179">
        <f t="shared" ref="B20:C20" si="4">IF(ISBLANK(B8),"0",B8)</f>
        <v>1449</v>
      </c>
      <c r="C20" s="180">
        <f t="shared" si="4"/>
        <v>1433</v>
      </c>
      <c r="G20" s="113"/>
      <c r="H20" s="175" t="s">
        <v>589</v>
      </c>
      <c r="I20" s="179">
        <f t="shared" ref="I20:J20" si="5">IF(ISBLANK(I8),"0",I8)</f>
        <v>1240</v>
      </c>
      <c r="J20" s="180">
        <f t="shared" si="5"/>
        <v>1022</v>
      </c>
    </row>
    <row r="21" spans="1:13" ht="15" customHeight="1" x14ac:dyDescent="0.25">
      <c r="A21" s="175" t="s">
        <v>590</v>
      </c>
      <c r="B21" s="179">
        <f t="shared" ref="B21:C21" si="6">IF(ISBLANK(B9),"0",B9)</f>
        <v>2240</v>
      </c>
      <c r="C21" s="180">
        <f t="shared" si="6"/>
        <v>3208</v>
      </c>
      <c r="G21" s="113"/>
      <c r="H21" s="175" t="s">
        <v>590</v>
      </c>
      <c r="I21" s="179">
        <f t="shared" ref="I21:J21" si="7">IF(ISBLANK(I9),"0",I9)</f>
        <v>2408</v>
      </c>
      <c r="J21" s="180">
        <f t="shared" si="7"/>
        <v>3394</v>
      </c>
    </row>
    <row r="22" spans="1:13" ht="15" customHeight="1" x14ac:dyDescent="0.25">
      <c r="A22" s="175" t="s">
        <v>591</v>
      </c>
      <c r="B22" s="179">
        <f t="shared" ref="B22:C22" si="8">IF(ISBLANK(B10),"0",B10)</f>
        <v>141</v>
      </c>
      <c r="C22" s="180">
        <f t="shared" si="8"/>
        <v>199</v>
      </c>
      <c r="G22" s="113"/>
      <c r="H22" s="175" t="s">
        <v>591</v>
      </c>
      <c r="I22" s="179">
        <f t="shared" ref="I22:J22" si="9">IF(ISBLANK(I10),"0",I10)</f>
        <v>151</v>
      </c>
      <c r="J22" s="180">
        <f t="shared" si="9"/>
        <v>196</v>
      </c>
    </row>
    <row r="23" spans="1:13" ht="15" customHeight="1" x14ac:dyDescent="0.25">
      <c r="A23" s="176" t="s">
        <v>592</v>
      </c>
      <c r="B23" s="181">
        <f t="shared" ref="B23:C23" si="10">IF(ISBLANK(B11),"0",B11)</f>
        <v>193</v>
      </c>
      <c r="C23" s="182">
        <f t="shared" si="10"/>
        <v>166</v>
      </c>
      <c r="G23" s="113"/>
      <c r="H23" s="176" t="s">
        <v>592</v>
      </c>
      <c r="I23" s="181">
        <f t="shared" ref="I23:J23" si="11">IF(ISBLANK(I11),"0",I11)</f>
        <v>385</v>
      </c>
      <c r="J23" s="182">
        <f t="shared" si="11"/>
        <v>276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0.25719337727053532</v>
      </c>
      <c r="C29" s="184">
        <f>C17/SUM(C17:C23)*100</f>
        <v>0.30101394169835233</v>
      </c>
      <c r="D29" s="253"/>
      <c r="E29" s="253"/>
      <c r="G29" s="113"/>
      <c r="H29" s="174" t="s">
        <v>593</v>
      </c>
      <c r="I29" s="184">
        <f>I17/SUM(I17:I23)*100</f>
        <v>3.9377830281551486E-2</v>
      </c>
      <c r="J29" s="184">
        <f>J17/SUM(J17:J23)*100</f>
        <v>5.6148231330713089E-2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6.5745057064780577</v>
      </c>
      <c r="C30" s="185">
        <f>C18/SUM(C17:C23)*100</f>
        <v>0.9347275031685679</v>
      </c>
      <c r="D30" s="253"/>
      <c r="E30" s="253"/>
      <c r="G30" s="113"/>
      <c r="H30" s="175" t="s">
        <v>594</v>
      </c>
      <c r="I30" s="185">
        <f>I18/SUM(I17:I23)*100</f>
        <v>1.831069108092144</v>
      </c>
      <c r="J30" s="185">
        <f>J18/SUM(J17:J23)*100</f>
        <v>0.44918585064570471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28.500241118791191</v>
      </c>
      <c r="C31" s="185">
        <f>C19/SUM(C17:C23)*100</f>
        <v>19.455006337135615</v>
      </c>
      <c r="D31" s="253"/>
      <c r="E31" s="253"/>
      <c r="G31" s="113"/>
      <c r="H31" s="175" t="s">
        <v>595</v>
      </c>
      <c r="I31" s="185">
        <f>I19/SUM(I17:I23)*100</f>
        <v>15.751132112620594</v>
      </c>
      <c r="J31" s="185">
        <f>J19/SUM(J17:J23)*100</f>
        <v>8.0104810031817326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23.292075229062853</v>
      </c>
      <c r="C32" s="185">
        <f>C20/SUM(C17:C23)*100</f>
        <v>22.702788339670469</v>
      </c>
      <c r="D32" s="253"/>
      <c r="E32" s="253"/>
      <c r="G32" s="113"/>
      <c r="H32" s="175" t="s">
        <v>596</v>
      </c>
      <c r="I32" s="185">
        <f>I20/SUM(I17:I23)*100</f>
        <v>24.414254774561922</v>
      </c>
      <c r="J32" s="185">
        <f>J20/SUM(J17:J23)*100</f>
        <v>19.127830806662924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36.007072817874942</v>
      </c>
      <c r="C33" s="185">
        <f>C21/SUM(C17:C23)*100</f>
        <v>50.823827629911278</v>
      </c>
      <c r="D33" s="253"/>
      <c r="E33" s="253"/>
      <c r="G33" s="113"/>
      <c r="H33" s="175" t="s">
        <v>597</v>
      </c>
      <c r="I33" s="185">
        <f>I21/SUM(I17:I23)*100</f>
        <v>47.410907658987988</v>
      </c>
      <c r="J33" s="185">
        <f>J21/SUM(J17:J23)*100</f>
        <v>63.522365712146737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2.2665166371965921</v>
      </c>
      <c r="C34" s="185">
        <f>C22/SUM(C17:C23)*100</f>
        <v>3.1527249683143217</v>
      </c>
      <c r="D34" s="253"/>
      <c r="E34" s="253"/>
      <c r="G34" s="113"/>
      <c r="H34" s="175" t="s">
        <v>598</v>
      </c>
      <c r="I34" s="185">
        <f>I22/SUM(I17:I23)*100</f>
        <v>2.9730261862571372</v>
      </c>
      <c r="J34" s="185">
        <f>J22/SUM(J17:J23)*100</f>
        <v>3.6683511136065885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3.1023951133258318</v>
      </c>
      <c r="C35" s="186">
        <f>C23/SUM(C17:C23)*100</f>
        <v>2.6299112801013944</v>
      </c>
      <c r="D35" s="253"/>
      <c r="E35" s="253"/>
      <c r="G35" s="113"/>
      <c r="H35" s="176" t="s">
        <v>599</v>
      </c>
      <c r="I35" s="186">
        <f>I23/SUM(I17:I23)*100</f>
        <v>7.5802323291986609</v>
      </c>
      <c r="J35" s="186">
        <f>J23/SUM(J17:J23)*100</f>
        <v>5.165637282425604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0.25719337727053532</v>
      </c>
      <c r="C41" s="184">
        <f t="shared" si="12"/>
        <v>0.30101394169835233</v>
      </c>
      <c r="G41" s="113"/>
      <c r="H41" s="174" t="s">
        <v>601</v>
      </c>
      <c r="I41" s="184">
        <f t="shared" ref="I41:J41" si="13">I29</f>
        <v>3.9377830281551486E-2</v>
      </c>
      <c r="J41" s="184">
        <f t="shared" si="13"/>
        <v>5.6148231330713089E-2</v>
      </c>
    </row>
    <row r="42" spans="1:12" x14ac:dyDescent="0.25">
      <c r="A42" s="175" t="s">
        <v>602</v>
      </c>
      <c r="B42" s="185">
        <f t="shared" si="12"/>
        <v>6.5745057064780577</v>
      </c>
      <c r="C42" s="185">
        <f t="shared" si="12"/>
        <v>0.9347275031685679</v>
      </c>
      <c r="G42" s="113"/>
      <c r="H42" s="175" t="s">
        <v>602</v>
      </c>
      <c r="I42" s="185">
        <f t="shared" ref="I42:J42" si="14">I30</f>
        <v>1.831069108092144</v>
      </c>
      <c r="J42" s="185">
        <f t="shared" si="14"/>
        <v>0.44918585064570471</v>
      </c>
    </row>
    <row r="43" spans="1:12" x14ac:dyDescent="0.25">
      <c r="A43" s="175" t="s">
        <v>603</v>
      </c>
      <c r="B43" s="185">
        <f t="shared" si="12"/>
        <v>28.500241118791191</v>
      </c>
      <c r="C43" s="185">
        <f t="shared" si="12"/>
        <v>19.455006337135615</v>
      </c>
      <c r="G43" s="113"/>
      <c r="H43" s="175" t="s">
        <v>603</v>
      </c>
      <c r="I43" s="185">
        <f t="shared" ref="I43:J43" si="15">I31</f>
        <v>15.751132112620594</v>
      </c>
      <c r="J43" s="185">
        <f t="shared" si="15"/>
        <v>8.0104810031817326</v>
      </c>
    </row>
    <row r="44" spans="1:12" x14ac:dyDescent="0.25">
      <c r="A44" s="175" t="s">
        <v>604</v>
      </c>
      <c r="B44" s="185">
        <f t="shared" si="12"/>
        <v>23.292075229062853</v>
      </c>
      <c r="C44" s="185">
        <f t="shared" si="12"/>
        <v>22.702788339670469</v>
      </c>
      <c r="G44" s="113"/>
      <c r="H44" s="175" t="s">
        <v>604</v>
      </c>
      <c r="I44" s="185">
        <f t="shared" ref="I44:J44" si="16">I32</f>
        <v>24.414254774561922</v>
      </c>
      <c r="J44" s="185">
        <f t="shared" si="16"/>
        <v>19.127830806662924</v>
      </c>
    </row>
    <row r="45" spans="1:12" x14ac:dyDescent="0.25">
      <c r="A45" s="175" t="s">
        <v>605</v>
      </c>
      <c r="B45" s="185">
        <f t="shared" si="12"/>
        <v>36.007072817874942</v>
      </c>
      <c r="C45" s="185">
        <f t="shared" si="12"/>
        <v>50.823827629911278</v>
      </c>
      <c r="G45" s="113"/>
      <c r="H45" s="175" t="s">
        <v>605</v>
      </c>
      <c r="I45" s="185">
        <f t="shared" ref="I45:J45" si="17">I33</f>
        <v>47.410907658987988</v>
      </c>
      <c r="J45" s="185">
        <f t="shared" si="17"/>
        <v>63.522365712146737</v>
      </c>
    </row>
    <row r="46" spans="1:12" x14ac:dyDescent="0.25">
      <c r="A46" s="175" t="s">
        <v>606</v>
      </c>
      <c r="B46" s="185">
        <f t="shared" si="12"/>
        <v>2.2665166371965921</v>
      </c>
      <c r="C46" s="185">
        <f t="shared" si="12"/>
        <v>3.1527249683143217</v>
      </c>
      <c r="G46" s="113"/>
      <c r="H46" s="175" t="s">
        <v>606</v>
      </c>
      <c r="I46" s="185">
        <f t="shared" ref="I46:J46" si="18">I34</f>
        <v>2.9730261862571372</v>
      </c>
      <c r="J46" s="185">
        <f t="shared" si="18"/>
        <v>3.6683511136065885</v>
      </c>
    </row>
    <row r="47" spans="1:12" x14ac:dyDescent="0.25">
      <c r="A47" s="176" t="s">
        <v>607</v>
      </c>
      <c r="B47" s="186">
        <f t="shared" si="12"/>
        <v>3.1023951133258318</v>
      </c>
      <c r="C47" s="186">
        <f t="shared" si="12"/>
        <v>2.6299112801013944</v>
      </c>
      <c r="G47" s="113"/>
      <c r="H47" s="176" t="s">
        <v>607</v>
      </c>
      <c r="I47" s="186">
        <f t="shared" ref="I47:J47" si="19">I35</f>
        <v>7.5802323291986609</v>
      </c>
      <c r="J47" s="186">
        <f t="shared" si="19"/>
        <v>5.165637282425604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4516</v>
      </c>
      <c r="C5" s="207">
        <v>4358</v>
      </c>
      <c r="D5" s="253"/>
      <c r="E5" s="253"/>
      <c r="F5" s="1003"/>
      <c r="H5" s="174" t="s">
        <v>624</v>
      </c>
      <c r="I5" s="207">
        <v>1956</v>
      </c>
      <c r="J5" s="207">
        <v>1786</v>
      </c>
    </row>
    <row r="6" spans="1:10" ht="15" customHeight="1" x14ac:dyDescent="0.25">
      <c r="A6" s="175" t="s">
        <v>625</v>
      </c>
      <c r="B6" s="208">
        <v>661</v>
      </c>
      <c r="C6" s="208">
        <v>840</v>
      </c>
      <c r="D6" s="253"/>
      <c r="E6" s="253"/>
      <c r="F6" s="1003"/>
      <c r="H6" s="175" t="s">
        <v>625</v>
      </c>
      <c r="I6" s="208">
        <v>1653</v>
      </c>
      <c r="J6" s="208">
        <v>2098</v>
      </c>
    </row>
    <row r="7" spans="1:10" ht="15" customHeight="1" x14ac:dyDescent="0.25">
      <c r="A7" s="176" t="s">
        <v>626</v>
      </c>
      <c r="B7" s="209">
        <v>1044</v>
      </c>
      <c r="C7" s="209">
        <v>1114</v>
      </c>
      <c r="D7" s="253"/>
      <c r="E7" s="253"/>
      <c r="F7" s="1003"/>
      <c r="H7" s="175" t="s">
        <v>626</v>
      </c>
      <c r="I7" s="208">
        <v>1466</v>
      </c>
      <c r="J7" s="208">
        <v>1452</v>
      </c>
    </row>
    <row r="8" spans="1:10" x14ac:dyDescent="0.25">
      <c r="D8" s="253"/>
      <c r="E8" s="253"/>
      <c r="F8" s="1003"/>
      <c r="H8" s="176" t="s">
        <v>2351</v>
      </c>
      <c r="I8" s="209">
        <v>4</v>
      </c>
      <c r="J8" s="209">
        <v>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4516</v>
      </c>
      <c r="C13" s="178">
        <f>IF(ISBLANK(C5),"0",C5)</f>
        <v>4358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661</v>
      </c>
      <c r="C14" s="180">
        <f t="shared" si="0"/>
        <v>840</v>
      </c>
      <c r="D14" s="253"/>
      <c r="E14" s="253"/>
      <c r="F14" s="1003"/>
      <c r="H14" s="174" t="s">
        <v>624</v>
      </c>
      <c r="I14" s="177">
        <f>IF(ISBLANK(I5),"0",I5)</f>
        <v>1956</v>
      </c>
      <c r="J14" s="178">
        <f>IF(ISBLANK(J5),"0",J5)</f>
        <v>1786</v>
      </c>
    </row>
    <row r="15" spans="1:10" ht="15" customHeight="1" x14ac:dyDescent="0.25">
      <c r="A15" s="176" t="s">
        <v>626</v>
      </c>
      <c r="B15" s="181">
        <f t="shared" si="0"/>
        <v>1044</v>
      </c>
      <c r="C15" s="182">
        <f t="shared" si="0"/>
        <v>1114</v>
      </c>
      <c r="D15" s="253"/>
      <c r="E15" s="253"/>
      <c r="F15" s="1003"/>
      <c r="H15" s="175" t="s">
        <v>625</v>
      </c>
      <c r="I15" s="179">
        <f t="shared" ref="I15:J15" si="1">IF(ISBLANK(I6),"0",I6)</f>
        <v>1653</v>
      </c>
      <c r="J15" s="180">
        <f t="shared" si="1"/>
        <v>2098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1466</v>
      </c>
      <c r="J16" s="180">
        <f t="shared" si="2"/>
        <v>1452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</v>
      </c>
      <c r="J17" s="182">
        <f t="shared" si="3"/>
        <v>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72.592830734608583</v>
      </c>
      <c r="C21" s="184">
        <f>C13/SUM(C13:C15)*100</f>
        <v>69.043092522179975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10.625301398488988</v>
      </c>
      <c r="C22" s="185">
        <f>C14/SUM(C13:C15)*100</f>
        <v>13.307984790874524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16.781867866902427</v>
      </c>
      <c r="C23" s="186">
        <f>C15/SUM(C13:C15)*100</f>
        <v>17.6489226869455</v>
      </c>
      <c r="D23" s="253"/>
      <c r="E23" s="253"/>
      <c r="F23" s="1003"/>
      <c r="H23" s="174" t="s">
        <v>629</v>
      </c>
      <c r="I23" s="184">
        <f>I14/SUM(I14:I17)*100</f>
        <v>38.511518015357353</v>
      </c>
      <c r="J23" s="184">
        <f>J14/SUM(J14:J17)*100</f>
        <v>33.426913718884521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32.545776727702304</v>
      </c>
      <c r="J24" s="185">
        <f>J15/SUM(J14:J17)*100</f>
        <v>39.266329777278678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28.863949596377243</v>
      </c>
      <c r="J25" s="185">
        <f>J16/SUM(J14:J17)*100</f>
        <v>27.175743964065131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7.8755660563102972E-2</v>
      </c>
      <c r="J26" s="186">
        <f>J17/SUM(J14:J17)*100</f>
        <v>0.13101253977166386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72.592830734608583</v>
      </c>
      <c r="C29" s="189">
        <f t="shared" si="4"/>
        <v>69.043092522179975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10.625301398488988</v>
      </c>
      <c r="C30" s="192">
        <f t="shared" si="4"/>
        <v>13.307984790874524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16.781867866902427</v>
      </c>
      <c r="C31" s="195">
        <f t="shared" si="4"/>
        <v>17.6489226869455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38.511518015357353</v>
      </c>
      <c r="J32" s="189">
        <f>J23</f>
        <v>33.426913718884521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32.545776727702304</v>
      </c>
      <c r="J33" s="192">
        <f t="shared" si="5"/>
        <v>39.266329777278678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28.863949596377243</v>
      </c>
      <c r="J34" s="192">
        <f t="shared" si="6"/>
        <v>27.175743964065131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7.8755660563102972E-2</v>
      </c>
      <c r="J35" s="195">
        <f t="shared" si="7"/>
        <v>0.13101253977166386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413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11754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74.97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234.1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1</v>
      </c>
      <c r="C6" s="657">
        <v>1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10</v>
      </c>
      <c r="C7" s="657">
        <v>9</v>
      </c>
      <c r="E7" s="44"/>
      <c r="J7" s="656" t="s">
        <v>641</v>
      </c>
      <c r="K7" s="670">
        <f t="shared" si="0"/>
        <v>10</v>
      </c>
      <c r="L7" s="619">
        <f t="shared" si="1"/>
        <v>9</v>
      </c>
      <c r="N7" s="44"/>
    </row>
    <row r="8" spans="1:15" x14ac:dyDescent="0.25">
      <c r="A8" s="650" t="s">
        <v>642</v>
      </c>
      <c r="B8" s="651">
        <v>1</v>
      </c>
      <c r="C8" s="651">
        <v>4</v>
      </c>
      <c r="E8" s="21"/>
      <c r="J8" s="650" t="s">
        <v>642</v>
      </c>
      <c r="K8" s="670">
        <f t="shared" si="0"/>
        <v>1</v>
      </c>
      <c r="L8" s="619">
        <f t="shared" si="1"/>
        <v>4</v>
      </c>
      <c r="N8" s="21"/>
    </row>
    <row r="9" spans="1:15" x14ac:dyDescent="0.25">
      <c r="A9" s="650" t="s">
        <v>643</v>
      </c>
      <c r="B9" s="651">
        <v>15</v>
      </c>
      <c r="C9" s="651">
        <v>6</v>
      </c>
      <c r="E9" s="21"/>
      <c r="J9" s="650" t="s">
        <v>643</v>
      </c>
      <c r="K9" s="670">
        <f t="shared" si="0"/>
        <v>15</v>
      </c>
      <c r="L9" s="619">
        <f t="shared" si="1"/>
        <v>6</v>
      </c>
      <c r="N9" s="21"/>
    </row>
    <row r="10" spans="1:15" x14ac:dyDescent="0.25">
      <c r="A10" s="652" t="s">
        <v>365</v>
      </c>
      <c r="B10" s="653">
        <v>261</v>
      </c>
      <c r="C10" s="653">
        <v>20</v>
      </c>
      <c r="J10" s="652" t="s">
        <v>365</v>
      </c>
      <c r="K10" s="671">
        <f t="shared" si="0"/>
        <v>261</v>
      </c>
      <c r="L10" s="620">
        <f t="shared" si="1"/>
        <v>20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4.41</v>
      </c>
      <c r="C15" s="197"/>
      <c r="D15" s="253"/>
      <c r="E15" s="211"/>
      <c r="F15" s="253"/>
      <c r="G15" s="253"/>
      <c r="J15" s="673" t="s">
        <v>488</v>
      </c>
      <c r="K15" s="674">
        <f>B15</f>
        <v>4.41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</v>
      </c>
      <c r="C16" s="197"/>
      <c r="D16" s="253"/>
      <c r="E16" s="254"/>
      <c r="F16" s="253"/>
      <c r="G16" s="253"/>
      <c r="J16" s="675" t="s">
        <v>489</v>
      </c>
      <c r="K16" s="676">
        <f>B16</f>
        <v>0.6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2.4900000000000002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2.4900000000000002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2.4900000000000002</v>
      </c>
      <c r="C21" s="253"/>
      <c r="D21" s="253"/>
      <c r="E21" s="253"/>
      <c r="F21" s="253"/>
      <c r="G21" s="253"/>
      <c r="J21" s="661" t="s">
        <v>498</v>
      </c>
      <c r="K21" s="679">
        <f>B21</f>
        <v>2.4900000000000002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4</v>
      </c>
      <c r="C34" s="657">
        <v>0</v>
      </c>
      <c r="E34" s="44"/>
      <c r="J34" s="656" t="s">
        <v>641</v>
      </c>
      <c r="K34" s="670">
        <f t="shared" si="2"/>
        <v>4</v>
      </c>
      <c r="L34" s="619">
        <f t="shared" si="3"/>
        <v>0</v>
      </c>
      <c r="N34" s="44"/>
    </row>
    <row r="35" spans="1:15" x14ac:dyDescent="0.25">
      <c r="A35" s="650" t="s">
        <v>642</v>
      </c>
      <c r="B35" s="651">
        <v>3</v>
      </c>
      <c r="C35" s="651">
        <v>7</v>
      </c>
      <c r="E35" s="21"/>
      <c r="J35" s="650" t="s">
        <v>642</v>
      </c>
      <c r="K35" s="670">
        <f t="shared" si="2"/>
        <v>3</v>
      </c>
      <c r="L35" s="619">
        <f t="shared" si="3"/>
        <v>7</v>
      </c>
      <c r="N35" s="21"/>
    </row>
    <row r="36" spans="1:15" x14ac:dyDescent="0.25">
      <c r="A36" s="650" t="s">
        <v>643</v>
      </c>
      <c r="B36" s="651">
        <v>2</v>
      </c>
      <c r="C36" s="651">
        <v>4</v>
      </c>
      <c r="E36" s="21"/>
      <c r="J36" s="650" t="s">
        <v>643</v>
      </c>
      <c r="K36" s="670">
        <f t="shared" si="2"/>
        <v>2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32</v>
      </c>
      <c r="C37" s="653">
        <v>5</v>
      </c>
      <c r="J37" s="652" t="s">
        <v>365</v>
      </c>
      <c r="K37" s="671">
        <f t="shared" si="2"/>
        <v>32</v>
      </c>
      <c r="L37" s="620">
        <f t="shared" si="3"/>
        <v>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0.77</v>
      </c>
      <c r="C42" s="197"/>
      <c r="D42" s="253"/>
      <c r="E42" s="211"/>
      <c r="F42" s="253"/>
      <c r="G42" s="253"/>
      <c r="J42" s="673" t="s">
        <v>488</v>
      </c>
      <c r="K42" s="674">
        <f>B42</f>
        <v>0.77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0.31</v>
      </c>
      <c r="C43" s="197"/>
      <c r="D43" s="253"/>
      <c r="E43" s="254"/>
      <c r="F43" s="253"/>
      <c r="G43" s="253"/>
      <c r="J43" s="675" t="s">
        <v>489</v>
      </c>
      <c r="K43" s="676">
        <f>B43</f>
        <v>0.31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0.53</v>
      </c>
      <c r="C46" s="198"/>
      <c r="D46" s="255"/>
      <c r="E46" s="256"/>
      <c r="F46" s="253"/>
      <c r="G46" s="253"/>
      <c r="J46" s="672" t="s">
        <v>502</v>
      </c>
      <c r="K46" s="676">
        <f>B46</f>
        <v>0.53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0.53</v>
      </c>
      <c r="C48" s="253"/>
      <c r="D48" s="253"/>
      <c r="E48" s="253"/>
      <c r="F48" s="253"/>
      <c r="G48" s="253"/>
      <c r="J48" s="661" t="s">
        <v>498</v>
      </c>
      <c r="K48" s="679">
        <f>B48</f>
        <v>0.53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43.2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93.2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153091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13025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38</v>
      </c>
      <c r="E4" s="600">
        <v>0.63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38</v>
      </c>
      <c r="E5" s="751">
        <v>0.34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43.2</v>
      </c>
      <c r="E6" s="959">
        <v>0.46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18</v>
      </c>
      <c r="C4" s="643">
        <v>1.4</v>
      </c>
      <c r="D4" s="643">
        <v>1</v>
      </c>
      <c r="E4" s="643">
        <v>0.18</v>
      </c>
      <c r="F4" s="643"/>
      <c r="G4" s="643">
        <v>2.4</v>
      </c>
      <c r="H4" s="1066"/>
      <c r="I4" s="253"/>
      <c r="J4" s="253"/>
      <c r="K4" s="253"/>
    </row>
    <row r="5" spans="1:11" x14ac:dyDescent="0.25">
      <c r="A5" s="480">
        <v>2021</v>
      </c>
      <c r="B5" s="602">
        <v>17</v>
      </c>
      <c r="C5" s="602">
        <v>1.4</v>
      </c>
      <c r="D5" s="602">
        <v>1</v>
      </c>
      <c r="E5" s="602">
        <v>0.18</v>
      </c>
      <c r="F5" s="602">
        <v>0.8</v>
      </c>
      <c r="G5" s="602">
        <v>2.4</v>
      </c>
      <c r="H5" s="1066"/>
      <c r="I5" s="253"/>
      <c r="J5" s="253"/>
      <c r="K5" s="253"/>
    </row>
    <row r="6" spans="1:11" x14ac:dyDescent="0.25">
      <c r="A6" s="360">
        <v>2022</v>
      </c>
      <c r="B6" s="602">
        <v>17</v>
      </c>
      <c r="C6" s="602">
        <v>1.4</v>
      </c>
      <c r="D6" s="602">
        <v>1.1000000000000001</v>
      </c>
      <c r="E6" s="602">
        <v>0.2</v>
      </c>
      <c r="F6" s="602">
        <v>0.8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92.2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96.6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93.2</v>
      </c>
      <c r="C7" s="1067">
        <v>91.8</v>
      </c>
      <c r="D7" s="1067">
        <v>2</v>
      </c>
      <c r="E7" s="1067">
        <v>17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873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291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3902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15914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1354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952</v>
      </c>
      <c r="C5" s="1034">
        <v>470</v>
      </c>
      <c r="D5" s="600">
        <v>482</v>
      </c>
      <c r="G5" s="871" t="s">
        <v>126</v>
      </c>
      <c r="H5" s="637">
        <f>IF(ISBLANK(D7),"",D7)</f>
        <v>416</v>
      </c>
    </row>
    <row r="6" spans="1:17" x14ac:dyDescent="0.25">
      <c r="A6" s="641">
        <v>2021</v>
      </c>
      <c r="B6" s="1034">
        <v>979</v>
      </c>
      <c r="C6" s="1034">
        <v>470</v>
      </c>
      <c r="D6" s="602">
        <v>509</v>
      </c>
      <c r="G6" s="635" t="s">
        <v>127</v>
      </c>
      <c r="H6" s="623">
        <f>IF(ISBLANK(C7),"",C7)</f>
        <v>457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873</v>
      </c>
      <c r="C7" s="1034">
        <v>457</v>
      </c>
      <c r="D7" s="617">
        <v>416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416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457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521</v>
      </c>
      <c r="C6" s="55">
        <v>264</v>
      </c>
      <c r="D6" s="55">
        <v>257</v>
      </c>
      <c r="E6" s="70">
        <v>764</v>
      </c>
      <c r="F6" s="55">
        <v>372</v>
      </c>
      <c r="G6" s="110">
        <v>392</v>
      </c>
      <c r="H6" s="55">
        <v>513</v>
      </c>
      <c r="I6" s="55">
        <v>273</v>
      </c>
      <c r="J6" s="55">
        <v>240</v>
      </c>
      <c r="K6" s="70">
        <v>1670</v>
      </c>
      <c r="L6" s="55">
        <v>843</v>
      </c>
      <c r="M6" s="110">
        <v>827</v>
      </c>
      <c r="N6" s="70">
        <v>1989</v>
      </c>
      <c r="O6" s="55">
        <v>1061</v>
      </c>
      <c r="P6" s="110">
        <v>928</v>
      </c>
      <c r="Q6" s="70">
        <v>7811</v>
      </c>
      <c r="R6" s="55">
        <v>4187</v>
      </c>
      <c r="S6" s="110">
        <v>3624</v>
      </c>
      <c r="T6" s="70">
        <v>12595</v>
      </c>
      <c r="U6" s="55">
        <v>6409</v>
      </c>
      <c r="V6" s="160">
        <v>6186</v>
      </c>
    </row>
    <row r="7" spans="1:22" x14ac:dyDescent="0.25">
      <c r="A7" s="286">
        <v>2021</v>
      </c>
      <c r="B7" s="167">
        <v>550</v>
      </c>
      <c r="C7" s="94">
        <v>290</v>
      </c>
      <c r="D7" s="94">
        <v>260</v>
      </c>
      <c r="E7" s="167">
        <v>718</v>
      </c>
      <c r="F7" s="94">
        <v>343</v>
      </c>
      <c r="G7" s="169">
        <v>375</v>
      </c>
      <c r="H7" s="94">
        <v>510</v>
      </c>
      <c r="I7" s="94">
        <v>269</v>
      </c>
      <c r="J7" s="94">
        <v>241</v>
      </c>
      <c r="K7" s="167">
        <v>1661</v>
      </c>
      <c r="L7" s="94">
        <v>842</v>
      </c>
      <c r="M7" s="169">
        <v>819</v>
      </c>
      <c r="N7" s="167">
        <v>1958</v>
      </c>
      <c r="O7" s="94">
        <v>1044</v>
      </c>
      <c r="P7" s="169">
        <v>914</v>
      </c>
      <c r="Q7" s="167">
        <v>7698</v>
      </c>
      <c r="R7" s="94">
        <v>4129</v>
      </c>
      <c r="S7" s="169">
        <v>3569</v>
      </c>
      <c r="T7" s="212">
        <v>12442</v>
      </c>
      <c r="U7" s="58">
        <v>6355</v>
      </c>
      <c r="V7" s="160">
        <v>6087</v>
      </c>
    </row>
    <row r="8" spans="1:22" x14ac:dyDescent="0.25">
      <c r="A8" s="219">
        <v>2022</v>
      </c>
      <c r="B8" s="72">
        <v>586</v>
      </c>
      <c r="C8" s="61">
        <v>320</v>
      </c>
      <c r="D8" s="61">
        <v>266</v>
      </c>
      <c r="E8" s="72">
        <v>718</v>
      </c>
      <c r="F8" s="61">
        <v>347</v>
      </c>
      <c r="G8" s="111">
        <v>371</v>
      </c>
      <c r="H8" s="61">
        <v>435</v>
      </c>
      <c r="I8" s="61">
        <v>232</v>
      </c>
      <c r="J8" s="61">
        <v>203</v>
      </c>
      <c r="K8" s="72">
        <v>1623</v>
      </c>
      <c r="L8" s="61">
        <v>833</v>
      </c>
      <c r="M8" s="111">
        <v>790</v>
      </c>
      <c r="N8" s="72">
        <v>1678</v>
      </c>
      <c r="O8" s="61">
        <v>895</v>
      </c>
      <c r="P8" s="111">
        <v>783</v>
      </c>
      <c r="Q8" s="72">
        <v>7118</v>
      </c>
      <c r="R8" s="61">
        <v>3799</v>
      </c>
      <c r="S8" s="111">
        <v>3319</v>
      </c>
      <c r="T8" s="72">
        <v>11754</v>
      </c>
      <c r="U8" s="61">
        <v>6018</v>
      </c>
      <c r="V8" s="111">
        <v>5736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586</v>
      </c>
      <c r="C15" s="172">
        <f>E8</f>
        <v>718</v>
      </c>
      <c r="D15" s="172">
        <f>H8</f>
        <v>435</v>
      </c>
      <c r="E15" s="172">
        <f>K8</f>
        <v>1623</v>
      </c>
      <c r="F15" s="172">
        <f>N8</f>
        <v>1678</v>
      </c>
      <c r="G15" s="172">
        <f>Q8</f>
        <v>7118</v>
      </c>
      <c r="H15" s="334">
        <f>T8</f>
        <v>11754</v>
      </c>
      <c r="M15" s="172">
        <f>K8</f>
        <v>1623</v>
      </c>
      <c r="N15" s="172">
        <f>H15-E15-O15</f>
        <v>6799</v>
      </c>
      <c r="O15" s="172">
        <f>H15-(B15+C15+G15)</f>
        <v>3332</v>
      </c>
      <c r="P15" s="29"/>
      <c r="Q15" s="100">
        <f>M15/H15*100</f>
        <v>13.808065339458908</v>
      </c>
      <c r="R15" s="100">
        <f>N15/H15*100</f>
        <v>57.844138165730818</v>
      </c>
      <c r="S15" s="100">
        <f>O15/H15*100</f>
        <v>28.347796494810279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13.808065339458908</v>
      </c>
      <c r="R18" s="100">
        <f>N15/H15*100</f>
        <v>57.844138165730818</v>
      </c>
      <c r="S18" s="100">
        <f>O15/H15*100</f>
        <v>28.347796494810279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12.2</v>
      </c>
      <c r="C24" s="361"/>
      <c r="D24" s="361"/>
      <c r="E24" s="167">
        <v>12.2</v>
      </c>
      <c r="F24" s="361"/>
      <c r="G24" s="362"/>
      <c r="H24" s="167">
        <v>12.2</v>
      </c>
      <c r="I24" s="94">
        <v>20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20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20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</v>
      </c>
      <c r="C4" s="600">
        <v>2</v>
      </c>
      <c r="D4" s="600">
        <v>0</v>
      </c>
      <c r="E4" s="599">
        <v>0</v>
      </c>
      <c r="F4" s="600">
        <v>6.7</v>
      </c>
      <c r="G4" s="600">
        <v>0</v>
      </c>
    </row>
    <row r="5" spans="1:10" x14ac:dyDescent="0.25">
      <c r="A5" s="286">
        <v>2022</v>
      </c>
      <c r="B5" s="751">
        <v>10</v>
      </c>
      <c r="C5" s="751">
        <v>2</v>
      </c>
      <c r="D5" s="751">
        <v>0</v>
      </c>
      <c r="E5" s="753">
        <v>0</v>
      </c>
      <c r="F5" s="751">
        <v>6.2</v>
      </c>
      <c r="G5" s="751">
        <v>0</v>
      </c>
    </row>
    <row r="6" spans="1:10" x14ac:dyDescent="0.25">
      <c r="A6" s="218">
        <v>2023</v>
      </c>
      <c r="B6" s="752">
        <v>9</v>
      </c>
      <c r="C6" s="752">
        <v>2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</v>
      </c>
      <c r="C11" s="80">
        <f>IF(ISBLANK(D4),"",D4)</f>
        <v>0</v>
      </c>
      <c r="E11" s="103">
        <f>A4</f>
        <v>2021</v>
      </c>
      <c r="F11" s="80">
        <f>IF(ISBLANK(B4),"",B4)</f>
        <v>11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10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10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9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9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0</v>
      </c>
      <c r="E18" s="603">
        <f>A4</f>
        <v>2021</v>
      </c>
      <c r="F18" s="100">
        <f>IF(ISBLANK(C4),"",C4)</f>
        <v>2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0</v>
      </c>
      <c r="E20" s="155">
        <f t="shared" si="5"/>
        <v>2023</v>
      </c>
      <c r="F20" s="83">
        <f>IF(ISBLANK(C6),"",C6)</f>
        <v>2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167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206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14.9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204</v>
      </c>
    </row>
    <row r="17" spans="2:3" x14ac:dyDescent="0.25">
      <c r="B17" s="253">
        <v>2022</v>
      </c>
      <c r="C17" s="1100">
        <v>241</v>
      </c>
    </row>
    <row r="18" spans="2:3" x14ac:dyDescent="0.25">
      <c r="B18" s="253">
        <v>2023</v>
      </c>
      <c r="C18" s="1100">
        <v>206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204</v>
      </c>
    </row>
    <row r="22" spans="2:3" x14ac:dyDescent="0.25">
      <c r="B22" s="636">
        <f>B17</f>
        <v>2022</v>
      </c>
      <c r="C22" s="636">
        <f t="shared" ref="C22:C23" si="0">IF(ISBLANK(C17),"",C17)</f>
        <v>241</v>
      </c>
    </row>
    <row r="23" spans="2:3" x14ac:dyDescent="0.25">
      <c r="B23" s="636">
        <f>B18</f>
        <v>2023</v>
      </c>
      <c r="C23" s="636">
        <f t="shared" si="0"/>
        <v>206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</v>
      </c>
      <c r="C5" s="55">
        <v>18</v>
      </c>
      <c r="D5" s="55">
        <v>10</v>
      </c>
      <c r="E5" s="269">
        <f>SUM(B5:D5)</f>
        <v>35</v>
      </c>
      <c r="F5" s="71">
        <v>290</v>
      </c>
      <c r="G5" s="70">
        <v>0.4</v>
      </c>
      <c r="H5" s="55">
        <v>0.2</v>
      </c>
      <c r="I5" s="110">
        <v>0.3</v>
      </c>
      <c r="J5" s="71">
        <v>2.2999999999999998</v>
      </c>
    </row>
    <row r="6" spans="1:10" x14ac:dyDescent="0.25">
      <c r="A6" s="286">
        <v>2022</v>
      </c>
      <c r="B6" s="757">
        <v>9</v>
      </c>
      <c r="C6" s="758">
        <v>16</v>
      </c>
      <c r="D6" s="758">
        <v>9</v>
      </c>
      <c r="E6" s="270">
        <f>SUM(B6:D6)</f>
        <v>34</v>
      </c>
      <c r="F6" s="214">
        <v>226</v>
      </c>
      <c r="G6" s="457">
        <v>0.6</v>
      </c>
      <c r="H6" s="458">
        <v>0.2</v>
      </c>
      <c r="I6" s="763">
        <v>0.3</v>
      </c>
      <c r="J6" s="214">
        <v>1.9</v>
      </c>
    </row>
    <row r="7" spans="1:10" x14ac:dyDescent="0.25">
      <c r="A7" s="218">
        <v>2023</v>
      </c>
      <c r="B7" s="167">
        <v>7</v>
      </c>
      <c r="C7" s="94">
        <v>14</v>
      </c>
      <c r="D7" s="94">
        <v>10</v>
      </c>
      <c r="E7" s="447">
        <f>SUM(B7:D7)</f>
        <v>31</v>
      </c>
      <c r="F7" s="168">
        <v>167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290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226</v>
      </c>
      <c r="C14" s="28"/>
      <c r="D14" s="28"/>
      <c r="F14" s="625" t="s">
        <v>1526</v>
      </c>
      <c r="G14" s="621">
        <f>IF(ISBLANK(B7),"",B7)</f>
        <v>7</v>
      </c>
      <c r="I14" s="625" t="s">
        <v>1529</v>
      </c>
      <c r="J14" s="621">
        <f>IF(ISBLANK(B7),"",B7)</f>
        <v>7</v>
      </c>
    </row>
    <row r="15" spans="1:10" x14ac:dyDescent="0.25">
      <c r="A15" s="624">
        <f t="shared" ref="A15" si="1">A7</f>
        <v>2023</v>
      </c>
      <c r="B15" s="623">
        <f t="shared" si="0"/>
        <v>167</v>
      </c>
      <c r="C15" s="28"/>
      <c r="D15" s="28"/>
      <c r="F15" s="626" t="s">
        <v>1527</v>
      </c>
      <c r="G15" s="622">
        <f>IF(ISBLANK(C7),"",C7)</f>
        <v>14</v>
      </c>
      <c r="I15" s="626" t="s">
        <v>1538</v>
      </c>
      <c r="J15" s="622">
        <f>IF(ISBLANK(C7),"",C7)</f>
        <v>14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10</v>
      </c>
      <c r="I16" s="627" t="s">
        <v>1539</v>
      </c>
      <c r="J16" s="623">
        <f>IF(ISBLANK(D7),"",D7)</f>
        <v>10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8</v>
      </c>
      <c r="C6" s="759"/>
      <c r="D6" s="759"/>
      <c r="E6" s="457">
        <v>6.6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</v>
      </c>
      <c r="C7" s="759"/>
      <c r="D7" s="759"/>
      <c r="E7" s="457">
        <v>1.7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</v>
      </c>
      <c r="C8" s="760"/>
      <c r="D8" s="760"/>
      <c r="E8" s="601">
        <v>4.5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8</v>
      </c>
      <c r="C16" s="755"/>
      <c r="I16" s="700">
        <f>A6</f>
        <v>2020</v>
      </c>
      <c r="J16" s="674">
        <f>IF(ISBLANK(E6),"",E6)</f>
        <v>6.6</v>
      </c>
      <c r="K16" s="756"/>
    </row>
    <row r="17" spans="1:10" x14ac:dyDescent="0.25">
      <c r="A17" s="701">
        <f>A7</f>
        <v>2021</v>
      </c>
      <c r="B17" s="853">
        <f>IF(ISBLANK(B7),"",B7)</f>
        <v>2</v>
      </c>
      <c r="C17" s="755"/>
      <c r="I17" s="701">
        <f>A7</f>
        <v>2021</v>
      </c>
      <c r="J17" s="853">
        <f>IF(ISBLANK(E7),"",E7)</f>
        <v>1.7</v>
      </c>
    </row>
    <row r="18" spans="1:10" x14ac:dyDescent="0.25">
      <c r="A18" s="702">
        <f>A8</f>
        <v>2022</v>
      </c>
      <c r="B18" s="676">
        <f>IF(ISBLANK(B8),"",B8)</f>
        <v>5</v>
      </c>
      <c r="C18" s="755"/>
      <c r="I18" s="702">
        <f>A8</f>
        <v>2022</v>
      </c>
      <c r="J18" s="676">
        <f>IF(ISBLANK(E8),"",E8)</f>
        <v>4.5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</v>
      </c>
      <c r="D5" s="449">
        <f>IF(ISBLANK(B5),"",A5)</f>
        <v>2021</v>
      </c>
      <c r="E5" s="618">
        <f>IF(ISBLANK(B5),"",B5)</f>
        <v>12</v>
      </c>
      <c r="K5" s="217">
        <v>2020</v>
      </c>
      <c r="L5" s="655">
        <v>6.6</v>
      </c>
    </row>
    <row r="6" spans="1:12" x14ac:dyDescent="0.25">
      <c r="A6" s="229">
        <v>2022</v>
      </c>
      <c r="B6" s="602">
        <v>12</v>
      </c>
      <c r="D6" s="450">
        <f>IF(ISBLANK(B6),"",A6)</f>
        <v>2022</v>
      </c>
      <c r="E6" s="619">
        <f>IF(ISBLANK(B6),"",B6)</f>
        <v>12</v>
      </c>
      <c r="K6" s="286">
        <v>2021</v>
      </c>
      <c r="L6" s="657">
        <v>6.7</v>
      </c>
    </row>
    <row r="7" spans="1:12" x14ac:dyDescent="0.25">
      <c r="A7" s="123">
        <v>2023</v>
      </c>
      <c r="B7" s="617">
        <v>12</v>
      </c>
      <c r="D7" s="379">
        <f>IF(ISBLANK(B7),"",A7)</f>
        <v>2023</v>
      </c>
      <c r="E7" s="620">
        <f>IF(ISBLANK(B7),"",B7)</f>
        <v>12</v>
      </c>
      <c r="K7" s="219">
        <v>2022</v>
      </c>
      <c r="L7" s="617">
        <v>6.2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15</v>
      </c>
      <c r="C4" s="643">
        <v>21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25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</v>
      </c>
      <c r="C6" s="602">
        <v>22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4177</v>
      </c>
      <c r="D5" s="643">
        <v>317</v>
      </c>
      <c r="E5" s="869">
        <v>7.6</v>
      </c>
      <c r="F5" s="1039">
        <v>7.3</v>
      </c>
      <c r="G5" s="1039">
        <v>7.8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3089</v>
      </c>
      <c r="D6" s="657">
        <v>245</v>
      </c>
      <c r="E6" s="657">
        <v>7.9</v>
      </c>
      <c r="F6" s="657">
        <v>7.4</v>
      </c>
      <c r="G6" s="657">
        <v>8.4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3902</v>
      </c>
      <c r="D7" s="617">
        <v>291</v>
      </c>
      <c r="E7" s="617">
        <v>7.4</v>
      </c>
      <c r="F7" s="617">
        <v>7.6</v>
      </c>
      <c r="G7" s="617">
        <v>7.3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12.4</v>
      </c>
      <c r="C4" s="655">
        <v>34</v>
      </c>
      <c r="D4" s="655">
        <v>2.1</v>
      </c>
      <c r="E4" s="655">
        <v>62</v>
      </c>
      <c r="F4" s="655">
        <v>0.5</v>
      </c>
      <c r="G4" s="655">
        <v>11</v>
      </c>
      <c r="H4" s="655">
        <v>2</v>
      </c>
      <c r="I4" s="655">
        <v>7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14.9</v>
      </c>
      <c r="C5" s="602">
        <v>50</v>
      </c>
      <c r="D5" s="602">
        <v>3.1</v>
      </c>
      <c r="E5" s="602">
        <v>61</v>
      </c>
      <c r="F5" s="602">
        <v>0.5</v>
      </c>
      <c r="G5" s="602">
        <v>10</v>
      </c>
      <c r="H5" s="602">
        <v>2</v>
      </c>
      <c r="I5" s="602">
        <v>6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49</v>
      </c>
      <c r="D6" s="617"/>
      <c r="E6" s="617">
        <v>70</v>
      </c>
      <c r="F6" s="617"/>
      <c r="G6" s="617">
        <v>9</v>
      </c>
      <c r="H6" s="617">
        <v>2</v>
      </c>
      <c r="I6" s="617">
        <v>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100</v>
      </c>
      <c r="C4" s="1006">
        <v>53</v>
      </c>
      <c r="D4" s="1006">
        <v>47</v>
      </c>
      <c r="E4" s="1005">
        <v>298</v>
      </c>
      <c r="F4" s="1006">
        <v>143</v>
      </c>
      <c r="G4" s="1006">
        <v>155</v>
      </c>
      <c r="H4" s="1007">
        <v>7.9</v>
      </c>
      <c r="I4" s="1007">
        <v>23.7</v>
      </c>
      <c r="J4" s="1007">
        <v>-15.8</v>
      </c>
      <c r="K4" s="70">
        <v>222</v>
      </c>
      <c r="L4" s="55">
        <v>106</v>
      </c>
      <c r="M4" s="110">
        <v>116</v>
      </c>
      <c r="N4" s="55">
        <v>151</v>
      </c>
      <c r="O4" s="55">
        <v>74</v>
      </c>
      <c r="P4" s="110">
        <v>77</v>
      </c>
    </row>
    <row r="5" spans="1:17" x14ac:dyDescent="0.25">
      <c r="A5" s="286">
        <v>2021</v>
      </c>
      <c r="B5" s="1008">
        <v>82</v>
      </c>
      <c r="C5" s="1009">
        <v>50</v>
      </c>
      <c r="D5" s="1009">
        <v>32</v>
      </c>
      <c r="E5" s="1008">
        <v>300</v>
      </c>
      <c r="F5" s="1009">
        <v>132</v>
      </c>
      <c r="G5" s="1009">
        <v>168</v>
      </c>
      <c r="H5" s="1010">
        <v>6.6</v>
      </c>
      <c r="I5" s="1010">
        <v>24.1</v>
      </c>
      <c r="J5" s="1010">
        <v>-17.5</v>
      </c>
      <c r="K5" s="212">
        <v>292</v>
      </c>
      <c r="L5" s="58">
        <v>148</v>
      </c>
      <c r="M5" s="160">
        <v>144</v>
      </c>
      <c r="N5" s="58">
        <v>251</v>
      </c>
      <c r="O5" s="58">
        <v>115</v>
      </c>
      <c r="P5" s="160">
        <v>136</v>
      </c>
    </row>
    <row r="6" spans="1:17" x14ac:dyDescent="0.25">
      <c r="A6" s="219">
        <v>2022</v>
      </c>
      <c r="B6" s="1011">
        <v>86</v>
      </c>
      <c r="C6" s="1012">
        <v>43</v>
      </c>
      <c r="D6" s="1012">
        <v>43</v>
      </c>
      <c r="E6" s="1011">
        <v>228</v>
      </c>
      <c r="F6" s="1012">
        <v>106</v>
      </c>
      <c r="G6" s="1012">
        <v>122</v>
      </c>
      <c r="H6" s="1013">
        <v>7.3</v>
      </c>
      <c r="I6" s="1013">
        <v>19.399999999999999</v>
      </c>
      <c r="J6" s="1013">
        <v>-12.1</v>
      </c>
      <c r="K6" s="1014">
        <v>326</v>
      </c>
      <c r="L6" s="1015">
        <v>143</v>
      </c>
      <c r="M6" s="1016">
        <v>183</v>
      </c>
      <c r="N6" s="1015">
        <v>278</v>
      </c>
      <c r="O6" s="1015">
        <v>124</v>
      </c>
      <c r="P6" s="1016">
        <v>154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47</v>
      </c>
      <c r="C13" s="319">
        <f>IF(ISBLANK(C4),"",C4)</f>
        <v>53</v>
      </c>
      <c r="D13" s="364"/>
      <c r="E13" s="322">
        <f>A4</f>
        <v>2020</v>
      </c>
      <c r="F13" s="319">
        <f>IF(ISBLANK(G4),"",G4)</f>
        <v>155</v>
      </c>
      <c r="G13" s="319">
        <f>IF(ISBLANK(F4),"",F4)</f>
        <v>143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32</v>
      </c>
      <c r="C14" s="320">
        <f t="shared" ref="C14:C15" si="2">IF(ISBLANK(C5),"",C5)</f>
        <v>50</v>
      </c>
      <c r="D14" s="364"/>
      <c r="E14" s="323">
        <f t="shared" ref="E14:E15" si="3">A5</f>
        <v>2021</v>
      </c>
      <c r="F14" s="320">
        <f t="shared" ref="F14:F15" si="4">IF(ISBLANK(G5),"",G5)</f>
        <v>168</v>
      </c>
      <c r="G14" s="320">
        <f t="shared" ref="G14:G15" si="5">IF(ISBLANK(F5),"",F5)</f>
        <v>132</v>
      </c>
      <c r="H14" s="389"/>
      <c r="I14" s="389"/>
      <c r="J14" s="48"/>
      <c r="K14" s="325" t="s">
        <v>536</v>
      </c>
      <c r="L14" s="328">
        <f>IF(ISBLANK(K4),"",K4)</f>
        <v>222</v>
      </c>
      <c r="M14" s="328">
        <f>IF(ISBLANK(K5),"",K5)</f>
        <v>292</v>
      </c>
      <c r="N14" s="328">
        <f>IF(ISBLANK(K6),"",K6)</f>
        <v>326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43</v>
      </c>
      <c r="C15" s="321">
        <f t="shared" si="2"/>
        <v>43</v>
      </c>
      <c r="E15" s="324">
        <f t="shared" si="3"/>
        <v>2022</v>
      </c>
      <c r="F15" s="321">
        <f t="shared" si="4"/>
        <v>122</v>
      </c>
      <c r="G15" s="321">
        <f t="shared" si="5"/>
        <v>106</v>
      </c>
      <c r="H15" s="211"/>
      <c r="I15" s="211"/>
      <c r="J15" s="28"/>
      <c r="K15" s="326" t="s">
        <v>535</v>
      </c>
      <c r="L15" s="329">
        <f>IF(ISBLANK(N4),"",N4)</f>
        <v>151</v>
      </c>
      <c r="M15" s="329">
        <f>IF(ISBLANK(N5),"",N5)</f>
        <v>251</v>
      </c>
      <c r="N15" s="329">
        <f>IF(ISBLANK(N6),"",N6)</f>
        <v>278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222</v>
      </c>
      <c r="M19" s="328">
        <f>IF(ISBLANK(K5),"",K5)</f>
        <v>292</v>
      </c>
      <c r="N19" s="328">
        <f>IF(ISBLANK(K6),"",K6)</f>
        <v>326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151</v>
      </c>
      <c r="M20" s="329">
        <f>IF(ISBLANK(N5),"",N5)</f>
        <v>251</v>
      </c>
      <c r="N20" s="329">
        <f>IF(ISBLANK(N6),"",N6)</f>
        <v>278</v>
      </c>
      <c r="O20" s="364"/>
    </row>
    <row r="21" spans="1:15" x14ac:dyDescent="0.25">
      <c r="A21" s="322">
        <f>A4</f>
        <v>2020</v>
      </c>
      <c r="B21" s="319">
        <f>IF(ISBLANK(D4),"",D4)</f>
        <v>47</v>
      </c>
      <c r="C21" s="319">
        <f>IF(ISBLANK(C4),"",C4)</f>
        <v>53</v>
      </c>
      <c r="E21" s="322">
        <f>A4</f>
        <v>2020</v>
      </c>
      <c r="F21" s="319">
        <f>IF(ISBLANK(G4),"",G4)</f>
        <v>155</v>
      </c>
      <c r="G21" s="319">
        <f>IF(ISBLANK(F4),"",F4)</f>
        <v>143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32</v>
      </c>
      <c r="C22" s="320">
        <f t="shared" ref="C22:C23" si="8">IF(ISBLANK(C5),"",C5)</f>
        <v>50</v>
      </c>
      <c r="E22" s="323">
        <f t="shared" ref="E22:E23" si="9">A5</f>
        <v>2021</v>
      </c>
      <c r="F22" s="320">
        <f t="shared" ref="F22:F23" si="10">IF(ISBLANK(G5),"",G5)</f>
        <v>168</v>
      </c>
      <c r="G22" s="320">
        <f t="shared" ref="G22:G23" si="11">IF(ISBLANK(F5),"",F5)</f>
        <v>132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43</v>
      </c>
      <c r="C23" s="321">
        <f t="shared" si="8"/>
        <v>43</v>
      </c>
      <c r="E23" s="324">
        <f t="shared" si="9"/>
        <v>2022</v>
      </c>
      <c r="F23" s="321">
        <f t="shared" si="10"/>
        <v>122</v>
      </c>
      <c r="G23" s="321">
        <f t="shared" si="11"/>
        <v>106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8</v>
      </c>
      <c r="F5" s="616"/>
      <c r="G5" s="945"/>
      <c r="H5" s="599">
        <v>25</v>
      </c>
      <c r="I5" s="616">
        <v>3</v>
      </c>
      <c r="J5" s="616">
        <v>22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6</v>
      </c>
      <c r="F6" s="1028"/>
      <c r="G6" s="980"/>
      <c r="H6" s="1034">
        <v>34</v>
      </c>
      <c r="I6" s="1028">
        <v>7</v>
      </c>
      <c r="J6" s="1028">
        <v>27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3</v>
      </c>
      <c r="F7" s="1028"/>
      <c r="G7" s="980"/>
      <c r="H7" s="1034">
        <v>14</v>
      </c>
      <c r="I7" s="1028">
        <v>2</v>
      </c>
      <c r="J7" s="1028">
        <v>12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</v>
      </c>
    </row>
    <row r="15" spans="1:12" ht="30" x14ac:dyDescent="0.25">
      <c r="A15" s="833" t="s">
        <v>1543</v>
      </c>
      <c r="B15" s="623">
        <f>IF(ISBLANK(J7),"",J7)</f>
        <v>12</v>
      </c>
    </row>
    <row r="17" spans="1:2" x14ac:dyDescent="0.25">
      <c r="A17" s="625" t="s">
        <v>1540</v>
      </c>
      <c r="B17" s="621">
        <f>IF(ISBLANK(I7),"",I7)</f>
        <v>2</v>
      </c>
    </row>
    <row r="18" spans="1:2" x14ac:dyDescent="0.25">
      <c r="A18" s="627" t="s">
        <v>1541</v>
      </c>
      <c r="B18" s="623">
        <f>IF(ISBLANK(J7),"",J7)</f>
        <v>12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63.6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32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69.2</v>
      </c>
      <c r="C6" s="614">
        <v>33.299999999999997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66.7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63.6</v>
      </c>
      <c r="C14" s="73">
        <v>32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196.44200000000001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132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1606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235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13746.8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0.7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196.44200000000001</v>
      </c>
      <c r="C5" s="611">
        <v>196.44200000000001</v>
      </c>
      <c r="D5" s="751">
        <v>3839</v>
      </c>
      <c r="E5" s="751">
        <v>30</v>
      </c>
      <c r="G5" s="358">
        <v>2014</v>
      </c>
      <c r="H5" s="70">
        <v>13655.68</v>
      </c>
      <c r="I5" s="55">
        <v>8612.5400000000009</v>
      </c>
      <c r="J5" s="55">
        <v>5043.1400000000003</v>
      </c>
      <c r="K5" s="71">
        <v>33</v>
      </c>
    </row>
    <row r="6" spans="1:12" x14ac:dyDescent="0.25">
      <c r="A6" s="286">
        <v>2021</v>
      </c>
      <c r="B6" s="601">
        <v>222.20599999999999</v>
      </c>
      <c r="C6" s="612">
        <v>222.20599999999999</v>
      </c>
      <c r="D6" s="959">
        <v>3598</v>
      </c>
      <c r="E6" s="959">
        <v>29</v>
      </c>
      <c r="G6" s="480">
        <v>2017</v>
      </c>
      <c r="H6" s="212">
        <v>13646.35</v>
      </c>
      <c r="I6" s="58">
        <v>8612.51</v>
      </c>
      <c r="J6" s="58">
        <v>5033.84</v>
      </c>
      <c r="K6" s="214">
        <v>33</v>
      </c>
    </row>
    <row r="7" spans="1:12" x14ac:dyDescent="0.25">
      <c r="A7" s="218">
        <v>2022</v>
      </c>
      <c r="B7" s="601">
        <v>196.44200000000001</v>
      </c>
      <c r="C7" s="612">
        <v>196.44200000000001</v>
      </c>
      <c r="D7" s="959">
        <v>3521</v>
      </c>
      <c r="E7" s="959">
        <v>30</v>
      </c>
      <c r="G7" s="482">
        <v>2020</v>
      </c>
      <c r="H7" s="72">
        <v>13746.8</v>
      </c>
      <c r="I7" s="61">
        <v>8662.51</v>
      </c>
      <c r="J7" s="61">
        <v>5084.29</v>
      </c>
      <c r="K7" s="73">
        <v>33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196.44200000000001</v>
      </c>
      <c r="D14" s="631">
        <f>A5</f>
        <v>2020</v>
      </c>
      <c r="E14" s="625">
        <f>IF(ISBLANK(D5),"",D5)</f>
        <v>3839</v>
      </c>
      <c r="F14" s="211"/>
      <c r="G14" s="634" t="s">
        <v>925</v>
      </c>
      <c r="H14" s="621">
        <f>IF(ISBLANK(J7),"",J7)</f>
        <v>5084.29</v>
      </c>
      <c r="I14" s="211"/>
      <c r="J14" s="211"/>
    </row>
    <row r="15" spans="1:12" x14ac:dyDescent="0.25">
      <c r="A15" s="870" t="s">
        <v>16</v>
      </c>
      <c r="B15" s="630">
        <f>IF(ISBLANK(B7),"",B7)</f>
        <v>196.44200000000001</v>
      </c>
      <c r="D15" s="632">
        <f t="shared" ref="D15:D16" si="0">A6</f>
        <v>2021</v>
      </c>
      <c r="E15" s="626">
        <f>IF(ISBLANK(D6),"",D6)</f>
        <v>3598</v>
      </c>
      <c r="F15" s="211"/>
      <c r="G15" s="635" t="s">
        <v>926</v>
      </c>
      <c r="H15" s="623">
        <f>IF(ISBLANK(I7),"",I7)</f>
        <v>8662.51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3521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196.44200000000001</v>
      </c>
      <c r="F19" s="253"/>
      <c r="G19" s="634" t="s">
        <v>529</v>
      </c>
      <c r="H19" s="621">
        <f>IF(ISBLANK(J7),"",J7)</f>
        <v>5084.29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196.44200000000001</v>
      </c>
      <c r="F20" s="253"/>
      <c r="G20" s="635" t="s">
        <v>528</v>
      </c>
      <c r="H20" s="623">
        <f>IF(ISBLANK(I7),"",I7)</f>
        <v>8662.51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0.4</v>
      </c>
      <c r="C5" s="1092">
        <v>1606</v>
      </c>
      <c r="D5" s="1093">
        <v>132</v>
      </c>
      <c r="E5" s="1092">
        <v>194</v>
      </c>
      <c r="F5" s="1093">
        <v>11</v>
      </c>
    </row>
    <row r="6" spans="1:9" x14ac:dyDescent="0.25">
      <c r="A6" s="218">
        <v>2021</v>
      </c>
      <c r="B6" s="1092">
        <v>1.2</v>
      </c>
      <c r="C6" s="1092">
        <v>1606</v>
      </c>
      <c r="D6" s="1093">
        <v>132</v>
      </c>
      <c r="E6" s="1092">
        <v>235</v>
      </c>
      <c r="F6" s="1093">
        <v>11</v>
      </c>
    </row>
    <row r="7" spans="1:9" x14ac:dyDescent="0.25">
      <c r="A7" s="219">
        <v>2022</v>
      </c>
      <c r="B7" s="73">
        <v>0.7</v>
      </c>
      <c r="C7" s="73">
        <v>1606</v>
      </c>
      <c r="D7" s="73">
        <v>132</v>
      </c>
      <c r="E7" s="73">
        <v>235</v>
      </c>
      <c r="F7" s="73">
        <v>11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5073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3180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1893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12303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9647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2656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3543</v>
      </c>
      <c r="C5" s="458">
        <v>3346</v>
      </c>
      <c r="D5" s="458">
        <v>197</v>
      </c>
      <c r="E5" s="457">
        <v>12214</v>
      </c>
      <c r="F5" s="458">
        <v>10823</v>
      </c>
      <c r="G5" s="458">
        <v>1391</v>
      </c>
      <c r="H5" s="457">
        <v>3.2</v>
      </c>
      <c r="I5" s="763">
        <v>7.1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4017</v>
      </c>
      <c r="C6" s="458">
        <v>3657</v>
      </c>
      <c r="D6" s="458">
        <v>360</v>
      </c>
      <c r="E6" s="457">
        <v>13148</v>
      </c>
      <c r="F6" s="458">
        <v>12304</v>
      </c>
      <c r="G6" s="458">
        <v>844</v>
      </c>
      <c r="H6" s="457">
        <v>3.4</v>
      </c>
      <c r="I6" s="763">
        <v>2.2999999999999998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5073</v>
      </c>
      <c r="C7" s="612">
        <v>3180</v>
      </c>
      <c r="D7" s="612">
        <v>1893</v>
      </c>
      <c r="E7" s="601">
        <v>12303</v>
      </c>
      <c r="F7" s="612">
        <v>9647</v>
      </c>
      <c r="G7" s="612">
        <v>2656</v>
      </c>
      <c r="H7" s="947">
        <v>3</v>
      </c>
      <c r="I7" s="948">
        <v>1.4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3543</v>
      </c>
      <c r="C14" s="674">
        <f t="shared" ref="C14:D14" si="0">IF(ISBLANK(C5),"",C5)</f>
        <v>3346</v>
      </c>
      <c r="D14" s="669">
        <f t="shared" si="0"/>
        <v>197</v>
      </c>
      <c r="F14" s="884">
        <f>A5</f>
        <v>2020</v>
      </c>
      <c r="G14" s="674">
        <f>IF(ISBLANK(E5),"",E5)</f>
        <v>12214</v>
      </c>
      <c r="H14" s="674">
        <f t="shared" ref="H14:I16" si="1">IF(ISBLANK(F5),"",F5)</f>
        <v>10823</v>
      </c>
      <c r="I14" s="669">
        <f t="shared" si="1"/>
        <v>1391</v>
      </c>
      <c r="J14" s="756"/>
      <c r="K14" s="884">
        <f>A5</f>
        <v>2020</v>
      </c>
      <c r="L14" s="674">
        <f>IF(ISBLANK(H5),"",H5)</f>
        <v>3.2</v>
      </c>
      <c r="M14" s="669">
        <f>IF(ISBLANK(I5),"",I5)</f>
        <v>7.1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4017</v>
      </c>
      <c r="C15" s="879">
        <f t="shared" si="3"/>
        <v>3657</v>
      </c>
      <c r="D15" s="886">
        <f t="shared" si="3"/>
        <v>360</v>
      </c>
      <c r="F15" s="890">
        <f t="shared" ref="F15:F16" si="4">A6</f>
        <v>2021</v>
      </c>
      <c r="G15" s="853">
        <f t="shared" ref="G15:G16" si="5">IF(ISBLANK(E6),"",E6)</f>
        <v>13148</v>
      </c>
      <c r="H15" s="853">
        <f t="shared" si="1"/>
        <v>12304</v>
      </c>
      <c r="I15" s="670">
        <f t="shared" si="1"/>
        <v>844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2.2999999999999998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5073</v>
      </c>
      <c r="C16" s="888">
        <f t="shared" si="3"/>
        <v>3180</v>
      </c>
      <c r="D16" s="889">
        <f t="shared" si="3"/>
        <v>1893</v>
      </c>
      <c r="F16" s="891">
        <f t="shared" si="4"/>
        <v>2022</v>
      </c>
      <c r="G16" s="676">
        <f t="shared" si="5"/>
        <v>12303</v>
      </c>
      <c r="H16" s="676">
        <f t="shared" si="1"/>
        <v>9647</v>
      </c>
      <c r="I16" s="671">
        <f t="shared" si="1"/>
        <v>2656</v>
      </c>
      <c r="J16" s="211"/>
      <c r="K16" s="891">
        <f t="shared" si="6"/>
        <v>2022</v>
      </c>
      <c r="L16" s="676">
        <f t="shared" si="7"/>
        <v>3</v>
      </c>
      <c r="M16" s="671">
        <f t="shared" si="7"/>
        <v>1.4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3543</v>
      </c>
      <c r="C22" s="674">
        <f t="shared" ref="C22:D22" si="8">IF(ISBLANK(C5),"",C5)</f>
        <v>3346</v>
      </c>
      <c r="D22" s="669">
        <f t="shared" si="8"/>
        <v>197</v>
      </c>
      <c r="F22" s="884">
        <f>A5</f>
        <v>2020</v>
      </c>
      <c r="G22" s="674">
        <f>IF(ISBLANK(E5),"",E5)</f>
        <v>12214</v>
      </c>
      <c r="H22" s="674">
        <f t="shared" ref="H22:I24" si="9">IF(ISBLANK(F5),"",F5)</f>
        <v>10823</v>
      </c>
      <c r="I22" s="669">
        <f t="shared" si="9"/>
        <v>1391</v>
      </c>
      <c r="J22" s="756"/>
      <c r="K22" s="884">
        <f>A5</f>
        <v>2020</v>
      </c>
      <c r="L22" s="674">
        <f>IF(ISBLANK(H5),"",H5)</f>
        <v>3.2</v>
      </c>
      <c r="M22" s="669">
        <f>IF(ISBLANK(I5),"",I5)</f>
        <v>7.1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4017</v>
      </c>
      <c r="C23" s="853">
        <f t="shared" si="11"/>
        <v>3657</v>
      </c>
      <c r="D23" s="670">
        <f t="shared" si="11"/>
        <v>360</v>
      </c>
      <c r="F23" s="890">
        <f t="shared" ref="F23:F24" si="12">A6</f>
        <v>2021</v>
      </c>
      <c r="G23" s="853">
        <f t="shared" ref="G23:G24" si="13">IF(ISBLANK(E6),"",E6)</f>
        <v>13148</v>
      </c>
      <c r="H23" s="853">
        <f t="shared" si="9"/>
        <v>12304</v>
      </c>
      <c r="I23" s="670">
        <f t="shared" si="9"/>
        <v>844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2.2999999999999998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5073</v>
      </c>
      <c r="C24" s="676">
        <f t="shared" si="11"/>
        <v>3180</v>
      </c>
      <c r="D24" s="671">
        <f t="shared" si="11"/>
        <v>1893</v>
      </c>
      <c r="F24" s="891">
        <f t="shared" si="12"/>
        <v>2022</v>
      </c>
      <c r="G24" s="676">
        <f t="shared" si="13"/>
        <v>12303</v>
      </c>
      <c r="H24" s="676">
        <f t="shared" si="9"/>
        <v>9647</v>
      </c>
      <c r="I24" s="671">
        <f t="shared" si="9"/>
        <v>2656</v>
      </c>
      <c r="J24" s="211"/>
      <c r="K24" s="891">
        <f t="shared" si="14"/>
        <v>2022</v>
      </c>
      <c r="L24" s="676">
        <f t="shared" si="15"/>
        <v>3</v>
      </c>
      <c r="M24" s="671">
        <f t="shared" si="15"/>
        <v>1.4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37</v>
      </c>
      <c r="C3" s="71">
        <v>4</v>
      </c>
      <c r="D3" s="71">
        <v>19</v>
      </c>
      <c r="F3" s="105" t="s">
        <v>537</v>
      </c>
      <c r="G3" s="97">
        <f>IF(ISBLANK(B3),"",B3)</f>
        <v>37</v>
      </c>
      <c r="H3" s="97">
        <f>IF(ISBLANK(B4),"",B4)</f>
        <v>54</v>
      </c>
      <c r="I3" s="97">
        <f>IF(ISBLANK(B5),"",B5)</f>
        <v>34</v>
      </c>
      <c r="J3" s="365"/>
    </row>
    <row r="4" spans="1:12" x14ac:dyDescent="0.25">
      <c r="A4" s="286">
        <v>2021</v>
      </c>
      <c r="B4" s="214">
        <v>54</v>
      </c>
      <c r="C4" s="214">
        <v>7</v>
      </c>
      <c r="D4" s="214">
        <v>14.5</v>
      </c>
      <c r="F4" s="130" t="s">
        <v>538</v>
      </c>
      <c r="G4" s="98">
        <f>IF(ISBLANK(C3),"",C3)</f>
        <v>4</v>
      </c>
      <c r="H4" s="98">
        <f>IF(ISBLANK(C4),"",C4)</f>
        <v>7</v>
      </c>
      <c r="I4" s="98">
        <f>IF(ISBLANK(C5),"",C5)</f>
        <v>10</v>
      </c>
      <c r="J4" s="365"/>
    </row>
    <row r="5" spans="1:12" x14ac:dyDescent="0.25">
      <c r="A5" s="218">
        <v>2022</v>
      </c>
      <c r="B5" s="168">
        <v>34</v>
      </c>
      <c r="C5" s="168">
        <v>10</v>
      </c>
      <c r="D5" s="168">
        <v>19.399999999999999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37</v>
      </c>
      <c r="H8" s="97">
        <f>IF(ISBLANK(B4),"",B4)</f>
        <v>54</v>
      </c>
      <c r="I8" s="97">
        <f>IF(ISBLANK(B5),"",B5)</f>
        <v>34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</v>
      </c>
      <c r="H9" s="98">
        <f>IF(ISBLANK(C4),"",C4)</f>
        <v>7</v>
      </c>
      <c r="I9" s="98">
        <f>IF(ISBLANK(C5),"",C5)</f>
        <v>10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19</v>
      </c>
      <c r="H13" s="132">
        <f>IF(ISBLANK(D4),"",D4)</f>
        <v>14.5</v>
      </c>
      <c r="I13" s="132">
        <f>IF(ISBLANK(D5),"",D5)</f>
        <v>19.399999999999999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191</v>
      </c>
      <c r="C4" s="110">
        <v>231</v>
      </c>
      <c r="E4" s="29" t="s">
        <v>540</v>
      </c>
      <c r="F4" s="163">
        <f>B4/($B$22+$C$22)*100</f>
        <v>1.6249787306448868</v>
      </c>
      <c r="G4" s="163">
        <f>C4/($B$22+$C$22)*100</f>
        <v>1.9652884124553343</v>
      </c>
      <c r="J4" s="29" t="s">
        <v>540</v>
      </c>
      <c r="K4" s="163">
        <f>G4</f>
        <v>1.9652884124553343</v>
      </c>
    </row>
    <row r="5" spans="1:11" x14ac:dyDescent="0.25">
      <c r="A5" s="202" t="s">
        <v>541</v>
      </c>
      <c r="B5" s="212">
        <v>207</v>
      </c>
      <c r="C5" s="160">
        <v>209</v>
      </c>
      <c r="E5" s="29" t="s">
        <v>541</v>
      </c>
      <c r="F5" s="163">
        <f t="shared" ref="F5:G21" si="0">B5/($B$22+$C$22)*100</f>
        <v>1.761102603369066</v>
      </c>
      <c r="G5" s="163">
        <f t="shared" si="0"/>
        <v>1.7781180874595883</v>
      </c>
      <c r="J5" s="29" t="s">
        <v>541</v>
      </c>
      <c r="K5" s="163">
        <f t="shared" ref="K5:K21" si="1">G5</f>
        <v>1.7781180874595883</v>
      </c>
    </row>
    <row r="6" spans="1:11" x14ac:dyDescent="0.25">
      <c r="A6" s="202" t="s">
        <v>542</v>
      </c>
      <c r="B6" s="212">
        <v>239</v>
      </c>
      <c r="C6" s="160">
        <v>227</v>
      </c>
      <c r="E6" s="29" t="s">
        <v>542</v>
      </c>
      <c r="F6" s="163">
        <f t="shared" si="0"/>
        <v>2.0333503488174238</v>
      </c>
      <c r="G6" s="163">
        <f t="shared" si="0"/>
        <v>1.9312574442742898</v>
      </c>
      <c r="J6" s="29" t="s">
        <v>542</v>
      </c>
      <c r="K6" s="163">
        <f t="shared" si="1"/>
        <v>1.9312574442742898</v>
      </c>
    </row>
    <row r="7" spans="1:11" x14ac:dyDescent="0.25">
      <c r="A7" s="202" t="s">
        <v>543</v>
      </c>
      <c r="B7" s="212">
        <v>254</v>
      </c>
      <c r="C7" s="160">
        <v>289</v>
      </c>
      <c r="E7" s="29" t="s">
        <v>543</v>
      </c>
      <c r="F7" s="163">
        <f t="shared" si="0"/>
        <v>2.1609664794963415</v>
      </c>
      <c r="G7" s="163">
        <f t="shared" si="0"/>
        <v>2.4587374510804829</v>
      </c>
      <c r="J7" s="29" t="s">
        <v>543</v>
      </c>
      <c r="K7" s="163">
        <f t="shared" si="1"/>
        <v>2.4587374510804829</v>
      </c>
    </row>
    <row r="8" spans="1:11" x14ac:dyDescent="0.25">
      <c r="A8" s="202" t="s">
        <v>544</v>
      </c>
      <c r="B8" s="212">
        <v>260</v>
      </c>
      <c r="C8" s="160">
        <v>282</v>
      </c>
      <c r="E8" s="29" t="s">
        <v>544</v>
      </c>
      <c r="F8" s="163">
        <f t="shared" si="0"/>
        <v>2.2120129317679087</v>
      </c>
      <c r="G8" s="163">
        <f t="shared" si="0"/>
        <v>2.3991832567636551</v>
      </c>
      <c r="J8" s="29" t="s">
        <v>544</v>
      </c>
      <c r="K8" s="163">
        <f t="shared" si="1"/>
        <v>2.3991832567636551</v>
      </c>
    </row>
    <row r="9" spans="1:11" x14ac:dyDescent="0.25">
      <c r="A9" s="202" t="s">
        <v>545</v>
      </c>
      <c r="B9" s="212">
        <v>269</v>
      </c>
      <c r="C9" s="160">
        <v>324</v>
      </c>
      <c r="E9" s="29" t="s">
        <v>545</v>
      </c>
      <c r="F9" s="163">
        <f t="shared" si="0"/>
        <v>2.2885826101752595</v>
      </c>
      <c r="G9" s="163">
        <f t="shared" si="0"/>
        <v>2.7565084226646248</v>
      </c>
      <c r="J9" s="29" t="s">
        <v>545</v>
      </c>
      <c r="K9" s="163">
        <f t="shared" si="1"/>
        <v>2.7565084226646248</v>
      </c>
    </row>
    <row r="10" spans="1:11" x14ac:dyDescent="0.25">
      <c r="A10" s="202" t="s">
        <v>546</v>
      </c>
      <c r="B10" s="212">
        <v>285</v>
      </c>
      <c r="C10" s="160">
        <v>352</v>
      </c>
      <c r="E10" s="29" t="s">
        <v>546</v>
      </c>
      <c r="F10" s="163">
        <f t="shared" si="0"/>
        <v>2.4247064828994387</v>
      </c>
      <c r="G10" s="163">
        <f t="shared" si="0"/>
        <v>2.994725199931938</v>
      </c>
      <c r="J10" s="29" t="s">
        <v>546</v>
      </c>
      <c r="K10" s="163">
        <f t="shared" si="1"/>
        <v>2.994725199931938</v>
      </c>
    </row>
    <row r="11" spans="1:11" x14ac:dyDescent="0.25">
      <c r="A11" s="202" t="s">
        <v>547</v>
      </c>
      <c r="B11" s="212">
        <v>276</v>
      </c>
      <c r="C11" s="160">
        <v>392</v>
      </c>
      <c r="E11" s="29" t="s">
        <v>547</v>
      </c>
      <c r="F11" s="163">
        <f t="shared" si="0"/>
        <v>2.3481368044920878</v>
      </c>
      <c r="G11" s="163">
        <f t="shared" si="0"/>
        <v>3.3350348817423852</v>
      </c>
      <c r="J11" s="29" t="s">
        <v>547</v>
      </c>
      <c r="K11" s="163">
        <f t="shared" si="1"/>
        <v>3.3350348817423852</v>
      </c>
    </row>
    <row r="12" spans="1:11" x14ac:dyDescent="0.25">
      <c r="A12" s="202" t="s">
        <v>548</v>
      </c>
      <c r="B12" s="212">
        <v>314</v>
      </c>
      <c r="C12" s="160">
        <v>358</v>
      </c>
      <c r="E12" s="29" t="s">
        <v>548</v>
      </c>
      <c r="F12" s="163">
        <f t="shared" si="0"/>
        <v>2.6714310022120129</v>
      </c>
      <c r="G12" s="163">
        <f t="shared" si="0"/>
        <v>3.0457716522035052</v>
      </c>
      <c r="J12" s="29" t="s">
        <v>548</v>
      </c>
      <c r="K12" s="163">
        <f t="shared" si="1"/>
        <v>3.0457716522035052</v>
      </c>
    </row>
    <row r="13" spans="1:11" x14ac:dyDescent="0.25">
      <c r="A13" s="202" t="s">
        <v>549</v>
      </c>
      <c r="B13" s="212">
        <v>353</v>
      </c>
      <c r="C13" s="160">
        <v>401</v>
      </c>
      <c r="E13" s="29" t="s">
        <v>549</v>
      </c>
      <c r="F13" s="163">
        <f t="shared" si="0"/>
        <v>3.003232941977199</v>
      </c>
      <c r="G13" s="163">
        <f t="shared" si="0"/>
        <v>3.4116045601497365</v>
      </c>
      <c r="J13" s="29" t="s">
        <v>549</v>
      </c>
      <c r="K13" s="163">
        <f t="shared" si="1"/>
        <v>3.4116045601497365</v>
      </c>
    </row>
    <row r="14" spans="1:11" x14ac:dyDescent="0.25">
      <c r="A14" s="202" t="s">
        <v>550</v>
      </c>
      <c r="B14" s="212">
        <v>394</v>
      </c>
      <c r="C14" s="160">
        <v>445</v>
      </c>
      <c r="E14" s="29" t="s">
        <v>550</v>
      </c>
      <c r="F14" s="163">
        <f t="shared" si="0"/>
        <v>3.3520503658329077</v>
      </c>
      <c r="G14" s="163">
        <f t="shared" si="0"/>
        <v>3.7859452101412283</v>
      </c>
      <c r="J14" s="29" t="s">
        <v>550</v>
      </c>
      <c r="K14" s="163">
        <f t="shared" si="1"/>
        <v>3.7859452101412283</v>
      </c>
    </row>
    <row r="15" spans="1:11" x14ac:dyDescent="0.25">
      <c r="A15" s="202" t="s">
        <v>551</v>
      </c>
      <c r="B15" s="212">
        <v>426</v>
      </c>
      <c r="C15" s="160">
        <v>453</v>
      </c>
      <c r="E15" s="29" t="s">
        <v>551</v>
      </c>
      <c r="F15" s="163">
        <f t="shared" si="0"/>
        <v>3.6242981112812664</v>
      </c>
      <c r="G15" s="163">
        <f t="shared" si="0"/>
        <v>3.8540071465033181</v>
      </c>
      <c r="J15" s="29" t="s">
        <v>551</v>
      </c>
      <c r="K15" s="163">
        <f t="shared" si="1"/>
        <v>3.8540071465033181</v>
      </c>
    </row>
    <row r="16" spans="1:11" x14ac:dyDescent="0.25">
      <c r="A16" s="202" t="s">
        <v>552</v>
      </c>
      <c r="B16" s="212">
        <v>488</v>
      </c>
      <c r="C16" s="160">
        <v>503</v>
      </c>
      <c r="E16" s="29" t="s">
        <v>552</v>
      </c>
      <c r="F16" s="163">
        <f t="shared" si="0"/>
        <v>4.15177811808746</v>
      </c>
      <c r="G16" s="163">
        <f t="shared" si="0"/>
        <v>4.2793942487663772</v>
      </c>
      <c r="J16" s="29" t="s">
        <v>552</v>
      </c>
      <c r="K16" s="163">
        <f t="shared" si="1"/>
        <v>4.2793942487663772</v>
      </c>
    </row>
    <row r="17" spans="1:11" x14ac:dyDescent="0.25">
      <c r="A17" s="202" t="s">
        <v>553</v>
      </c>
      <c r="B17" s="212">
        <v>573</v>
      </c>
      <c r="C17" s="160">
        <v>584</v>
      </c>
      <c r="E17" s="29" t="s">
        <v>553</v>
      </c>
      <c r="F17" s="163">
        <f t="shared" si="0"/>
        <v>4.8749361919346601</v>
      </c>
      <c r="G17" s="163">
        <f t="shared" si="0"/>
        <v>4.9685213544325331</v>
      </c>
      <c r="J17" s="29" t="s">
        <v>553</v>
      </c>
      <c r="K17" s="163">
        <f t="shared" si="1"/>
        <v>4.9685213544325331</v>
      </c>
    </row>
    <row r="18" spans="1:11" x14ac:dyDescent="0.25">
      <c r="A18" s="202" t="s">
        <v>554</v>
      </c>
      <c r="B18" s="212">
        <v>457</v>
      </c>
      <c r="C18" s="160">
        <v>419</v>
      </c>
      <c r="E18" s="29" t="s">
        <v>554</v>
      </c>
      <c r="F18" s="163">
        <f t="shared" si="0"/>
        <v>3.8880381146843628</v>
      </c>
      <c r="G18" s="163">
        <f t="shared" si="0"/>
        <v>3.5647439169644377</v>
      </c>
      <c r="J18" s="29" t="s">
        <v>554</v>
      </c>
      <c r="K18" s="163">
        <f t="shared" si="1"/>
        <v>3.5647439169644377</v>
      </c>
    </row>
    <row r="19" spans="1:11" x14ac:dyDescent="0.25">
      <c r="A19" s="202" t="s">
        <v>555</v>
      </c>
      <c r="B19" s="212">
        <v>284</v>
      </c>
      <c r="C19" s="160">
        <v>205</v>
      </c>
      <c r="E19" s="29" t="s">
        <v>555</v>
      </c>
      <c r="F19" s="163">
        <f t="shared" si="0"/>
        <v>2.4161987408541772</v>
      </c>
      <c r="G19" s="163">
        <f t="shared" si="0"/>
        <v>1.7440871192785434</v>
      </c>
      <c r="J19" s="29" t="s">
        <v>555</v>
      </c>
      <c r="K19" s="163">
        <f t="shared" si="1"/>
        <v>1.7440871192785434</v>
      </c>
    </row>
    <row r="20" spans="1:11" x14ac:dyDescent="0.25">
      <c r="A20" s="202" t="s">
        <v>556</v>
      </c>
      <c r="B20" s="212">
        <v>262</v>
      </c>
      <c r="C20" s="160">
        <v>206</v>
      </c>
      <c r="E20" s="29" t="s">
        <v>556</v>
      </c>
      <c r="F20" s="163">
        <f t="shared" si="0"/>
        <v>2.2290284158584313</v>
      </c>
      <c r="G20" s="163">
        <f t="shared" si="0"/>
        <v>1.7525948613238047</v>
      </c>
      <c r="J20" s="29" t="s">
        <v>556</v>
      </c>
      <c r="K20" s="163">
        <f t="shared" si="1"/>
        <v>1.7525948613238047</v>
      </c>
    </row>
    <row r="21" spans="1:11" x14ac:dyDescent="0.25">
      <c r="A21" s="203" t="s">
        <v>557</v>
      </c>
      <c r="B21" s="72">
        <v>204</v>
      </c>
      <c r="C21" s="111">
        <v>138</v>
      </c>
      <c r="E21" s="31" t="s">
        <v>557</v>
      </c>
      <c r="F21" s="163">
        <f t="shared" si="0"/>
        <v>1.7355793772332824</v>
      </c>
      <c r="G21" s="163">
        <f t="shared" si="0"/>
        <v>1.1740684022460439</v>
      </c>
      <c r="J21" s="31" t="s">
        <v>557</v>
      </c>
      <c r="K21" s="210">
        <f t="shared" si="1"/>
        <v>1.1740684022460439</v>
      </c>
    </row>
    <row r="22" spans="1:11" x14ac:dyDescent="0.25">
      <c r="A22" s="309" t="s">
        <v>16</v>
      </c>
      <c r="B22" s="121">
        <f>SUM(B4:B21)</f>
        <v>5736</v>
      </c>
      <c r="C22" s="124">
        <f>SUM(C4:C21)</f>
        <v>6018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1183</v>
      </c>
      <c r="E3" s="297" t="s">
        <v>709</v>
      </c>
      <c r="F3" s="71">
        <v>50.85</v>
      </c>
      <c r="G3" s="71">
        <v>57.01</v>
      </c>
      <c r="K3" s="122" t="s">
        <v>16</v>
      </c>
      <c r="L3" s="71">
        <v>2.99</v>
      </c>
      <c r="M3" s="71">
        <v>2.74</v>
      </c>
    </row>
    <row r="4" spans="1:16" x14ac:dyDescent="0.25">
      <c r="A4" s="202" t="s">
        <v>704</v>
      </c>
      <c r="B4" s="212"/>
      <c r="C4" s="160">
        <v>1220</v>
      </c>
      <c r="E4" s="298" t="s">
        <v>710</v>
      </c>
      <c r="F4" s="214">
        <v>39.22</v>
      </c>
      <c r="G4" s="214">
        <v>32.909999999999997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692</v>
      </c>
      <c r="E5" s="298" t="s">
        <v>711</v>
      </c>
      <c r="F5" s="214">
        <v>8.7799999999999994</v>
      </c>
      <c r="G5" s="214">
        <v>8.3800000000000008</v>
      </c>
      <c r="K5" s="123" t="s">
        <v>213</v>
      </c>
      <c r="L5" s="73">
        <v>2.99</v>
      </c>
      <c r="M5" s="73">
        <v>2.74</v>
      </c>
      <c r="N5" s="211"/>
    </row>
    <row r="6" spans="1:16" x14ac:dyDescent="0.25">
      <c r="A6" s="202" t="s">
        <v>706</v>
      </c>
      <c r="B6" s="212"/>
      <c r="C6" s="160">
        <v>636</v>
      </c>
      <c r="E6" s="298" t="s">
        <v>712</v>
      </c>
      <c r="F6" s="214">
        <v>1.07</v>
      </c>
      <c r="G6" s="214">
        <v>1.31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493</v>
      </c>
      <c r="E7" s="299" t="s">
        <v>713</v>
      </c>
      <c r="F7" s="73">
        <v>7.0000000000000007E-2</v>
      </c>
      <c r="G7" s="73">
        <v>0.39</v>
      </c>
      <c r="K7" s="227"/>
      <c r="L7" s="211"/>
      <c r="M7" s="211"/>
    </row>
    <row r="8" spans="1:16" x14ac:dyDescent="0.25">
      <c r="A8" s="203" t="s">
        <v>708</v>
      </c>
      <c r="B8" s="72"/>
      <c r="C8" s="111">
        <v>531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24.879074658254467</v>
      </c>
      <c r="C13" s="301" t="e">
        <f>B3/SUM(B3:B8)*100</f>
        <v>#DIV/0!</v>
      </c>
      <c r="E13" s="217" t="s">
        <v>836</v>
      </c>
      <c r="F13" s="289">
        <f>IF(ISBLANK(F3),"",F3)</f>
        <v>50.85</v>
      </c>
      <c r="G13" s="289">
        <f>IF(ISBLANK(G3),"",G3)</f>
        <v>57.01</v>
      </c>
    </row>
    <row r="14" spans="1:16" x14ac:dyDescent="0.25">
      <c r="A14" s="220" t="s">
        <v>825</v>
      </c>
      <c r="B14" s="305">
        <f>C4/SUM(C3:C8)*100</f>
        <v>25.657202944269191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39.22</v>
      </c>
      <c r="G14" s="290">
        <f t="shared" si="0"/>
        <v>32.909999999999997</v>
      </c>
    </row>
    <row r="15" spans="1:16" x14ac:dyDescent="0.25">
      <c r="A15" s="220" t="s">
        <v>826</v>
      </c>
      <c r="B15" s="305">
        <f>C5/SUM(C3:C8)*100</f>
        <v>14.553101997896951</v>
      </c>
      <c r="C15" s="302" t="e">
        <f>B5/SUM(B3:B8)*100</f>
        <v>#DIV/0!</v>
      </c>
      <c r="E15" s="286" t="s">
        <v>838</v>
      </c>
      <c r="F15" s="290">
        <f t="shared" si="0"/>
        <v>8.7799999999999994</v>
      </c>
      <c r="G15" s="290">
        <f t="shared" si="0"/>
        <v>8.3800000000000008</v>
      </c>
    </row>
    <row r="16" spans="1:16" x14ac:dyDescent="0.25">
      <c r="A16" s="220" t="s">
        <v>827</v>
      </c>
      <c r="B16" s="305">
        <f>C6/SUM(C3:C8)*100</f>
        <v>13.375394321766562</v>
      </c>
      <c r="C16" s="302" t="e">
        <f>B6/SUM(B3:B8)*100</f>
        <v>#DIV/0!</v>
      </c>
      <c r="E16" s="286" t="s">
        <v>839</v>
      </c>
      <c r="F16" s="290">
        <f t="shared" si="0"/>
        <v>1.07</v>
      </c>
      <c r="G16" s="290">
        <f t="shared" si="0"/>
        <v>1.31</v>
      </c>
    </row>
    <row r="17" spans="1:18" x14ac:dyDescent="0.25">
      <c r="A17" s="220" t="s">
        <v>828</v>
      </c>
      <c r="B17" s="305">
        <f>C7/SUM(C3:C8)*100</f>
        <v>10.368033648790746</v>
      </c>
      <c r="C17" s="302" t="e">
        <f>B7/SUM(B3:B8)*100</f>
        <v>#DIV/0!</v>
      </c>
      <c r="E17" s="219" t="s">
        <v>840</v>
      </c>
      <c r="F17" s="291">
        <f t="shared" si="0"/>
        <v>7.0000000000000007E-2</v>
      </c>
      <c r="G17" s="291">
        <f t="shared" si="0"/>
        <v>0.39</v>
      </c>
    </row>
    <row r="18" spans="1:18" x14ac:dyDescent="0.25">
      <c r="A18" s="221" t="s">
        <v>829</v>
      </c>
      <c r="B18" s="306">
        <f>C8/SUM(C3:C8)*100</f>
        <v>11.167192429022082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24.879074658254467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25.657202944269191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14.553101997896951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13.375394321766562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10.368033648790746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11.167192429022082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1286</v>
      </c>
      <c r="E34" s="297" t="s">
        <v>709</v>
      </c>
      <c r="F34" s="71">
        <v>57.01</v>
      </c>
      <c r="G34" s="211"/>
      <c r="K34" s="122" t="s">
        <v>16</v>
      </c>
      <c r="L34" s="71">
        <v>2.74</v>
      </c>
      <c r="M34" s="211"/>
    </row>
    <row r="35" spans="1:16" x14ac:dyDescent="0.25">
      <c r="A35" s="202" t="s">
        <v>704</v>
      </c>
      <c r="B35" s="212"/>
      <c r="C35" s="160">
        <v>1108</v>
      </c>
      <c r="E35" s="298" t="s">
        <v>710</v>
      </c>
      <c r="F35" s="214">
        <v>32.909999999999997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653</v>
      </c>
      <c r="E36" s="298" t="s">
        <v>711</v>
      </c>
      <c r="F36" s="214">
        <v>8.3800000000000008</v>
      </c>
      <c r="G36" s="211"/>
      <c r="K36" s="123" t="s">
        <v>213</v>
      </c>
      <c r="L36" s="73">
        <v>2.74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526</v>
      </c>
      <c r="E37" s="298" t="s">
        <v>712</v>
      </c>
      <c r="F37" s="214">
        <v>1.31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337</v>
      </c>
      <c r="E38" s="299" t="s">
        <v>713</v>
      </c>
      <c r="F38" s="73">
        <v>0.39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370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30.046728971962615</v>
      </c>
      <c r="C44" s="301" t="e">
        <f>B34/SUM(B34:B39)*100</f>
        <v>#DIV/0!</v>
      </c>
      <c r="E44" s="217" t="s">
        <v>836</v>
      </c>
      <c r="F44" s="289">
        <f>IF(ISBLANK(F34),"",F34)</f>
        <v>57.01</v>
      </c>
    </row>
    <row r="45" spans="1:16" x14ac:dyDescent="0.25">
      <c r="A45" s="220" t="s">
        <v>825</v>
      </c>
      <c r="B45" s="305">
        <f>C35/SUM(C34:C39)*100</f>
        <v>25.88785046728972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32.909999999999997</v>
      </c>
    </row>
    <row r="46" spans="1:16" x14ac:dyDescent="0.25">
      <c r="A46" s="220" t="s">
        <v>826</v>
      </c>
      <c r="B46" s="305">
        <f>C36/SUM(C34:C39)*100</f>
        <v>15.257009345794392</v>
      </c>
      <c r="C46" s="302" t="e">
        <f>B36/SUM(B34:B39)*100</f>
        <v>#DIV/0!</v>
      </c>
      <c r="E46" s="286" t="s">
        <v>838</v>
      </c>
      <c r="F46" s="290">
        <f t="shared" si="2"/>
        <v>8.3800000000000008</v>
      </c>
    </row>
    <row r="47" spans="1:16" x14ac:dyDescent="0.25">
      <c r="A47" s="220" t="s">
        <v>827</v>
      </c>
      <c r="B47" s="305">
        <f>C37/SUM(C34:C39)*100</f>
        <v>12.289719626168225</v>
      </c>
      <c r="C47" s="302" t="e">
        <f>B37/SUM(B34:B39)*100</f>
        <v>#DIV/0!</v>
      </c>
      <c r="E47" s="286" t="s">
        <v>839</v>
      </c>
      <c r="F47" s="290">
        <f t="shared" si="2"/>
        <v>1.31</v>
      </c>
    </row>
    <row r="48" spans="1:16" x14ac:dyDescent="0.25">
      <c r="A48" s="220" t="s">
        <v>828</v>
      </c>
      <c r="B48" s="305">
        <f>C38/SUM(C34:C39)*100</f>
        <v>7.8738317757009346</v>
      </c>
      <c r="C48" s="302" t="e">
        <f>B38/SUM(B34:B39)*100</f>
        <v>#DIV/0!</v>
      </c>
      <c r="E48" s="219" t="s">
        <v>840</v>
      </c>
      <c r="F48" s="291">
        <f t="shared" si="2"/>
        <v>0.39</v>
      </c>
    </row>
    <row r="49" spans="1:3" x14ac:dyDescent="0.25">
      <c r="A49" s="221" t="s">
        <v>829</v>
      </c>
      <c r="B49" s="306">
        <f>C39/SUM(C34:C39)*100</f>
        <v>8.6448598130841123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30.046728971962615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25.88785046728972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15.257009345794392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12.289719626168225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7.8738317757009346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8.6448598130841123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2024-04-26T07:36:38Z</dcterms:modified>
</cp:coreProperties>
</file>