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<sst xmlns="http://schemas.openxmlformats.org/spreadsheetml/2006/main" count="6316" uniqueCount="2914">
  <si>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</si>
  <si>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</si>
  <si>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</si>
  <si>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</si>
  <si>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</si>
  <si>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</si>
  <si>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</si>
  <si>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</si>
  <si>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</si>
  <si>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</si>
  <si>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</si>
  <si>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</si>
  <si>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</si>
  <si>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</si>
  <si>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</si>
  <si>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</si>
  <si>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</si>
  <si>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</si>
  <si>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</si>
  <si>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</si>
  <si>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</si>
  <si>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</si>
  <si>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</si>
  <si>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</si>
  <si>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</si>
  <si>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</si>
  <si>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</si>
  <si>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</si>
  <si>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</si>
  <si>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</si>
  <si>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</si>
  <si>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</si>
  <si>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</si>
  <si>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</si>
  <si>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</si>
  <si>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</si>
  <si>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</si>
  <si>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</si>
  <si>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</si>
  <si>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</si>
  <si>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</si>
  <si>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</si>
  <si>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</si>
  <si>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</si>
  <si>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</si>
  <si>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</si>
  <si>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</si>
  <si>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</si>
  <si>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</si>
  <si>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</si>
  <si>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</si>
  <si>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</si>
  <si>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</si>
  <si>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</si>
  <si>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</si>
  <si>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</si>
  <si>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</si>
  <si>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</si>
  <si>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</si>
  <si>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</si>
  <si>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</si>
  <si>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</si>
  <si>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</si>
  <si>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</si>
  <si>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</si>
  <si>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</si>
  <si>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</si>
  <si>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</si>
  <si>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</si>
  <si>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</si>
  <si>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</si>
  <si>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</si>
  <si>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</si>
  <si>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</si>
  <si>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</si>
  <si>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</si>
  <si>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</si>
  <si>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</si>
  <si>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</si>
  <si>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</si>
  <si>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</si>
  <si>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</si>
  <si>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</si>
  <si>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</si>
  <si>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</si>
  <si>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</si>
  <si>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</si>
  <si>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</si>
  <si>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</si>
  <si>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</si>
  <si>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</si>
  <si>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</si>
  <si>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</si>
  <si>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</si>
  <si>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</si>
  <si>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</si>
  <si>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</si>
  <si>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</si>
  <si>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</si>
  <si>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</si>
  <si>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</si>
  <si>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</si>
  <si>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</si>
  <si>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</si>
  <si>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</si>
  <si>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</si>
  <si>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</si>
  <si>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</si>
  <si>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</si>
  <si>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</si>
  <si>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</si>
  <si>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</si>
  <si>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</si>
  <si>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</si>
  <si>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</si>
  <si>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</si>
  <si>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</si>
  <si>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</si>
  <si>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</si>
  <si>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</si>
  <si>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</si>
  <si>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</si>
  <si>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</si>
  <si>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</si>
  <si>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</si>
  <si>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</si>
  <si>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</si>
  <si>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</si>
  <si>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</si>
  <si>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</si>
  <si>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</si>
  <si>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</si>
  <si>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</si>
  <si>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</si>
  <si>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</si>
  <si>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</si>
  <si>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</si>
  <si>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</si>
  <si>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</si>
  <si>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</si>
  <si>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</si>
  <si>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</si>
  <si>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</si>
  <si>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</si>
  <si>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</si>
  <si>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</si>
  <si>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</si>
  <si>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</si>
  <si>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</si>
  <si>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</si>
  <si>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</si>
  <si>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</si>
  <si>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</si>
  <si>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</si>
  <si>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</si>
  <si>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</si>
  <si>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</si>
  <si>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</si>
  <si>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</si>
  <si>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</si>
  <si>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</si>
  <si>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</si>
  <si>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</si>
  <si>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</si>
  <si>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</si>
  <si>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</si>
  <si>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</si>
  <si>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</si>
  <si>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</si>
  <si>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</si>
  <si>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</si>
  <si>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</si>
  <si>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</si>
  <si>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</si>
  <si>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</si>
  <si>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</si>
  <si>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</si>
  <si>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</si>
  <si>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</si>
  <si>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</si>
  <si>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</si>
  <si>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</si>
  <si>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</si>
  <si>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</si>
  <si>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</si>
  <si>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</si>
  <si>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</si>
  <si>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</si>
  <si>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</si>
  <si>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</si>
  <si>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</si>
  <si>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</si>
  <si>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</si>
  <si>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</si>
  <si>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</si>
  <si>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</si>
  <si>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</si>
  <si>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</si>
  <si>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</si>
  <si>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</si>
  <si>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</si>
  <si>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</si>
  <si>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</si>
  <si>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</si>
  <si>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</si>
  <si>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</si>
  <si>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</si>
  <si>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</si>
  <si>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</si>
  <si>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</si>
  <si>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</si>
  <si>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</si>
  <si>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</si>
  <si>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</si>
  <si>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</si>
  <si>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</si>
  <si>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</si>
  <si>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</si>
  <si>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</si>
  <si>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</si>
  <si>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</si>
  <si>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</si>
  <si>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</si>
  <si>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</si>
  <si>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</si>
  <si>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</si>
  <si>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</si>
  <si>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</si>
  <si>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</si>
  <si>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</si>
  <si>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</si>
  <si>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</si>
  <si>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</si>
  <si>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</si>
  <si>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</si>
  <si>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</si>
  <si>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</si>
  <si>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</si>
  <si>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</si>
  <si>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</si>
  <si>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</si>
  <si>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</si>
  <si>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</si>
  <si>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</si>
  <si>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</si>
  <si>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</si>
  <si>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</si>
  <si>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</si>
  <si>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</si>
  <si>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</si>
  <si>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</si>
  <si>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</si>
  <si>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</si>
  <si>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</si>
  <si>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</si>
  <si>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</si>
  <si>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</si>
  <si>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</si>
  <si>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</si>
  <si>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</si>
  <si>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</si>
  <si>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</si>
  <si>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</si>
  <si>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</si>
  <si>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</si>
  <si>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</si>
  <si>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</si>
  <si>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</si>
  <si>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</si>
  <si>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</si>
  <si>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</si>
  <si>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</si>
  <si>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</si>
  <si>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</si>
  <si>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</si>
  <si>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</si>
  <si>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</si>
  <si>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</si>
  <si>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</si>
  <si>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</si>
  <si>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</si>
  <si>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</si>
  <si>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</si>
  <si>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</si>
  <si>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</si>
  <si>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</si>
  <si>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</si>
  <si>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</si>
  <si>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</si>
  <si>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</si>
  <si>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</si>
  <si>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</si>
  <si>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</si>
  <si>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</si>
  <si>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</si>
  <si>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</si>
  <si>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</si>
  <si>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</si>
  <si>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</si>
  <si>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</si>
  <si>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</si>
  <si>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</si>
  <si>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</si>
  <si>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</si>
  <si>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</si>
  <si>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</si>
  <si>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</si>
  <si>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</si>
  <si>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</si>
  <si>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</si>
  <si>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</si>
  <si>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</si>
  <si>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</si>
  <si>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</si>
  <si>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</si>
  <si>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</si>
  <si>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</si>
  <si>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</si>
  <si>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</si>
  <si>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</si>
  <si>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</si>
  <si>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</si>
  <si>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</si>
  <si>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</si>
  <si>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</si>
  <si>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</si>
  <si>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</si>
  <si>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</si>
  <si>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</si>
  <si>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</si>
  <si>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</si>
  <si>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</si>
  <si>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</si>
  <si>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</si>
  <si>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</si>
  <si>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</si>
  <si>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</si>
  <si>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</si>
  <si>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</si>
  <si>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</si>
  <si>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</si>
  <si>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</si>
  <si>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</si>
  <si>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</si>
  <si>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</si>
  <si>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</si>
  <si>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</si>
  <si>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</si>
  <si>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</si>
  <si>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</si>
  <si>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</si>
  <si>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</si>
  <si>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</si>
  <si>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</si>
  <si>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</si>
  <si>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</si>
  <si>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</si>
  <si>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</si>
  <si>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</si>
  <si>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</si>
  <si>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</si>
  <si>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</si>
  <si>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</si>
  <si>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</si>
  <si>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</si>
  <si>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</si>
  <si>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</si>
  <si>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</si>
  <si>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</si>
  <si>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</si>
  <si>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</si>
  <si>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</si>
  <si>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</si>
  <si>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</si>
  <si>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</si>
  <si>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</si>
  <si>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</si>
  <si>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</si>
  <si>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</si>
  <si>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</si>
  <si>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</si>
  <si>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</si>
  <si>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</si>
  <si>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</si>
  <si>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</si>
  <si>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</si>
  <si>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</si>
  <si>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</si>
  <si>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</si>
  <si>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</si>
  <si>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</si>
  <si>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</si>
  <si>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</si>
  <si>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</si>
  <si>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</si>
  <si>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</si>
  <si>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</si>
  <si>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</si>
  <si>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</si>
  <si>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</si>
  <si>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</si>
  <si>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</si>
  <si>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</si>
  <si>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</si>
  <si>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</si>
  <si>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</si>
  <si>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</si>
  <si>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</si>
  <si>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</si>
  <si>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</si>
  <si>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</si>
  <si>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</si>
  <si>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</si>
  <si>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</si>
  <si>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</si>
  <si>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</si>
  <si>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</si>
  <si>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</si>
  <si>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</si>
  <si>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</si>
  <si>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</si>
  <si>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</si>
  <si>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</si>
  <si>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</si>
  <si>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</si>
  <si>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</si>
  <si>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</si>
  <si>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</si>
  <si>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</si>
  <si>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</si>
  <si>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</si>
  <si>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</si>
  <si>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</si>
  <si>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</si>
  <si>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</si>
  <si>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</si>
  <si>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</si>
  <si>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</si>
  <si>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</si>
  <si>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</si>
  <si>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</si>
  <si>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</si>
  <si>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</si>
  <si>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</si>
  <si>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</si>
  <si>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</si>
  <si>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</si>
  <si>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</si>
  <si>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</si>
  <si>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</si>
  <si>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</si>
  <si>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</si>
  <si>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</si>
  <si>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</si>
  <si>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</si>
  <si>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</si>
  <si>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</si>
  <si>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</si>
  <si>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</si>
  <si>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</si>
  <si>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</si>
  <si>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</si>
  <si>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</si>
  <si>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</si>
  <si>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</si>
  <si>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</si>
  <si>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</si>
  <si>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</si>
  <si>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</si>
  <si>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</si>
  <si>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</si>
  <si>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</si>
  <si>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</si>
  <si>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</si>
  <si>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</si>
  <si>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</si>
  <si>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</si>
  <si>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</si>
  <si>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</si>
  <si>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</si>
  <si>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</si>
  <si>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</si>
  <si>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</si>
  <si>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</si>
  <si>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</si>
  <si>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</si>
  <si>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</si>
  <si>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</si>
  <si>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</si>
  <si>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</si>
  <si>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</si>
  <si>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</si>
  <si>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</si>
  <si>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</si>
  <si>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</si>
  <si>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</si>
  <si>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</si>
  <si>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</si>
  <si>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</si>
  <si>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</si>
  <si>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</si>
  <si>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</si>
  <si>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</si>
  <si>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</si>
  <si>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</si>
  <si>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</si>
  <si>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</si>
  <si>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</si>
  <si>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</si>
  <si>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</si>
  <si>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</si>
  <si>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</si>
  <si>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</si>
  <si>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</si>
  <si>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</si>
  <si>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</si>
  <si>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</si>
  <si>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</si>
  <si>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</si>
  <si>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</si>
  <si>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</si>
  <si>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</si>
  <si>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</si>
  <si>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</si>
  <si>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</si>
  <si>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</si>
  <si>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</si>
  <si>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</si>
  <si>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</si>
  <si>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</si>
  <si>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</si>
  <si>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</si>
  <si>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</si>
  <si>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</si>
  <si>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</si>
  <si>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</si>
  <si>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</si>
  <si>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</si>
  <si>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</si>
  <si>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</si>
  <si>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</si>
  <si>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</si>
  <si>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</si>
  <si>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</si>
  <si>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</si>
  <si>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</si>
  <si>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</si>
  <si>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</si>
  <si>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</si>
  <si>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</si>
  <si>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</si>
  <si>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</si>
  <si>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</si>
  <si>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</si>
  <si>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</si>
  <si>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</si>
  <si>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</si>
  <si>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</si>
  <si>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</si>
  <si>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</si>
  <si>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</si>
  <si>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</si>
  <si>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</si>
  <si>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</si>
  <si>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</si>
  <si>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</si>
  <si>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</si>
  <si>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</si>
  <si>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</si>
  <si>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</si>
  <si>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</si>
  <si>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</si>
  <si>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</si>
  <si>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</si>
  <si>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</si>
  <si>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</si>
  <si>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</si>
  <si>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</si>
  <si>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</si>
  <si>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</si>
  <si>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</si>
  <si>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</si>
  <si>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</si>
  <si>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</si>
  <si>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</si>
  <si>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</si>
  <si>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</si>
  <si>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</si>
  <si>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</si>
  <si>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</si>
  <si>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</si>
  <si>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</si>
  <si>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</si>
  <si>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</si>
  <si>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</si>
  <si>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</si>
  <si>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</si>
  <si>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</si>
  <si>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</si>
  <si>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</si>
  <si>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</si>
  <si>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</si>
  <si>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</si>
  <si>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</si>
  <si>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</si>
  <si>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</si>
  <si>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</si>
  <si>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</si>
  <si>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</si>
  <si>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</si>
  <si>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</si>
  <si>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</si>
  <si>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</si>
  <si>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</si>
  <si>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</si>
  <si>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</si>
  <si>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</si>
  <si>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</si>
  <si>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</si>
  <si>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</si>
  <si>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</si>
  <si>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</si>
  <si>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</si>
  <si>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</si>
  <si>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</si>
  <si>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</si>
  <si>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</si>
  <si>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</si>
  <si>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</si>
  <si>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</si>
  <si>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</si>
  <si>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</si>
  <si>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</si>
  <si>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</si>
  <si>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</si>
  <si>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</si>
  <si>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</si>
  <si>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</si>
  <si>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</si>
  <si>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</si>
  <si>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</si>
  <si>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</si>
  <si>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</si>
  <si>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</si>
  <si>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</si>
  <si>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</si>
  <si>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</si>
  <si>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</si>
  <si>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</si>
  <si>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</si>
  <si>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</si>
  <si>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</si>
  <si>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</si>
  <si>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</si>
  <si>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</si>
  <si>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</si>
  <si>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</si>
  <si>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</si>
  <si>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</si>
  <si>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</si>
  <si>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</si>
  <si>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</si>
  <si>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</si>
  <si>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</si>
  <si>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</si>
  <si>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</si>
  <si>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</si>
  <si>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</si>
  <si>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</si>
  <si>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</si>
  <si>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</si>
  <si>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</si>
  <si>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</si>
  <si>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</si>
  <si>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</si>
  <si>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</si>
  <si>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</si>
  <si>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</si>
  <si>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</si>
  <si>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</si>
  <si>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</si>
  <si>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</si>
  <si>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</si>
  <si>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</si>
  <si>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</si>
  <si>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</si>
  <si>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</si>
  <si>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</si>
  <si>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</si>
  <si>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</si>
  <si>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</si>
  <si>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</si>
  <si>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</si>
  <si>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</si>
  <si>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</si>
  <si>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</si>
  <si>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</si>
  <si>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</si>
  <si>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</si>
  <si>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</si>
  <si>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</si>
  <si>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</si>
  <si>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</si>
  <si>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</si>
  <si>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</si>
  <si>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</si>
  <si>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</si>
  <si>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</si>
  <si>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</si>
  <si>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</si>
  <si>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</si>
  <si>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</si>
  <si>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</si>
  <si>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</si>
  <si>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</si>
  <si>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</si>
  <si>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</si>
  <si>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</si>
  <si>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</si>
  <si>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</si>
  <si>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</si>
  <si>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</si>
  <si>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</si>
  <si>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</si>
  <si>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</si>
  <si>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</si>
  <si>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</si>
  <si>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</si>
  <si>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</si>
  <si>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</si>
  <si>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</si>
  <si>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</si>
  <si>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</si>
  <si>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</si>
  <si>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</si>
  <si>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</si>
  <si>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</si>
  <si>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</si>
  <si>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</si>
  <si>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</si>
  <si>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</si>
  <si>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</si>
  <si>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</si>
  <si>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</si>
  <si>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</si>
  <si>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</si>
  <si>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</si>
  <si>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</si>
  <si>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</si>
  <si>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</si>
  <si>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</si>
  <si>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</si>
  <si>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</si>
  <si>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</si>
  <si>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</si>
  <si>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</si>
  <si>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</si>
  <si>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</si>
  <si>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</si>
  <si>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</si>
  <si>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</si>
  <si>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</si>
  <si>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</si>
  <si>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</si>
  <si>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</si>
  <si>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</si>
  <si>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</si>
  <si>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</si>
  <si>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</si>
  <si>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</si>
  <si>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</si>
  <si>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</si>
  <si>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</si>
  <si>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</si>
  <si>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</si>
  <si>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</si>
  <si>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</si>
  <si>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</si>
  <si>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</si>
  <si>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</si>
  <si>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</si>
  <si>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</si>
  <si>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</si>
  <si>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</si>
  <si>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</si>
  <si>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</si>
  <si>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</si>
  <si>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</si>
  <si>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</si>
  <si>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</si>
  <si>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</si>
  <si>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</si>
  <si>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</si>
  <si>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</si>
  <si>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</si>
  <si>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</si>
  <si>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</si>
  <si>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</si>
  <si>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</si>
  <si>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</si>
  <si>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</si>
  <si>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</si>
  <si>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</si>
  <si>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</si>
  <si>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</si>
  <si>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</si>
  <si>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</si>
  <si>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</si>
  <si>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</si>
  <si>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</si>
  <si>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</si>
  <si>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</si>
  <si>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</si>
  <si>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</si>
  <si>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</si>
  <si>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</si>
  <si>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</si>
  <si>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</si>
  <si>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</si>
  <si>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</si>
  <si>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</si>
  <si>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</si>
  <si>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</si>
  <si>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</si>
  <si>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</si>
  <si>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</si>
  <si>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</si>
  <si>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</si>
  <si>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</si>
  <si>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</si>
  <si>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</si>
  <si>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</si>
  <si>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</si>
  <si>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</si>
  <si>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</si>
  <si>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</si>
  <si>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</si>
  <si>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</si>
  <si>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</si>
  <si>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</si>
  <si>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</si>
  <si>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</si>
  <si>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</si>
  <si>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</si>
  <si>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</si>
  <si>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</si>
  <si>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</si>
  <si>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</si>
  <si>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</si>
  <si>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</si>
  <si>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</si>
  <si>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</si>
  <si>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</si>
  <si>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</si>
  <si>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</si>
  <si>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</si>
  <si>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</si>
  <si>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</si>
  <si>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</si>
  <si>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</si>
  <si>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</si>
  <si>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</si>
  <si>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</si>
  <si>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</si>
  <si>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</si>
  <si>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</si>
  <si>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</si>
  <si>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</si>
  <si>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</si>
  <si>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</si>
  <si>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</si>
  <si>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</si>
  <si>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</si>
  <si>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</si>
  <si>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</si>
  <si>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</si>
  <si>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</si>
  <si>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</si>
  <si>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</si>
  <si>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</si>
  <si>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</si>
  <si>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</si>
  <si>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</si>
  <si>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</si>
  <si>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</si>
  <si>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</si>
  <si>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</si>
  <si>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</si>
  <si>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</si>
  <si>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</si>
  <si>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</si>
  <si>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</si>
  <si>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</si>
  <si>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</si>
  <si>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</si>
  <si>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</si>
  <si>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</si>
  <si>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</si>
  <si>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</si>
  <si>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</si>
  <si>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</si>
  <si>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</si>
  <si>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</si>
  <si>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</si>
  <si>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</si>
  <si>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</si>
  <si>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</si>
  <si>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</si>
  <si>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</si>
  <si>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</si>
  <si>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</si>
  <si>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</si>
  <si>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</si>
  <si>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</si>
  <si>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</si>
  <si>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</si>
  <si>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</si>
  <si>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</si>
  <si>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</si>
  <si>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</si>
  <si>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</si>
  <si>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</si>
  <si>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</si>
  <si>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</si>
  <si>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</si>
  <si>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</si>
  <si>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</si>
  <si>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</si>
  <si>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</si>
  <si>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</si>
  <si>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</si>
  <si>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</si>
  <si>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</si>
  <si>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</si>
  <si>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</si>
  <si>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</si>
  <si>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</si>
  <si>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</si>
  <si>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</si>
  <si>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</si>
  <si>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</si>
  <si>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</si>
  <si>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</si>
  <si>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</si>
  <si>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</si>
  <si>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</si>
  <si>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</si>
  <si>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</si>
  <si>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</si>
  <si>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</si>
  <si>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</si>
  <si>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</si>
  <si>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</si>
  <si>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</si>
  <si>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</si>
  <si>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</si>
  <si>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</si>
  <si>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</si>
  <si>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</si>
  <si>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</si>
  <si>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</si>
  <si>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</si>
  <si>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</si>
  <si>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</si>
  <si>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</si>
  <si>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</si>
  <si>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</si>
  <si>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</si>
  <si>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</si>
  <si>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</si>
  <si>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</si>
  <si>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</si>
  <si>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</si>
  <si>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</si>
  <si>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</si>
  <si>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</si>
  <si>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</si>
  <si>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</si>
  <si>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</si>
  <si>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</si>
  <si>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</si>
  <si>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</si>
  <si>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</si>
  <si>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</si>
  <si>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</si>
  <si>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</si>
  <si>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</si>
  <si>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</si>
  <si>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</si>
  <si>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</si>
  <si>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</si>
  <si>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</si>
  <si>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</si>
  <si>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</si>
  <si>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</si>
  <si>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</si>
  <si>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</si>
  <si>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</si>
  <si>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</si>
  <si>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</si>
  <si>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</si>
  <si>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</si>
  <si>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</si>
  <si>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</si>
  <si>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</si>
  <si>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</si>
  <si>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</si>
  <si>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</si>
  <si>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</si>
  <si>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</si>
  <si>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</si>
  <si>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</si>
  <si>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</si>
  <si>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</si>
  <si>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</si>
  <si>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</si>
  <si>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</si>
  <si>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</si>
  <si>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</si>
  <si>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</si>
  <si>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</si>
  <si>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</si>
  <si>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</si>
  <si>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</si>
  <si>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</si>
  <si>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</si>
  <si>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</si>
  <si>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</si>
  <si>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</si>
  <si>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</si>
  <si>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</si>
  <si>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</si>
  <si>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</si>
  <si>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</si>
  <si>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</si>
  <si>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</si>
  <si>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</si>
  <si>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</si>
  <si>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</si>
  <si>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</si>
  <si>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</si>
  <si>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</si>
  <si>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</si>
  <si>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</si>
  <si>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</si>
  <si>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</si>
  <si>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</si>
  <si>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</si>
  <si>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</si>
  <si>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</si>
  <si>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</si>
  <si>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</si>
  <si>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</si>
  <si>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</si>
  <si>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</si>
  <si>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</si>
  <si>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</si>
  <si>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</si>
  <si>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</si>
  <si>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</si>
  <si>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</si>
  <si>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</si>
  <si>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</si>
  <si>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</si>
  <si>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</si>
  <si>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</si>
  <si>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</si>
  <si>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</si>
  <si>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</si>
  <si>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</si>
  <si>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</si>
  <si>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</si>
  <si>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</si>
  <si>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</si>
  <si>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</si>
  <si>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</si>
  <si>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</si>
  <si>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</si>
  <si>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</si>
  <si>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</si>
  <si>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</si>
  <si>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</si>
  <si>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</si>
  <si>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</si>
  <si>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</si>
  <si>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</si>
  <si>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</si>
  <si>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</si>
  <si>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</si>
  <si>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</si>
  <si>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</si>
  <si>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</si>
  <si>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</si>
  <si>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</si>
  <si>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</si>
  <si>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</si>
  <si>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</si>
  <si>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</si>
  <si>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</si>
  <si>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</si>
  <si>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</si>
  <si>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</si>
  <si>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</si>
  <si>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</si>
  <si>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</si>
  <si>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</si>
  <si>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</si>
  <si>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</si>
  <si>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</si>
  <si>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</si>
  <si>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</si>
  <si>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</si>
  <si>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</si>
  <si>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</si>
  <si>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</si>
  <si>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</si>
  <si>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</si>
  <si>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</si>
  <si>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</si>
  <si>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</si>
  <si>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</si>
  <si>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</si>
  <si>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</si>
  <si>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</si>
  <si>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</si>
  <si>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</si>
  <si>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</si>
  <si>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</si>
  <si>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</si>
  <si>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</si>
  <si>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</si>
  <si>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</si>
  <si>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</si>
  <si>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</si>
  <si>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</si>
  <si>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</si>
  <si>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</si>
  <si>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</si>
  <si>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</si>
  <si>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</si>
  <si>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</si>
  <si>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</si>
  <si>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</si>
  <si>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</si>
  <si>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</si>
  <si>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</si>
  <si>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</si>
  <si>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</si>
  <si>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</si>
  <si>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</si>
  <si>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</si>
  <si>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</si>
  <si>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</si>
  <si>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</si>
  <si>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</si>
  <si>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</si>
  <si>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</si>
  <si>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</si>
  <si>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</si>
  <si>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</si>
  <si>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</si>
  <si>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</si>
  <si>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</si>
  <si>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</si>
  <si>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</si>
  <si>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</si>
  <si>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</si>
  <si>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</si>
  <si>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</si>
  <si>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</si>
  <si>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</si>
  <si>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</si>
  <si>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</si>
  <si>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</si>
  <si>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</si>
  <si>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</si>
  <si>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</si>
  <si>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</si>
  <si>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</si>
  <si>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</si>
  <si>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</si>
  <si>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</si>
  <si>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</si>
  <si>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</si>
  <si>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</si>
  <si>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</si>
  <si>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</si>
  <si>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</si>
  <si>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</si>
  <si>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</si>
  <si>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</si>
  <si>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</si>
  <si>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</si>
  <si>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</si>
  <si>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</si>
  <si>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</si>
  <si>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</si>
  <si>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</si>
  <si>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</si>
  <si>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</si>
  <si>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</si>
  <si>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</si>
  <si>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</si>
  <si>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</si>
  <si>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</si>
  <si>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</si>
  <si>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</si>
  <si>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</si>
  <si>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</si>
  <si>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</si>
  <si>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</si>
  <si>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</si>
  <si>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</si>
  <si>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</si>
  <si>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</si>
  <si>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</si>
  <si>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</si>
  <si>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</si>
  <si>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</si>
  <si>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</si>
  <si>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</si>
  <si>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</si>
  <si>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</si>
  <si>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</si>
  <si>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</si>
  <si>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</si>
  <si>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</si>
  <si>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</si>
  <si>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</si>
  <si>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</si>
  <si>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</si>
  <si>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</si>
  <si>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</si>
  <si>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</si>
  <si>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</si>
  <si>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</si>
  <si>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</si>
  <si>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</si>
  <si>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</si>
  <si>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</si>
  <si>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</si>
  <si>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</si>
  <si>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</si>
  <si>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</si>
  <si>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</si>
  <si>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</si>
  <si>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</si>
  <si>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</si>
  <si>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</si>
  <si>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</si>
  <si>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</si>
  <si>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</si>
  <si>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</si>
  <si>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</si>
  <si>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</si>
  <si>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</si>
  <si>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</si>
  <si>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</si>
  <si>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</si>
  <si>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</si>
  <si>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</si>
  <si>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</si>
  <si>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</si>
  <si>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</si>
  <si>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</si>
  <si>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</si>
  <si>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</si>
  <si>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</si>
  <si>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</si>
  <si>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</si>
  <si>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</si>
  <si>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</si>
  <si>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</si>
  <si>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</si>
  <si>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</si>
  <si>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</si>
  <si>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</si>
  <si>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</si>
  <si>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</si>
  <si>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</si>
  <si>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</si>
  <si>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</si>
  <si>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</si>
  <si>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</si>
  <si>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</si>
  <si>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</si>
  <si>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</si>
  <si>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</si>
  <si>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</si>
  <si>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</si>
  <si>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</si>
  <si>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</si>
  <si>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</si>
  <si>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</si>
  <si>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</si>
  <si>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</si>
  <si>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</si>
  <si>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</si>
  <si>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</si>
  <si>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</si>
  <si>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</si>
  <si>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</si>
  <si>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</si>
  <si>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</si>
  <si>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</si>
  <si>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</si>
  <si>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</si>
  <si>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</si>
  <si>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</si>
  <si>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</si>
  <si>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</si>
  <si>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</si>
  <si>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</si>
  <si>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</si>
  <si>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</si>
  <si>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</si>
  <si>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</si>
  <si>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</si>
  <si>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</si>
  <si>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</si>
  <si>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</si>
  <si>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</si>
  <si>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</si>
  <si>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</si>
  <si>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</si>
  <si>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</si>
  <si>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</si>
  <si>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</si>
  <si>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</si>
  <si>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</si>
  <si>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</si>
  <si>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</si>
  <si>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</si>
  <si>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</si>
  <si>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</si>
  <si>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</si>
  <si>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</si>
  <si>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</si>
  <si>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</si>
  <si>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</si>
  <si>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</si>
  <si>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</si>
  <si>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</si>
  <si>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</si>
  <si>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</si>
  <si>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</si>
  <si>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</si>
  <si>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</si>
  <si>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</si>
  <si>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</si>
  <si>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</si>
  <si>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</si>
  <si>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</si>
  <si>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</si>
  <si>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</si>
  <si>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</si>
  <si>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</si>
  <si>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</si>
  <si>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</si>
  <si>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</si>
  <si>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</si>
  <si>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</si>
  <si>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</si>
  <si>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</si>
  <si>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</si>
  <si>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</si>
  <si>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</si>
  <si>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</si>
  <si>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</si>
  <si>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</si>
  <si>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</si>
  <si>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</si>
  <si>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</si>
  <si>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</si>
  <si>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</si>
  <si>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</si>
  <si>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</si>
  <si>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</si>
  <si>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</si>
  <si>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</si>
  <si>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</si>
  <si>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</si>
  <si>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</si>
  <si>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</si>
  <si>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</si>
  <si>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</si>
  <si>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</si>
  <si>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</si>
  <si>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</si>
  <si>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</si>
  <si>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</si>
  <si>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</si>
  <si>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</si>
  <si>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</si>
  <si>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</si>
  <si>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</si>
  <si>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</si>
  <si>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</si>
  <si>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</si>
  <si>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</si>
  <si>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</si>
  <si>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</si>
  <si>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</si>
  <si>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</si>
  <si>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</si>
  <si>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</si>
  <si>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</si>
  <si>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</si>
  <si>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</si>
  <si>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</si>
  <si>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</si>
  <si>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</si>
  <si>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</si>
  <si>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</si>
  <si>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</si>
  <si>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</si>
  <si>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</si>
  <si>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</si>
  <si>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</si>
  <si>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</si>
  <si>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</si>
  <si>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</si>
  <si>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</si>
  <si>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</si>
  <si>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</si>
  <si>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</si>
  <si>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</si>
  <si>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</si>
  <si>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</si>
  <si>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</si>
  <si>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</si>
  <si>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</si>
  <si>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</si>
  <si>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</si>
  <si>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</si>
  <si>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</si>
  <si>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</si>
  <si>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</si>
  <si>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</si>
  <si>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</si>
  <si>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</si>
  <si>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</si>
  <si>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</si>
  <si>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</si>
  <si>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</si>
  <si>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</si>
  <si>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</si>
  <si>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</si>
  <si>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</si>
  <si>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</si>
  <si>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</si>
  <si>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</si>
  <si>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</si>
  <si>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</si>
  <si>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</si>
  <si>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</si>
  <si>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</si>
  <si>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</si>
  <si>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</si>
  <si>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</si>
  <si>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</si>
  <si>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</si>
  <si>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</si>
  <si>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</si>
  <si>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</si>
  <si>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</si>
  <si>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</si>
  <si>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</si>
  <si>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</si>
  <si>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</si>
  <si>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</si>
  <si>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</si>
  <si>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</si>
  <si>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</si>
  <si>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</si>
  <si>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</si>
  <si>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</si>
  <si>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</si>
  <si>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</si>
  <si>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</si>
  <si>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</si>
  <si>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</si>
  <si>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</si>
  <si>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</si>
  <si>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</si>
  <si>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</si>
  <si>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</si>
  <si>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</si>
  <si>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</si>
  <si>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</si>
  <si>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</si>
  <si>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</si>
  <si>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</si>
  <si>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</si>
  <si>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</si>
  <si>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</si>
  <si>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</si>
  <si>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</si>
  <si>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</si>
  <si>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</si>
  <si>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</si>
  <si>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</si>
  <si>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</si>
  <si>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</si>
  <si>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</si>
  <si>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</si>
  <si>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</si>
  <si>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</si>
  <si>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</si>
  <si>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</si>
  <si>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</si>
  <si>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</si>
  <si>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</si>
  <si>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</si>
  <si>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</si>
  <si>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</si>
  <si>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</si>
  <si>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</si>
  <si>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</si>
  <si>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</si>
  <si>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</si>
  <si>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</si>
  <si>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</si>
  <si>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</si>
  <si>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</si>
  <si>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</si>
  <si>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</si>
  <si>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</si>
  <si>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</si>
  <si>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</si>
  <si>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</si>
  <si>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</si>
  <si>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</si>
  <si>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</si>
  <si>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</si>
  <si>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</si>
  <si>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</si>
  <si>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</si>
  <si>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</si>
  <si>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</si>
  <si>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</si>
  <si>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</si>
  <si>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</si>
  <si>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</si>
  <si>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</si>
  <si>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</si>
  <si>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</si>
  <si>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</si>
  <si>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</si>
  <si>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</si>
  <si>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</si>
  <si>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</si>
  <si>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</si>
  <si>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</si>
  <si>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</si>
  <si>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</si>
  <si>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</si>
  <si>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</si>
  <si>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</si>
  <si>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</si>
  <si>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</si>
  <si>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</si>
  <si>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</si>
  <si>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</si>
  <si>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</si>
  <si>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</si>
  <si>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</si>
  <si>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</si>
  <si>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</si>
  <si>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</si>
  <si>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</si>
  <si>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</si>
  <si>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</si>
  <si>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</si>
  <si>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</si>
  <si>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</si>
  <si>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</si>
  <si>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</si>
  <si>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</si>
  <si>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</si>
  <si>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</si>
  <si>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</si>
  <si>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</si>
  <si>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</si>
  <si>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</si>
  <si>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</si>
  <si>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</si>
  <si>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</si>
  <si>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</si>
  <si>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</si>
  <si>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</si>
  <si>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</si>
  <si>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</si>
  <si>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</si>
  <si>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</si>
  <si>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</si>
  <si>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</si>
  <si>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</si>
  <si>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</si>
  <si>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</si>
  <si>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</si>
  <si>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</si>
  <si>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</si>
  <si>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</si>
  <si>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</si>
  <si>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</si>
  <si>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</si>
  <si>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</si>
  <si>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</si>
  <si>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</si>
  <si>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</si>
  <si>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</si>
  <si>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</si>
  <si>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</si>
  <si>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</si>
  <si>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</si>
  <si>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</si>
  <si>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</si>
  <si>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</si>
  <si>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</si>
  <si>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</si>
  <si>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</si>
  <si>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</si>
  <si>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</si>
  <si>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</si>
  <si>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</si>
  <si>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</si>
  <si>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</si>
  <si>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</si>
  <si>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</si>
  <si>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</si>
  <si>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</si>
  <si>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</si>
  <si>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</si>
  <si>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</si>
  <si>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</si>
  <si>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</si>
  <si>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</si>
  <si>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</si>
  <si>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</si>
  <si>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</si>
  <si>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</si>
  <si>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</si>
  <si>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</si>
  <si>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</si>
  <si>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</si>
  <si>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</si>
  <si>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</si>
  <si>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</si>
  <si>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</si>
  <si>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</si>
  <si>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</si>
  <si>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</si>
  <si>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</si>
  <si>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</si>
  <si>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</si>
  <si>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</si>
  <si>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</si>
  <si>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</si>
  <si>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</si>
  <si>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</si>
  <si>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</si>
  <si>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</si>
  <si>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</si>
  <si>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</si>
  <si>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</si>
  <si>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</si>
  <si>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</si>
  <si>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</si>
  <si>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</si>
  <si>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</si>
  <si>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</si>
  <si>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</si>
  <si>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</si>
  <si>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</si>
  <si>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</si>
  <si>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</si>
  <si>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</si>
  <si>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</si>
  <si>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</si>
  <si>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</si>
  <si>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</si>
  <si>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</si>
  <si>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</si>
  <si>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</si>
  <si>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</si>
  <si>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</si>
  <si>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</si>
  <si>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</si>
  <si>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</si>
  <si>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</si>
  <si>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</si>
  <si>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</si>
  <si>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</si>
  <si>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</si>
  <si>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</si>
  <si>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</si>
  <si>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</si>
  <si>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</si>
  <si>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</si>
  <si>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</si>
  <si>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</si>
  <si>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</si>
  <si>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</si>
  <si>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</si>
  <si>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</si>
  <si>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</si>
  <si>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</si>
  <si>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</si>
  <si>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</si>
  <si>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</si>
  <si>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</si>
  <si>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</si>
  <si>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</si>
  <si>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</si>
  <si>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</si>
  <si>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</si>
  <si>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</si>
  <si>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</si>
  <si>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</si>
  <si>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</si>
  <si>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</si>
  <si>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</si>
  <si>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</si>
  <si>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</si>
  <si>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</si>
  <si>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</si>
  <si>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</si>
  <si>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</si>
  <si>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</si>
  <si>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</si>
  <si>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</si>
  <si>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</si>
  <si>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</si>
  <si>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</si>
  <si>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</si>
  <si>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</si>
  <si>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</si>
  <si>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</si>
  <si>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</si>
  <si>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</si>
  <si>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</si>
  <si>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</si>
  <si>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</si>
  <si>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</si>
  <si>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</si>
  <si>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</si>
  <si>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</si>
  <si>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</si>
  <si>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</si>
  <si>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</si>
  <si>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</si>
  <si>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</si>
  <si>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</si>
  <si>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</si>
  <si>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</si>
  <si>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</si>
  <si>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</si>
  <si>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</si>
  <si>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</si>
  <si>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</si>
  <si>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</si>
  <si>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</si>
  <si>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</si>
  <si>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</si>
  <si>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</si>
  <si>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</si>
  <si>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</si>
  <si>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</si>
  <si>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</si>
  <si>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</si>
  <si>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</si>
  <si>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</si>
  <si>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</si>
  <si>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</si>
  <si>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</si>
  <si>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</si>
  <si>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</si>
  <si>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</si>
  <si>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</si>
  <si>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</si>
  <si>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</si>
  <si>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</si>
  <si>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</si>
  <si>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</si>
  <si>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</si>
  <si>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</si>
  <si>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</si>
  <si>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</si>
  <si>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</si>
  <si>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</si>
  <si>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</si>
  <si>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</si>
  <si>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</si>
  <si>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</si>
  <si>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</si>
  <si>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</si>
  <si>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</si>
  <si>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</si>
  <si>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</si>
  <si>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</si>
  <si>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</si>
  <si>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</si>
  <si>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</si>
  <si>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</si>
  <si>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</si>
  <si>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</si>
  <si>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</si>
  <si>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</si>
  <si>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</si>
  <si>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</si>
  <si>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</si>
  <si>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</si>
  <si>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</si>
  <si>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</si>
  <si>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</si>
  <si>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</si>
  <si>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</si>
  <si>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</si>
  <si>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</si>
  <si>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</si>
  <si>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</si>
  <si>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</si>
  <si>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</si>
  <si>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</si>
  <si>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</si>
  <si>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</si>
  <si>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</si>
  <si>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</si>
  <si>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</si>
  <si>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</si>
  <si>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</si>
  <si>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</si>
  <si>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</si>
  <si>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</si>
  <si>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</si>
  <si>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</si>
  <si>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</si>
  <si>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</si>
  <si>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</si>
  <si>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</si>
  <si>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</si>
  <si>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</si>
  <si>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</si>
  <si>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</si>
  <si>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</si>
  <si>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</si>
  <si>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</si>
  <si>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</si>
  <si>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</si>
  <si>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</si>
  <si>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</si>
  <si>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</si>
  <si>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</si>
  <si>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</si>
  <si>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</si>
  <si>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</si>
  <si>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</si>
  <si>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</si>
  <si>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</si>
  <si>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</si>
  <si>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</si>
  <si>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</si>
  <si>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</si>
  <si>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</si>
  <si>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</si>
  <si>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</si>
  <si>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</si>
  <si>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</si>
  <si>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</si>
  <si>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</si>
  <si>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</si>
  <si>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</si>
  <si>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</si>
  <si>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</si>
  <si>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</si>
  <si>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</si>
  <si>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</si>
  <si>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</si>
  <si>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</si>
  <si>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</si>
  <si>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</si>
  <si>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</si>
  <si>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</si>
  <si>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</si>
  <si>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</si>
  <si>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</si>
  <si>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</si>
  <si>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</si>
  <si>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</si>
  <si>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</si>
  <si>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</si>
  <si>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</si>
  <si>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</si>
  <si>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</si>
  <si>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</si>
  <si>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</si>
  <si>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</si>
  <si>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</si>
  <si>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</si>
  <si>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</si>
  <si>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</si>
  <si>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</si>
  <si>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</si>
  <si>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</si>
  <si>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</si>
  <si>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</si>
  <si>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</si>
  <si>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</si>
  <si>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</si>
  <si>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</si>
  <si>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</si>
  <si>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</si>
  <si>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</si>
  <si>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</si>
  <si>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</si>
  <si>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</si>
  <si>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</si>
  <si>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</si>
  <si>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</si>
  <si>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</si>
  <si>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</si>
  <si>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</si>
  <si>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</si>
  <si>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</si>
  <si>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</si>
  <si>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</si>
  <si>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</si>
  <si>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</si>
  <si>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</si>
  <si>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</si>
  <si>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</si>
  <si>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</si>
  <si>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</si>
  <si>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</si>
  <si>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</si>
  <si>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</si>
  <si>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</si>
  <si>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</si>
  <si>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</si>
  <si>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</si>
  <si>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</si>
  <si>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</si>
  <si>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</si>
  <si>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</si>
  <si>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</si>
  <si>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</si>
  <si>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</si>
  <si>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</si>
  <si>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</si>
  <si>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</si>
  <si>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</si>
  <si>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</si>
  <si>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</si>
  <si>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</si>
  <si>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</si>
  <si>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</si>
  <si>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</si>
  <si>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</si>
  <si>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</si>
  <si>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</si>
  <si>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</si>
  <si>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</si>
  <si>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</si>
  <si>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</si>
  <si>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</si>
  <si>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</si>
  <si>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</si>
  <si>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</si>
  <si>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</si>
  <si>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</si>
  <si>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</si>
  <si>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</si>
  <si>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</si>
  <si>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</si>
  <si>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</si>
  <si>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</si>
  <si>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</si>
  <si>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</si>
  <si>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</si>
  <si>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</si>
  <si>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</si>
  <si>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</si>
  <si>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</si>
  <si>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</si>
  <si>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</si>
  <si>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</si>
  <si>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</si>
  <si>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</si>
  <si>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</si>
  <si>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</si>
  <si>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</si>
  <si>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</si>
  <si>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</si>
  <si>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</si>
  <si>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</si>
  <si>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</si>
  <si>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</si>
  <si>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</si>
  <si>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</si>
  <si>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</si>
  <si>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</si>
  <si>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</si>
  <si>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</si>
  <si>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</si>
  <si>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</si>
  <si>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</si>
  <si>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</si>
  <si>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</si>
  <si>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</si>
  <si>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</si>
  <si>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</si>
  <si>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</si>
  <si>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</si>
  <si>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</si>
  <si>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</si>
  <si>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</si>
  <si>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</si>
  <si>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</si>
  <si>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</si>
  <si>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</si>
  <si>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</si>
  <si>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</si>
  <si>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</si>
  <si>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</si>
  <si>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</si>
  <si>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</si>
  <si>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</si>
  <si>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</si>
  <si>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</si>
  <si>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</si>
  <si>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</si>
  <si>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</si>
  <si>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</si>
  <si>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</si>
  <si>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</si>
  <si>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</si>
  <si>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</si>
  <si>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</si>
  <si>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</si>
  <si>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</si>
  <si>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</si>
  <si>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</si>
  <si>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</si>
  <si>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</si>
  <si>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</si>
  <si>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</si>
  <si>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</si>
  <si>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</si>
  <si>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</si>
  <si>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</si>
  <si>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</si>
  <si>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</si>
  <si>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</si>
  <si>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</si>
  <si>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</si>
  <si>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</si>
  <si>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</si>
  <si>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</si>
  <si>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</si>
  <si>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</si>
  <si>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</si>
  <si>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</si>
  <si>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</si>
  <si>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</si>
  <si>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</si>
  <si>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</si>
  <si>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</si>
  <si>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</si>
  <si>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</si>
  <si>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</si>
  <si>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</si>
  <si>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</si>
  <si>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</si>
  <si>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</si>
  <si>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</si>
  <si>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</si>
  <si>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</si>
  <si>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</si>
  <si>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</si>
  <si>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</si>
  <si>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</si>
  <si>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</si>
  <si>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</si>
  <si>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</si>
  <si>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</si>
  <si>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</si>
  <si>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</si>
  <si>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</si>
  <si>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</si>
  <si>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</si>
  <si>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</si>
  <si>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</si>
  <si>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</si>
  <si>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</si>
  <si>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</si>
  <si>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</si>
  <si>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</si>
  <si>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</si>
  <si>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</si>
  <si>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</si>
  <si>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</si>
  <si>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</si>
  <si>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</si>
  <si>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</si>
  <si>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</si>
  <si>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</si>
  <si>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</si>
  <si>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</si>
  <si>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</si>
  <si>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</si>
  <si>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</si>
  <si>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</si>
  <si>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</si>
  <si>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</si>
  <si>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</si>
  <si>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</si>
  <si>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</si>
  <si>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</si>
  <si>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</si>
  <si>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</si>
  <si>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</si>
  <si>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</si>
  <si>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</si>
  <si>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</si>
  <si>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</si>
  <si>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</si>
  <si>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</si>
  <si>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</si>
  <si>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</si>
  <si>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</si>
  <si>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</si>
  <si>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</si>
  <si>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</si>
  <si>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</si>
  <si>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</si>
  <si>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</si>
  <si>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</si>
  <si>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</si>
  <si>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</si>
  <si>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</si>
  <si>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</si>
  <si>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</si>
  <si>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</si>
  <si>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</si>
  <si>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</si>
  <si>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</si>
  <si>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</si>
  <si>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</si>
  <si>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</si>
  <si>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</si>
  <si>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</si>
  <si>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</si>
  <si>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</si>
  <si>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</si>
  <si>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</si>
  <si>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</si>
  <si>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</si>
  <si>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</si>
  <si>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</si>
  <si>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</si>
  <si>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</si>
  <si>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</si>
  <si>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</si>
  <si>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</si>
  <si>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</si>
  <si>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</si>
  <si>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</si>
  <si>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</si>
  <si>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</si>
  <si>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</si>
  <si>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</si>
  <si>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</si>
  <si>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</si>
  <si>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</si>
  <si>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</si>
  <si>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</si>
  <si>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</si>
  <si>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</si>
  <si>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</si>
  <si>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</si>
  <si>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</si>
  <si>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</si>
  <si>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</si>
  <si>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</si>
  <si>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</si>
  <si>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</si>
  <si>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</si>
  <si>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</si>
  <si>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</si>
  <si>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</si>
  <si>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</si>
  <si>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</si>
  <si>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</si>
  <si>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</si>
  <si>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</si>
  <si>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</si>
  <si>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</si>
  <si>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</si>
  <si>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</si>
  <si>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</si>
  <si>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</si>
  <si>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</si>
  <si>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</si>
  <si>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</si>
  <si>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</si>
  <si>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</si>
  <si>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</si>
  <si>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</si>
  <si>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</si>
  <si>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</si>
  <si>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</si>
  <si>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</si>
  <si>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</si>
  <si>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</si>
  <si>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</si>
  <si>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</si>
  <si>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</si>
  <si>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</si>
  <si>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</si>
  <si>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</si>
  <si>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</si>
  <si>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</si>
  <si>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</si>
  <si>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</si>
  <si>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</si>
  <si>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</si>
  <si>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</si>
  <si>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</si>
  <si>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</si>
  <si>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</si>
  <si>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</si>
  <si>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</si>
  <si>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</si>
  <si>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</si>
  <si>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</si>
  <si>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</si>
  <si>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</si>
  <si>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</si>
  <si>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</si>
  <si>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</si>
  <si>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</si>
  <si>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</si>
  <si>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</si>
  <si>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</si>
  <si>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</si>
  <si>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</si>
  <si>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</si>
  <si>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</si>
  <si>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</si>
  <si>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</si>
  <si>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</si>
  <si>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</si>
  <si>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</si>
  <si>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</si>
  <si>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</si>
  <si>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</si>
  <si>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</si>
  <si>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</si>
  <si>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</si>
  <si>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</si>
  <si>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</si>
  <si>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</si>
  <si>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</si>
  <si>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</si>
  <si>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</si>
  <si>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</si>
  <si>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</si>
  <si>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</si>
  <si>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</si>
  <si>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</si>
  <si>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</si>
  <si>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</si>
  <si>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</si>
  <si>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</si>
  <si>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</si>
  <si>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</si>
  <si>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</si>
  <si>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</si>
  <si>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</si>
  <si>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</si>
  <si>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</si>
  <si>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</si>
  <si>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</si>
  <si>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</si>
  <si>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</si>
  <si>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</si>
  <si>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</si>
  <si>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</si>
  <si>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</si>
  <si>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</si>
  <si>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</si>
  <si>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</si>
  <si>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</si>
  <si>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</si>
  <si>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</si>
  <si>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</si>
  <si>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</si>
  <si>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</si>
  <si>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</si>
  <si>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</si>
  <si>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</si>
  <si>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</si>
  <si>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</si>
  <si>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</si>
  <si>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</si>
  <si>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</si>
  <si>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</si>
  <si>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</si>
  <si>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</si>
  <si>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</si>
  <si>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</si>
  <si>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</si>
  <si>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</si>
  <si>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</si>
  <si>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</si>
  <si>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</si>
  <si>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</si>
  <si>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</si>
  <si>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</si>
  <si>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</si>
  <si>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</si>
  <si>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</si>
  <si>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</si>
  <si>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</si>
  <si>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</si>
  <si>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</si>
  <si>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</si>
  <si>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</si>
  <si>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</si>
  <si>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</si>
  <si>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</si>
  <si>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</si>
  <si>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</si>
  <si>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</si>
  <si>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</si>
  <si>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</si>
  <si>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</si>
  <si>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</si>
  <si>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</si>
  <si>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</si>
  <si>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</si>
  <si>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</si>
  <si>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</si>
  <si>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</si>
  <si>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</si>
  <si>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</si>
  <si>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</si>
  <si>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</si>
  <si>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</si>
  <si>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</si>
  <si>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</si>
  <si>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</si>
  <si>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</si>
  <si>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</si>
  <si>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</si>
  <si>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</si>
  <si>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</si>
  <si>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</si>
  <si>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</si>
  <si>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</si>
  <si>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</si>
  <si>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</si>
  <si>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</si>
  <si>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</si>
  <si>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</si>
  <si>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</si>
  <si>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</si>
  <si>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</si>
  <si>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</si>
  <si>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</si>
  <si>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</si>
  <si>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</si>
  <si>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</si>
  <si>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</si>
  <si>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</si>
  <si>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</si>
  <si>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</si>
  <si>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</si>
  <si>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</si>
  <si>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</si>
  <si>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</si>
  <si>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</si>
  <si>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</si>
  <si>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</si>
  <si>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</si>
  <si>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</si>
  <si>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</si>
  <si>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</si>
  <si>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</si>
  <si>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</si>
  <si>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</si>
  <si>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</si>
  <si>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</si>
  <si>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</si>
  <si>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</si>
  <si>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</si>
  <si>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</si>
  <si>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</si>
  <si>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</si>
  <si>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</si>
  <si>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</si>
  <si>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</si>
  <si>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</si>
  <si>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</si>
  <si>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</si>
  <si>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</si>
  <si>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</si>
  <si>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</si>
  <si>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</si>
  <si>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</si>
  <si>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</si>
  <si>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</si>
  <si>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</si>
  <si>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</si>
  <si>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</si>
  <si>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</si>
  <si>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</si>
  <si>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</si>
  <si>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</si>
  <si>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</si>
  <si>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</si>
  <si>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</si>
  <si>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</si>
  <si>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</si>
  <si>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</si>
  <si>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</si>
  <si>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</si>
  <si>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</si>
  <si>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</si>
  <si>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</si>
  <si>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</si>
  <si>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</si>
  <si>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</si>
  <si>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</si>
  <si>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</si>
  <si>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</si>
  <si>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</si>
  <si>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</si>
  <si>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</si>
  <si>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</si>
  <si>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</si>
  <si>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</si>
  <si>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</si>
  <si>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</si>
  <si>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</si>
  <si>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</si>
  <si>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</si>
  <si>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</si>
  <si>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</si>
  <si>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</si>
  <si>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</si>
  <si>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</si>
  <si>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</si>
  <si>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</si>
  <si>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</si>
  <si>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</si>
  <si>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</si>
  <si>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</si>
  <si>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</si>
  <si>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</si>
  <si>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</si>
  <si>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</si>
  <si>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</si>
  <si>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</si>
  <si>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</si>
  <si>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</si>
  <si>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</si>
  <si>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</si>
  <si>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</si>
  <si>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</si>
  <si>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</si>
  <si>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</si>
  <si>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</si>
  <si>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</si>
  <si>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</si>
  <si>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</si>
  <si>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</si>
  <si>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</si>
  <si>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</si>
  <si>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</si>
  <si>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</si>
  <si>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</si>
  <si>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</si>
  <si>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</si>
  <si>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</si>
  <si>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</si>
  <si>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</si>
  <si>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</si>
  <si>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</si>
  <si>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</si>
  <si>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</si>
  <si>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</si>
  <si>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</si>
  <si>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</si>
  <si>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</si>
  <si>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</si>
  <si>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</si>
  <si>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</si>
  <si>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</si>
  <si>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</si>
  <si>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</si>
  <si>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</si>
  <si>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</si>
  <si>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</si>
  <si>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</si>
  <si>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</si>
  <si>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</si>
  <si>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</si>
  <si>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</si>
  <si>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</si>
  <si>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</si>
  <si>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</si>
  <si>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</si>
  <si>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</si>
  <si>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</si>
  <si>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</si>
  <si>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</si>
  <si>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</si>
  <si>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</si>
  <si>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</si>
  <si>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</si>
  <si>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</si>
  <si>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</si>
  <si>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</si>
  <si>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</si>
  <si>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</si>
  <si>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</si>
  <si>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</si>
  <si>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</si>
  <si>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</si>
  <si>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</si>
  <si>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</si>
  <si>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</si>
  <si>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</si>
  <si>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</si>
  <si>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</si>
  <si>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</si>
  <si>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</si>
  <si>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</si>
  <si>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</si>
  <si>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</si>
  <si>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</si>
  <si>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</si>
  <si>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</si>
  <si>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</si>
  <si>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</si>
  <si>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</si>
  <si>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</si>
  <si>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</si>
  <si>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</si>
  <si>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</si>
  <si>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</si>
  <si>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</si>
  <si>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</si>
  <si>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</si>
  <si>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</si>
  <si>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</si>
  <si>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</si>
  <si>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</si>
  <si>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</si>
  <si>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</si>
  <si>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</si>
  <si>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</si>
  <si>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</si>
  <si>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</si>
  <si>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</si>
  <si>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</si>
  <si>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</si>
  <si>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</si>
  <si>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</si>
  <si>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</si>
  <si>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</si>
  <si>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</si>
  <si>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</si>
  <si>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</si>
  <si>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</si>
  <si>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</si>
  <si>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</si>
  <si>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</si>
  <si>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</si>
  <si>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</si>
  <si>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</si>
  <si>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</si>
  <si>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</si>
  <si>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</si>
  <si>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</si>
  <si>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</si>
  <si>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</si>
  <si>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</si>
  <si>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</si>
  <si>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</si>
  <si>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</si>
  <si>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</si>
  <si>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</si>
  <si>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</si>
  <si>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</si>
  <si>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</si>
  <si>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</si>
  <si>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</si>
  <si>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</si>
  <si>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</si>
  <si>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</si>
  <si>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</si>
  <si>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</si>
  <si>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</si>
  <si>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</si>
  <si>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</si>
  <si>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</si>
  <si>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</si>
  <si>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</si>
  <si>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</si>
  <si>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</si>
  <si>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</si>
  <si>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</si>
  <si>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</si>
  <si>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</si>
  <si>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</si>
  <si>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</si>
  <si>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</si>
  <si>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</si>
  <si>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</si>
  <si>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</si>
  <si>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</si>
  <si>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</si>
  <si>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</si>
  <si>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</si>
  <si>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</si>
  <si>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</si>
  <si>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</si>
  <si>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</si>
  <si>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</si>
  <si>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</si>
  <si>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</si>
  <si>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</si>
  <si>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</si>
  <si>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</si>
  <si>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</si>
  <si>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</si>
  <si>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</si>
  <si>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</si>
  <si>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</si>
  <si>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</si>
  <si>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</si>
  <si>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</si>
  <si>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</si>
  <si>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</si>
  <si>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</si>
  <si>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</si>
  <si>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</si>
  <si>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</si>
  <si>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</si>
  <si>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</si>
  <si>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</si>
  <si>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</si>
  <si>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</si>
  <si>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</si>
  <si>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</si>
  <si>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</si>
  <si>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</si>
  <si>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</si>
  <si>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</si>
  <si>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</si>
  <si>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</si>
  <si>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</si>
  <si>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</si>
  <si>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</si>
  <si>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</si>
  <si>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</si>
  <si>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</si>
  <si>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</si>
  <si>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</si>
  <si>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</si>
  <si>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</si>
  <si>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</si>
  <si>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</si>
  <si>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</si>
  <si>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</si>
  <si>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</si>
  <si>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</si>
  <si>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</si>
  <si>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</si>
  <si>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</si>
  <si>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</si>
  <si>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</si>
  <si>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</si>
  <si>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</si>
  <si>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</si>
  <si>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</si>
  <si>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</si>
  <si>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</si>
  <si>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</si>
  <si>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</si>
  <si>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</si>
  <si>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</si>
  <si>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</si>
  <si>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</si>
  <si>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</si>
  <si>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</si>
  <si>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</si>
  <si>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</si>
  <si>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</si>
  <si>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</si>
  <si>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</si>
  <si>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</si>
  <si>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</si>
  <si>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</si>
  <si>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</si>
  <si>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</si>
  <si>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</si>
  <si>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</si>
  <si>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</si>
  <si>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</si>
  <si>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</si>
  <si>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</si>
  <si>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</si>
  <si>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</si>
  <si>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</si>
  <si>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</si>
  <si>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</si>
  <si>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</si>
  <si>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</si>
  <si>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</si>
  <si>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</si>
  <si>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</si>
  <si>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</si>
  <si>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</si>
  <si>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</si>
  <si>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</si>
  <si>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</si>
  <si>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</si>
  <si>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</si>
  <si>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</si>
  <si>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</si>
  <si>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</si>
  <si>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</si>
  <si>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</si>
  <si>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</si>
  <si>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</si>
  <si>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</si>
  <si>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</si>
  <si>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</si>
  <si>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</si>
  <si>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</si>
  <si>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</si>
  <si>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</si>
  <si>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</si>
  <si>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</si>
  <si>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</si>
  <si>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</si>
  <si>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</si>
  <si>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</si>
  <si>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</si>
  <si>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</si>
  <si>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</si>
  <si>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</si>
  <si>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</si>
  <si>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</si>
  <si>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</si>
  <si>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</si>
  <si>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</si>
  <si>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</si>
  <si>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</si>
  <si>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</si>
  <si>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</si>
  <si>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</si>
  <si>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</si>
  <si>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</si>
  <si>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</si>
  <si>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</si>
  <si>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</si>
  <si>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</si>
  <si>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</si>
  <si>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</si>
  <si>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</si>
  <si>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</si>
  <si>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</si>
  <si>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</si>
  <si>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</si>
  <si>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</si>
  <si>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</si>
  <si>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</si>
  <si>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</si>
  <si>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</si>
  <si>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</si>
  <si>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</si>
  <si>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</si>
  <si>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</si>
  <si>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</si>
  <si>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</si>
  <si>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</si>
  <si>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</si>
  <si>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</si>
  <si>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</si>
  <si>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</si>
  <si>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</si>
  <si>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</si>
  <si>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</si>
  <si>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</si>
  <si>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</si>
  <si>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</si>
  <si>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</si>
  <si>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</si>
  <si>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</si>
  <si>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</si>
  <si>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</si>
  <si>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</si>
  <si>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</si>
  <si>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</si>
  <si>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</si>
  <si>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</si>
  <si>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</si>
  <si>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</si>
  <si>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</si>
  <si>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</si>
  <si>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</si>
  <si>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</si>
  <si>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</si>
  <si>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</si>
  <si>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</si>
  <si>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</si>
  <si>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</si>
  <si>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</si>
  <si>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</si>
  <si>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</si>
  <si>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</si>
  <si>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</si>
  <si>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</si>
  <si>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</si>
  <si>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</si>
  <si>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</si>
  <si>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</si>
  <si>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</si>
  <si>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</si>
  <si>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</si>
  <si>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</si>
  <si>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</si>
  <si>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</si>
  <si>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</si>
  <si>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</si>
  <si>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</si>
  <si>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</si>
  <si>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</si>
  <si>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</si>
  <si>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</si>
  <si>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</si>
  <si>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</si>
  <si>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</si>
  <si>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</si>
  <si>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</si>
  <si>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</si>
  <si>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</si>
  <si>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</si>
  <si>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</si>
  <si>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</si>
  <si>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</si>
  <si>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</si>
  <si>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</si>
  <si>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</si>
  <si>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</si>
  <si>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</si>
  <si>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</si>
  <si>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</si>
  <si>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</si>
  <si>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</si>
  <si>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</si>
  <si>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</si>
  <si>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</si>
  <si>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</si>
  <si>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</si>
  <si>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</si>
  <si>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</si>
  <si>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</si>
  <si>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</si>
  <si>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</si>
  <si>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</si>
  <si>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</si>
  <si>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</si>
  <si>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</si>
  <si>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</si>
  <si>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</si>
  <si>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</si>
  <si>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</si>
  <si>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</si>
  <si>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</si>
  <si>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</si>
  <si>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</si>
  <si>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</si>
  <si>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</si>
  <si>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</si>
  <si>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</si>
  <si>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</si>
  <si>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</si>
  <si>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</si>
  <si>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</si>
  <si>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</si>
  <si>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</si>
  <si>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</si>
  <si>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</si>
  <si>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</si>
  <si>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</si>
  <si>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</si>
  <si>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</si>
  <si>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</si>
  <si>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</si>
  <si>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</si>
  <si>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</si>
  <si>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</si>
  <si>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</si>
  <si>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</si>
  <si>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</si>
  <si>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</si>
  <si>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</si>
  <si>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Kikinda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</si>
</sst>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518</c:v>
                </c:pt>
                <c:pt idx="1">
                  <c:v>748</c:v>
                </c:pt>
                <c:pt idx="2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677</c:v>
                </c:pt>
                <c:pt idx="1">
                  <c:v>913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520"/>
        <c:axId val="192389888"/>
      </c:barChart>
      <c:catAx>
        <c:axId val="1923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auto val="1"/>
        <c:lblAlgn val="ctr"/>
        <c:lblOffset val="100"/>
        <c:noMultiLvlLbl val="0"/>
      </c:catAx>
      <c:valAx>
        <c:axId val="1923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52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2194</c:v>
                </c:pt>
                <c:pt idx="1">
                  <c:v>2040</c:v>
                </c:pt>
                <c:pt idx="2">
                  <c:v>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1264"/>
        <c:axId val="200733824"/>
      </c:barChart>
      <c:catAx>
        <c:axId val="2007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auto val="1"/>
        <c:lblAlgn val="ctr"/>
        <c:lblOffset val="100"/>
        <c:noMultiLvlLbl val="0"/>
      </c:catAx>
      <c:valAx>
        <c:axId val="200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66</c:v>
                </c:pt>
                <c:pt idx="1">
                  <c:v>86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272"/>
        <c:axId val="201089408"/>
      </c:barChart>
      <c:catAx>
        <c:axId val="201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auto val="1"/>
        <c:lblAlgn val="ctr"/>
        <c:lblOffset val="100"/>
        <c:noMultiLvlLbl val="0"/>
      </c:catAx>
      <c:valAx>
        <c:axId val="2010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101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19230</c:v>
                </c:pt>
                <c:pt idx="1">
                  <c:v>19795</c:v>
                </c:pt>
                <c:pt idx="2">
                  <c:v>22001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2032"/>
        <c:axId val="202021888"/>
      </c:barChart>
      <c:catAx>
        <c:axId val="2017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auto val="1"/>
        <c:lblAlgn val="ctr"/>
        <c:lblOffset val="100"/>
        <c:noMultiLvlLbl val="0"/>
      </c:catAx>
      <c:valAx>
        <c:axId val="2020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16.638743666861792</c:v>
                </c:pt>
                <c:pt idx="1">
                  <c:v>60.182475121616442</c:v>
                </c:pt>
                <c:pt idx="2">
                  <c:v>23.17878121152177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74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8640"/>
        <c:axId val="202785152"/>
      </c:barChart>
      <c:catAx>
        <c:axId val="2026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auto val="1"/>
        <c:lblAlgn val="ctr"/>
        <c:lblOffset val="100"/>
        <c:noMultiLvlLbl val="0"/>
      </c:catAx>
      <c:valAx>
        <c:axId val="2027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17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944"/>
        <c:axId val="203196288"/>
      </c:barChart>
      <c:catAx>
        <c:axId val="203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auto val="1"/>
        <c:lblAlgn val="ctr"/>
        <c:lblOffset val="100"/>
        <c:noMultiLvlLbl val="0"/>
      </c:catAx>
      <c:valAx>
        <c:axId val="2031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91.7</c:v>
                </c:pt>
                <c:pt idx="1">
                  <c:v>93.9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92.4</c:v>
                </c:pt>
                <c:pt idx="1">
                  <c:v>96.1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626432"/>
        <c:axId val="232640896"/>
      </c:barChart>
      <c:catAx>
        <c:axId val="23262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40896"/>
        <c:crosses val="autoZero"/>
        <c:auto val="1"/>
        <c:lblAlgn val="ctr"/>
        <c:lblOffset val="100"/>
        <c:noMultiLvlLbl val="0"/>
      </c:catAx>
      <c:valAx>
        <c:axId val="232640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26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854</c:v>
                </c:pt>
                <c:pt idx="1">
                  <c:v>759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193856"/>
        <c:axId val="235196800"/>
      </c:barChart>
      <c:catAx>
        <c:axId val="2351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96800"/>
        <c:crosses val="autoZero"/>
        <c:auto val="1"/>
        <c:lblAlgn val="ctr"/>
        <c:lblOffset val="100"/>
        <c:noMultiLvlLbl val="0"/>
      </c:catAx>
      <c:valAx>
        <c:axId val="23519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9385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22</c:v>
                </c:pt>
                <c:pt idx="1">
                  <c:v>33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29</c:v>
                </c:pt>
                <c:pt idx="1">
                  <c:v>43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939776"/>
        <c:axId val="267906048"/>
      </c:barChart>
      <c:catAx>
        <c:axId val="2669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906048"/>
        <c:crosses val="autoZero"/>
        <c:auto val="1"/>
        <c:lblAlgn val="ctr"/>
        <c:lblOffset val="100"/>
        <c:noMultiLvlLbl val="0"/>
      </c:catAx>
      <c:valAx>
        <c:axId val="26790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39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202</c:v>
                </c:pt>
                <c:pt idx="1">
                  <c:v>233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109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112</c:v>
                </c:pt>
                <c:pt idx="1">
                  <c:v>146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198</c:v>
                </c:pt>
                <c:pt idx="1">
                  <c:v>198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587584"/>
        <c:axId val="273969920"/>
      </c:barChart>
      <c:catAx>
        <c:axId val="2735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969920"/>
        <c:crosses val="autoZero"/>
        <c:auto val="1"/>
        <c:lblAlgn val="ctr"/>
        <c:lblOffset val="100"/>
        <c:noMultiLvlLbl val="0"/>
      </c:catAx>
      <c:valAx>
        <c:axId val="27396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58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2.0871601299933387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2.2203831170141903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2.2950687309501219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2.4363658383964797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2.2284572374396965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2.3374578631840297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2.5292182232898002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3.1468884358410207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3.2357037605215884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3.5061867947760441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3.4759088431803962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3.9865969600936602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4.4125068125391094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4.4104882824327323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3.8755778042429503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2.2446054782907088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1.7238247108455622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1.154599220847379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748928"/>
        <c:axId val="276750720"/>
      </c:barChart>
      <c:catAx>
        <c:axId val="276748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6750720"/>
        <c:crosses val="autoZero"/>
        <c:auto val="1"/>
        <c:lblAlgn val="ctr"/>
        <c:lblOffset val="100"/>
        <c:noMultiLvlLbl val="0"/>
      </c:catAx>
      <c:valAx>
        <c:axId val="2767507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6748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2.3293837427585231</c:v>
                </c:pt>
                <c:pt idx="1">
                  <c:v>2.2546981288225911</c:v>
                </c:pt>
                <c:pt idx="2">
                  <c:v>2.4141620072263379</c:v>
                </c:pt>
                <c:pt idx="3">
                  <c:v>2.5413294039280596</c:v>
                </c:pt>
                <c:pt idx="4">
                  <c:v>2.3859025857370662</c:v>
                </c:pt>
                <c:pt idx="5">
                  <c:v>2.6382188490341334</c:v>
                </c:pt>
                <c:pt idx="6">
                  <c:v>2.8743868714801879</c:v>
                </c:pt>
                <c:pt idx="7">
                  <c:v>3.3002967239256371</c:v>
                </c:pt>
                <c:pt idx="8">
                  <c:v>3.6030762398821179</c:v>
                </c:pt>
                <c:pt idx="9">
                  <c:v>3.5162794453079265</c:v>
                </c:pt>
                <c:pt idx="10">
                  <c:v>3.4839829636059019</c:v>
                </c:pt>
                <c:pt idx="11">
                  <c:v>3.7302436365838396</c:v>
                </c:pt>
                <c:pt idx="12">
                  <c:v>3.8513554429664318</c:v>
                </c:pt>
                <c:pt idx="13">
                  <c:v>3.8150219010516544</c:v>
                </c:pt>
                <c:pt idx="14">
                  <c:v>3.0641287014795826</c:v>
                </c:pt>
                <c:pt idx="15">
                  <c:v>1.5078419894632729</c:v>
                </c:pt>
                <c:pt idx="16">
                  <c:v>0.88007912638016994</c:v>
                </c:pt>
                <c:pt idx="17">
                  <c:v>0.50261399648775762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7816064"/>
        <c:axId val="278098688"/>
      </c:barChart>
      <c:catAx>
        <c:axId val="277816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8098688"/>
        <c:crosses val="autoZero"/>
        <c:auto val="1"/>
        <c:lblAlgn val="ctr"/>
        <c:lblOffset val="100"/>
        <c:noMultiLvlLbl val="0"/>
      </c:catAx>
      <c:valAx>
        <c:axId val="278098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16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0.21289124428137879</c:v>
                </c:pt>
                <c:pt idx="1">
                  <c:v>0.1118133203694701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1.6759523485980885</c:v>
                </c:pt>
                <c:pt idx="1">
                  <c:v>0.92853670393777343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7.2518911083933508</c:v>
                </c:pt>
                <c:pt idx="1">
                  <c:v>3.8745746232377245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23.97064818589482</c:v>
                </c:pt>
                <c:pt idx="1">
                  <c:v>20.136120563928049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49.064637405444579</c:v>
                </c:pt>
                <c:pt idx="1">
                  <c:v>59.965969859017989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6.0062508493001765</c:v>
                </c:pt>
                <c:pt idx="1">
                  <c:v>4.7447739426349047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11.817728858087602</c:v>
                </c:pt>
                <c:pt idx="1">
                  <c:v>10.238210986874089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449600"/>
        <c:axId val="281451520"/>
      </c:barChart>
      <c:catAx>
        <c:axId val="281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451520"/>
        <c:crosses val="autoZero"/>
        <c:auto val="1"/>
        <c:lblAlgn val="ctr"/>
        <c:lblOffset val="100"/>
        <c:noMultiLvlLbl val="0"/>
      </c:catAx>
      <c:valAx>
        <c:axId val="28145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449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28.762965982696926</c:v>
                </c:pt>
                <c:pt idx="1">
                  <c:v>24.798249878463782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31.453548942338177</c:v>
                </c:pt>
                <c:pt idx="1">
                  <c:v>38.672824501701506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39.525297821261944</c:v>
                </c:pt>
                <c:pt idx="1">
                  <c:v>36.329606222654355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0.25818725370294876</c:v>
                </c:pt>
                <c:pt idx="1">
                  <c:v>0.19931939718035976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888832"/>
        <c:axId val="282902912"/>
      </c:barChart>
      <c:catAx>
        <c:axId val="28288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902912"/>
        <c:crosses val="autoZero"/>
        <c:auto val="1"/>
        <c:lblAlgn val="ctr"/>
        <c:lblOffset val="100"/>
        <c:noMultiLvlLbl val="0"/>
      </c:catAx>
      <c:valAx>
        <c:axId val="28290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888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30</c:v>
                </c:pt>
                <c:pt idx="4">
                  <c:v>50</c:v>
                </c:pt>
                <c:pt idx="5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21</c:v>
                </c:pt>
                <c:pt idx="3">
                  <c:v>28</c:v>
                </c:pt>
                <c:pt idx="4">
                  <c:v>35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4802432"/>
        <c:axId val="285028352"/>
      </c:barChart>
      <c:catAx>
        <c:axId val="28480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028352"/>
        <c:crosses val="autoZero"/>
        <c:auto val="1"/>
        <c:lblAlgn val="ctr"/>
        <c:lblOffset val="100"/>
        <c:noMultiLvlLbl val="0"/>
      </c:catAx>
      <c:valAx>
        <c:axId val="285028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80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0.92</c:v>
                </c:pt>
                <c:pt idx="1">
                  <c:v>0.55000000000000004</c:v>
                </c:pt>
                <c:pt idx="3">
                  <c:v>0.67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5175168"/>
        <c:axId val="285475968"/>
      </c:barChart>
      <c:catAx>
        <c:axId val="28517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475968"/>
        <c:crosses val="autoZero"/>
        <c:auto val="1"/>
        <c:lblAlgn val="ctr"/>
        <c:lblOffset val="100"/>
        <c:noMultiLvlLbl val="0"/>
      </c:catAx>
      <c:valAx>
        <c:axId val="2854759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175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16.455696202531644</c:v>
                </c:pt>
                <c:pt idx="1">
                  <c:v>61.239711934156382</c:v>
                </c:pt>
                <c:pt idx="2">
                  <c:v>18.459271732266892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83.544303797468359</c:v>
                </c:pt>
                <c:pt idx="1">
                  <c:v>38.760288065843625</c:v>
                </c:pt>
                <c:pt idx="2">
                  <c:v>81.540728267733115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5758208"/>
        <c:axId val="285782400"/>
      </c:barChart>
      <c:catAx>
        <c:axId val="285758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782400"/>
        <c:crosses val="autoZero"/>
        <c:auto val="1"/>
        <c:lblAlgn val="ctr"/>
        <c:lblOffset val="100"/>
        <c:noMultiLvlLbl val="0"/>
      </c:catAx>
      <c:valAx>
        <c:axId val="285782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758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35.6</c:v>
                </c:pt>
                <c:pt idx="1">
                  <c:v>20.7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311552"/>
        <c:axId val="286501888"/>
      </c:barChart>
      <c:catAx>
        <c:axId val="2863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501888"/>
        <c:crosses val="autoZero"/>
        <c:auto val="1"/>
        <c:lblAlgn val="ctr"/>
        <c:lblOffset val="100"/>
        <c:noMultiLvlLbl val="0"/>
      </c:catAx>
      <c:valAx>
        <c:axId val="28650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31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239</c:v>
                </c:pt>
                <c:pt idx="1">
                  <c:v>234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603904"/>
        <c:axId val="286615424"/>
      </c:barChart>
      <c:catAx>
        <c:axId val="2866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615424"/>
        <c:crosses val="autoZero"/>
        <c:auto val="1"/>
        <c:lblAlgn val="ctr"/>
        <c:lblOffset val="100"/>
        <c:noMultiLvlLbl val="0"/>
      </c:catAx>
      <c:valAx>
        <c:axId val="286615424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660390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1433</c:v>
                </c:pt>
                <c:pt idx="1">
                  <c:v>1165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1361</c:v>
                </c:pt>
                <c:pt idx="1">
                  <c:v>1092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264"/>
        <c:axId val="193148800"/>
      </c:barChart>
      <c:catAx>
        <c:axId val="1931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auto val="1"/>
        <c:lblAlgn val="ctr"/>
        <c:lblOffset val="100"/>
        <c:noMultiLvlLbl val="0"/>
      </c:catAx>
      <c:valAx>
        <c:axId val="1931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492</c:v>
                </c:pt>
                <c:pt idx="1">
                  <c:v>521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524</c:v>
                </c:pt>
                <c:pt idx="1">
                  <c:v>574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628480"/>
        <c:axId val="286643712"/>
      </c:barChart>
      <c:catAx>
        <c:axId val="2866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643712"/>
        <c:crosses val="autoZero"/>
        <c:auto val="1"/>
        <c:lblAlgn val="ctr"/>
        <c:lblOffset val="100"/>
        <c:noMultiLvlLbl val="0"/>
      </c:catAx>
      <c:valAx>
        <c:axId val="2866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6628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29.892410584472231</c:v>
                </c:pt>
                <c:pt idx="1">
                  <c:v>29.288125191776622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29.587089270136669</c:v>
                </c:pt>
                <c:pt idx="1">
                  <c:v>29.917152500767109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17.15615004361733</c:v>
                </c:pt>
                <c:pt idx="1">
                  <c:v>19.338754219085612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13.259668508287293</c:v>
                </c:pt>
                <c:pt idx="1">
                  <c:v>13.654495243939859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6.1645827275370744</c:v>
                </c:pt>
                <c:pt idx="1">
                  <c:v>5.2163240257747772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3.9400988659494041</c:v>
                </c:pt>
                <c:pt idx="1">
                  <c:v>2.5851488186560294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7541888"/>
        <c:axId val="287604736"/>
      </c:barChart>
      <c:catAx>
        <c:axId val="28754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7604736"/>
        <c:crosses val="autoZero"/>
        <c:auto val="1"/>
        <c:lblAlgn val="ctr"/>
        <c:lblOffset val="100"/>
        <c:noMultiLvlLbl val="0"/>
      </c:catAx>
      <c:valAx>
        <c:axId val="287604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7541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54.66</c:v>
                </c:pt>
                <c:pt idx="1">
                  <c:v>38.46</c:v>
                </c:pt>
                <c:pt idx="2">
                  <c:v>5.31</c:v>
                </c:pt>
                <c:pt idx="3">
                  <c:v>1.0900000000000001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58.81</c:v>
                </c:pt>
                <c:pt idx="1">
                  <c:v>33.049999999999997</c:v>
                </c:pt>
                <c:pt idx="2">
                  <c:v>6.44</c:v>
                </c:pt>
                <c:pt idx="3">
                  <c:v>1.17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8569216"/>
        <c:axId val="288570752"/>
      </c:barChart>
      <c:catAx>
        <c:axId val="28856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570752"/>
        <c:crosses val="autoZero"/>
        <c:auto val="1"/>
        <c:lblAlgn val="ctr"/>
        <c:lblOffset val="100"/>
        <c:noMultiLvlLbl val="0"/>
      </c:catAx>
      <c:valAx>
        <c:axId val="2885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569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59035</c:v>
                </c:pt>
                <c:pt idx="1">
                  <c:v>65312</c:v>
                </c:pt>
                <c:pt idx="2">
                  <c:v>74760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674176"/>
        <c:axId val="288676864"/>
      </c:barChart>
      <c:catAx>
        <c:axId val="2886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676864"/>
        <c:crosses val="autoZero"/>
        <c:auto val="1"/>
        <c:lblAlgn val="ctr"/>
        <c:lblOffset val="100"/>
        <c:noMultiLvlLbl val="0"/>
      </c:catAx>
      <c:valAx>
        <c:axId val="28867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67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7850</c:v>
                </c:pt>
                <c:pt idx="1">
                  <c:v>8072</c:v>
                </c:pt>
                <c:pt idx="2">
                  <c:v>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9393</c:v>
                </c:pt>
                <c:pt idx="1">
                  <c:v>9760</c:v>
                </c:pt>
                <c:pt idx="2">
                  <c:v>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784384"/>
        <c:axId val="288786688"/>
      </c:barChart>
      <c:catAx>
        <c:axId val="2887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786688"/>
        <c:crosses val="autoZero"/>
        <c:auto val="1"/>
        <c:lblAlgn val="ctr"/>
        <c:lblOffset val="100"/>
        <c:noMultiLvlLbl val="0"/>
      </c:catAx>
      <c:valAx>
        <c:axId val="288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784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29.9</c:v>
                </c:pt>
                <c:pt idx="1">
                  <c:v>25.6</c:v>
                </c:pt>
                <c:pt idx="2">
                  <c:v>3.8</c:v>
                </c:pt>
                <c:pt idx="3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8847744"/>
        <c:axId val="288849920"/>
      </c:barChart>
      <c:catAx>
        <c:axId val="288847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49920"/>
        <c:crosses val="autoZero"/>
        <c:auto val="1"/>
        <c:lblAlgn val="ctr"/>
        <c:lblOffset val="100"/>
        <c:noMultiLvlLbl val="0"/>
      </c:catAx>
      <c:valAx>
        <c:axId val="2888499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477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143</c:v>
                </c:pt>
                <c:pt idx="1">
                  <c:v>61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862592"/>
        <c:axId val="288864512"/>
      </c:barChart>
      <c:catAx>
        <c:axId val="2888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64512"/>
        <c:crosses val="autoZero"/>
        <c:auto val="1"/>
        <c:lblAlgn val="ctr"/>
        <c:lblOffset val="100"/>
        <c:noMultiLvlLbl val="0"/>
      </c:catAx>
      <c:valAx>
        <c:axId val="28886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6259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23.3</c:v>
                </c:pt>
                <c:pt idx="1">
                  <c:v>10.1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879744"/>
        <c:axId val="288882048"/>
      </c:barChart>
      <c:catAx>
        <c:axId val="2888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82048"/>
        <c:crosses val="autoZero"/>
        <c:auto val="1"/>
        <c:lblAlgn val="ctr"/>
        <c:lblOffset val="100"/>
        <c:noMultiLvlLbl val="0"/>
      </c:catAx>
      <c:valAx>
        <c:axId val="2888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87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20.6</c:v>
                </c:pt>
                <c:pt idx="1">
                  <c:v>17.100000000000001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773056"/>
        <c:axId val="289774976"/>
      </c:barChart>
      <c:catAx>
        <c:axId val="28977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774976"/>
        <c:crosses val="autoZero"/>
        <c:auto val="1"/>
        <c:lblAlgn val="ctr"/>
        <c:lblOffset val="100"/>
        <c:noMultiLvlLbl val="0"/>
      </c:catAx>
      <c:valAx>
        <c:axId val="28977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977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48.9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21.74</c:v>
                </c:pt>
                <c:pt idx="1">
                  <c:v>9.6199999999999992</c:v>
                </c:pt>
                <c:pt idx="2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4.18</c:v>
                </c:pt>
                <c:pt idx="1">
                  <c:v>4.2699999999999996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0562048"/>
        <c:axId val="290563968"/>
      </c:barChart>
      <c:catAx>
        <c:axId val="2905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0563968"/>
        <c:crosses val="autoZero"/>
        <c:auto val="1"/>
        <c:lblAlgn val="ctr"/>
        <c:lblOffset val="100"/>
        <c:noMultiLvlLbl val="0"/>
      </c:catAx>
      <c:valAx>
        <c:axId val="29056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056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910976"/>
        <c:axId val="290912512"/>
      </c:barChart>
      <c:catAx>
        <c:axId val="2909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912512"/>
        <c:crosses val="autoZero"/>
        <c:auto val="1"/>
        <c:lblAlgn val="ctr"/>
        <c:lblOffset val="100"/>
        <c:noMultiLvlLbl val="0"/>
      </c:catAx>
      <c:valAx>
        <c:axId val="2909125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9109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35.6</c:v>
                </c:pt>
                <c:pt idx="1">
                  <c:v>30.9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</c:v>
                </c:pt>
                <c:pt idx="1">
                  <c:v>7.5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55.8</c:v>
                </c:pt>
                <c:pt idx="1">
                  <c:v>61.6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26373632"/>
        <c:axId val="226375168"/>
      </c:barChart>
      <c:catAx>
        <c:axId val="2263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375168"/>
        <c:crosses val="autoZero"/>
        <c:auto val="1"/>
        <c:lblAlgn val="ctr"/>
        <c:lblOffset val="100"/>
        <c:noMultiLvlLbl val="0"/>
      </c:catAx>
      <c:valAx>
        <c:axId val="22637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2637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6754</c:v>
                </c:pt>
                <c:pt idx="1">
                  <c:v>8101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152</c:v>
                </c:pt>
                <c:pt idx="1">
                  <c:v>379</c:v>
                </c:pt>
                <c:pt idx="2">
                  <c:v>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397568"/>
        <c:axId val="226415744"/>
      </c:barChart>
      <c:catAx>
        <c:axId val="22639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415744"/>
        <c:crosses val="autoZero"/>
        <c:auto val="1"/>
        <c:lblAlgn val="ctr"/>
        <c:lblOffset val="100"/>
        <c:noMultiLvlLbl val="0"/>
      </c:catAx>
      <c:valAx>
        <c:axId val="22641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639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37286</c:v>
                </c:pt>
                <c:pt idx="1">
                  <c:v>40532</c:v>
                </c:pt>
                <c:pt idx="2">
                  <c:v>61917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413</c:v>
                </c:pt>
                <c:pt idx="1">
                  <c:v>1784</c:v>
                </c:pt>
                <c:pt idx="2">
                  <c:v>12762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50144"/>
        <c:axId val="228143872"/>
      </c:barChart>
      <c:catAx>
        <c:axId val="22695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43872"/>
        <c:crosses val="autoZero"/>
        <c:auto val="1"/>
        <c:lblAlgn val="ctr"/>
        <c:lblOffset val="100"/>
        <c:noMultiLvlLbl val="0"/>
      </c:catAx>
      <c:valAx>
        <c:axId val="228143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695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5.5</c:v>
                </c:pt>
                <c:pt idx="1">
                  <c:v>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4.7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8166272"/>
        <c:axId val="228184448"/>
      </c:barChart>
      <c:catAx>
        <c:axId val="22816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84448"/>
        <c:crosses val="autoZero"/>
        <c:auto val="1"/>
        <c:lblAlgn val="ctr"/>
        <c:lblOffset val="100"/>
        <c:noMultiLvlLbl val="0"/>
      </c:catAx>
      <c:valAx>
        <c:axId val="228184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8166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30.1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37.799999999999997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2593664"/>
        <c:axId val="233250816"/>
      </c:barChart>
      <c:catAx>
        <c:axId val="2325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250816"/>
        <c:crosses val="autoZero"/>
        <c:auto val="1"/>
        <c:lblAlgn val="ctr"/>
        <c:lblOffset val="100"/>
        <c:noMultiLvlLbl val="0"/>
      </c:catAx>
      <c:valAx>
        <c:axId val="23325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9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209.36799999999999</c:v>
                </c:pt>
                <c:pt idx="1">
                  <c:v>210.268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281408"/>
        <c:axId val="233282944"/>
      </c:barChart>
      <c:catAx>
        <c:axId val="23328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82944"/>
        <c:crosses val="autoZero"/>
        <c:auto val="1"/>
        <c:lblAlgn val="ctr"/>
        <c:lblOffset val="100"/>
        <c:noMultiLvlLbl val="0"/>
      </c:catAx>
      <c:valAx>
        <c:axId val="23328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8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67.2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640512"/>
        <c:axId val="234642048"/>
      </c:barChart>
      <c:catAx>
        <c:axId val="23464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642048"/>
        <c:crosses val="autoZero"/>
        <c:auto val="1"/>
        <c:lblAlgn val="ctr"/>
        <c:lblOffset val="100"/>
        <c:noMultiLvlLbl val="0"/>
      </c:catAx>
      <c:valAx>
        <c:axId val="23464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64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55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697088"/>
        <c:axId val="234698624"/>
      </c:barChart>
      <c:catAx>
        <c:axId val="2346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698624"/>
        <c:crosses val="autoZero"/>
        <c:auto val="1"/>
        <c:lblAlgn val="ctr"/>
        <c:lblOffset val="100"/>
        <c:noMultiLvlLbl val="0"/>
      </c:catAx>
      <c:valAx>
        <c:axId val="2346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697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392"/>
        <c:axId val="193788928"/>
      </c:barChart>
      <c:catAx>
        <c:axId val="19378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auto val="1"/>
        <c:lblAlgn val="ctr"/>
        <c:lblOffset val="100"/>
        <c:noMultiLvlLbl val="0"/>
      </c:catAx>
      <c:valAx>
        <c:axId val="19378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518</c:v>
                </c:pt>
                <c:pt idx="1">
                  <c:v>748</c:v>
                </c:pt>
                <c:pt idx="2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677</c:v>
                </c:pt>
                <c:pt idx="1">
                  <c:v>913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032"/>
        <c:axId val="59549952"/>
      </c:barChart>
      <c:catAx>
        <c:axId val="5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auto val="1"/>
        <c:lblAlgn val="ctr"/>
        <c:lblOffset val="100"/>
        <c:noMultiLvlLbl val="0"/>
      </c:catAx>
      <c:valAx>
        <c:axId val="595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202</c:v>
                </c:pt>
                <c:pt idx="1">
                  <c:v>233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109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0640"/>
        <c:axId val="59762176"/>
      </c:barChart>
      <c:catAx>
        <c:axId val="597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auto val="1"/>
        <c:lblAlgn val="ctr"/>
        <c:lblOffset val="100"/>
        <c:noMultiLvlLbl val="0"/>
      </c:catAx>
      <c:valAx>
        <c:axId val="597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1433</c:v>
                </c:pt>
                <c:pt idx="1">
                  <c:v>1165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1361</c:v>
                </c:pt>
                <c:pt idx="1">
                  <c:v>1092</c:v>
                </c:pt>
                <c:pt idx="2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6656"/>
        <c:axId val="146813696"/>
      </c:barChart>
      <c:catAx>
        <c:axId val="146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48.9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112"/>
        <c:axId val="147532416"/>
      </c:barChart>
      <c:catAx>
        <c:axId val="147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auto val="1"/>
        <c:lblAlgn val="ctr"/>
        <c:lblOffset val="100"/>
        <c:noMultiLvlLbl val="0"/>
      </c:catAx>
      <c:valAx>
        <c:axId val="14753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35.6</c:v>
                </c:pt>
                <c:pt idx="1">
                  <c:v>30.9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</c:v>
                </c:pt>
                <c:pt idx="1">
                  <c:v>7.5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55.8</c:v>
                </c:pt>
                <c:pt idx="1">
                  <c:v>61.6</c:v>
                </c:pt>
                <c:pt idx="2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840"/>
        <c:axId val="150167552"/>
      </c:barChart>
      <c:catAx>
        <c:axId val="1501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552"/>
        <c:crosses val="autoZero"/>
        <c:auto val="1"/>
        <c:lblAlgn val="ctr"/>
        <c:lblOffset val="100"/>
        <c:noMultiLvlLbl val="0"/>
      </c:catAx>
      <c:valAx>
        <c:axId val="15016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696"/>
        <c:axId val="150304256"/>
      </c:barChart>
      <c:catAx>
        <c:axId val="15030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auto val="1"/>
        <c:lblAlgn val="ctr"/>
        <c:lblOffset val="100"/>
        <c:noMultiLvlLbl val="0"/>
      </c:catAx>
      <c:valAx>
        <c:axId val="1503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251</c:v>
                </c:pt>
                <c:pt idx="1">
                  <c:v>502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113</c:v>
                </c:pt>
                <c:pt idx="1">
                  <c:v>592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736"/>
        <c:axId val="150394752"/>
      </c:barChart>
      <c:catAx>
        <c:axId val="1503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auto val="1"/>
        <c:lblAlgn val="ctr"/>
        <c:lblOffset val="100"/>
        <c:noMultiLvlLbl val="0"/>
      </c:catAx>
      <c:valAx>
        <c:axId val="150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67</c:v>
                </c:pt>
                <c:pt idx="1">
                  <c:v>127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41</c:v>
                </c:pt>
                <c:pt idx="1">
                  <c:v>128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08224"/>
        <c:axId val="150722816"/>
      </c:barChart>
      <c:catAx>
        <c:axId val="15070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816"/>
        <c:crosses val="autoZero"/>
        <c:auto val="1"/>
        <c:lblAlgn val="ctr"/>
        <c:lblOffset val="100"/>
        <c:noMultiLvlLbl val="0"/>
      </c:catAx>
      <c:valAx>
        <c:axId val="1507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0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4121</c:v>
                </c:pt>
                <c:pt idx="1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928"/>
        <c:axId val="198494464"/>
      </c:barChart>
      <c:catAx>
        <c:axId val="1984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auto val="1"/>
        <c:lblAlgn val="ctr"/>
        <c:lblOffset val="100"/>
        <c:noMultiLvlLbl val="0"/>
      </c:catAx>
      <c:valAx>
        <c:axId val="1984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2194</c:v>
                </c:pt>
                <c:pt idx="1">
                  <c:v>2040</c:v>
                </c:pt>
                <c:pt idx="2">
                  <c:v>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160"/>
        <c:axId val="151343104"/>
      </c:barChart>
      <c:catAx>
        <c:axId val="1513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66</c:v>
                </c:pt>
                <c:pt idx="1">
                  <c:v>86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143</c:v>
                </c:pt>
                <c:pt idx="1">
                  <c:v>61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101</c:v>
                </c:pt>
                <c:pt idx="1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209.36799999999999</c:v>
                </c:pt>
                <c:pt idx="1">
                  <c:v>210.268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19230</c:v>
                </c:pt>
                <c:pt idx="1">
                  <c:v>19795</c:v>
                </c:pt>
                <c:pt idx="2">
                  <c:v>22001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35.6</c:v>
                </c:pt>
                <c:pt idx="1">
                  <c:v>20.7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640"/>
        <c:axId val="153938944"/>
      </c:barChart>
      <c:catAx>
        <c:axId val="1539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944"/>
        <c:crosses val="autoZero"/>
        <c:auto val="1"/>
        <c:lblAlgn val="ctr"/>
        <c:lblOffset val="100"/>
        <c:noMultiLvlLbl val="0"/>
      </c:catAx>
      <c:valAx>
        <c:axId val="1539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16.638743666861792</c:v>
                </c:pt>
                <c:pt idx="1">
                  <c:v>60.182475121616442</c:v>
                </c:pt>
                <c:pt idx="2">
                  <c:v>23.17878121152177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74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251</c:v>
                </c:pt>
                <c:pt idx="1">
                  <c:v>502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113</c:v>
                </c:pt>
                <c:pt idx="1">
                  <c:v>592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472"/>
        <c:axId val="199355008"/>
      </c:barChart>
      <c:catAx>
        <c:axId val="1993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008"/>
        <c:crosses val="autoZero"/>
        <c:auto val="1"/>
        <c:lblAlgn val="ctr"/>
        <c:lblOffset val="100"/>
        <c:noMultiLvlLbl val="0"/>
      </c:catAx>
      <c:valAx>
        <c:axId val="1993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17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7200"/>
        <c:axId val="154799488"/>
      </c:barChart>
      <c:catAx>
        <c:axId val="1547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auto val="1"/>
        <c:lblAlgn val="ctr"/>
        <c:lblOffset val="100"/>
        <c:noMultiLvlLbl val="0"/>
      </c:catAx>
      <c:valAx>
        <c:axId val="1547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91.7</c:v>
                </c:pt>
                <c:pt idx="1">
                  <c:v>93.9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92.4</c:v>
                </c:pt>
                <c:pt idx="1">
                  <c:v>96.1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7808"/>
        <c:axId val="155129344"/>
      </c:barChart>
      <c:catAx>
        <c:axId val="1551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auto val="1"/>
        <c:lblAlgn val="ctr"/>
        <c:lblOffset val="100"/>
        <c:noMultiLvlLbl val="0"/>
      </c:catAx>
      <c:valAx>
        <c:axId val="155129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854</c:v>
                </c:pt>
                <c:pt idx="1">
                  <c:v>759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22</c:v>
                </c:pt>
                <c:pt idx="1">
                  <c:v>33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29</c:v>
                </c:pt>
                <c:pt idx="1">
                  <c:v>43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000"/>
        <c:axId val="155601536"/>
      </c:barChart>
      <c:catAx>
        <c:axId val="155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auto val="1"/>
        <c:lblAlgn val="ctr"/>
        <c:lblOffset val="100"/>
        <c:noMultiLvlLbl val="0"/>
      </c:catAx>
      <c:valAx>
        <c:axId val="1556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112</c:v>
                </c:pt>
                <c:pt idx="1">
                  <c:v>146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198</c:v>
                </c:pt>
                <c:pt idx="1">
                  <c:v>198</c:v>
                </c:pt>
                <c:pt idx="2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3696"/>
        <c:axId val="156581248"/>
      </c:barChart>
      <c:catAx>
        <c:axId val="156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auto val="1"/>
        <c:lblAlgn val="ctr"/>
        <c:lblOffset val="100"/>
        <c:noMultiLvlLbl val="0"/>
      </c:catAx>
      <c:valAx>
        <c:axId val="1565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2.0871601299933387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2.2203831170141903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2.2950687309501219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2.4363658383964797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2.2284572374396965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2.3374578631840297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2.5292182232898002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3.1468884358410207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3.2357037605215884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3.5061867947760441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3.4759088431803962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3.9865969600936602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4.4125068125391094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4.4104882824327323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3.8755778042429503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2.2446054782907088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1.7238247108455622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1.154599220847379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2.3293837427585231</c:v>
                </c:pt>
                <c:pt idx="1">
                  <c:v>2.2546981288225911</c:v>
                </c:pt>
                <c:pt idx="2">
                  <c:v>2.4141620072263379</c:v>
                </c:pt>
                <c:pt idx="3">
                  <c:v>2.5413294039280596</c:v>
                </c:pt>
                <c:pt idx="4">
                  <c:v>2.3859025857370662</c:v>
                </c:pt>
                <c:pt idx="5">
                  <c:v>2.6382188490341334</c:v>
                </c:pt>
                <c:pt idx="6">
                  <c:v>2.8743868714801879</c:v>
                </c:pt>
                <c:pt idx="7">
                  <c:v>3.3002967239256371</c:v>
                </c:pt>
                <c:pt idx="8">
                  <c:v>3.6030762398821179</c:v>
                </c:pt>
                <c:pt idx="9">
                  <c:v>3.5162794453079265</c:v>
                </c:pt>
                <c:pt idx="10">
                  <c:v>3.4839829636059019</c:v>
                </c:pt>
                <c:pt idx="11">
                  <c:v>3.7302436365838396</c:v>
                </c:pt>
                <c:pt idx="12">
                  <c:v>3.8513554429664318</c:v>
                </c:pt>
                <c:pt idx="13">
                  <c:v>3.8150219010516544</c:v>
                </c:pt>
                <c:pt idx="14">
                  <c:v>3.0641287014795826</c:v>
                </c:pt>
                <c:pt idx="15">
                  <c:v>1.5078419894632729</c:v>
                </c:pt>
                <c:pt idx="16">
                  <c:v>0.88007912638016994</c:v>
                </c:pt>
                <c:pt idx="17">
                  <c:v>0.50261399648775762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920"/>
        <c:axId val="158236672"/>
      </c:barChart>
      <c:catAx>
        <c:axId val="1582099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6672"/>
        <c:crosses val="autoZero"/>
        <c:auto val="1"/>
        <c:lblAlgn val="ctr"/>
        <c:lblOffset val="100"/>
        <c:noMultiLvlLbl val="0"/>
      </c:catAx>
      <c:valAx>
        <c:axId val="158236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0.21289124428137879</c:v>
                </c:pt>
                <c:pt idx="1">
                  <c:v>0.1118133203694701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1.6759523485980885</c:v>
                </c:pt>
                <c:pt idx="1">
                  <c:v>0.92853670393777343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7.2518911083933508</c:v>
                </c:pt>
                <c:pt idx="1">
                  <c:v>3.8745746232377245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23.97064818589482</c:v>
                </c:pt>
                <c:pt idx="1">
                  <c:v>20.136120563928049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49.064637405444579</c:v>
                </c:pt>
                <c:pt idx="1">
                  <c:v>59.965969859017989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6.0062508493001765</c:v>
                </c:pt>
                <c:pt idx="1">
                  <c:v>4.7447739426349047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11.817728858087602</c:v>
                </c:pt>
                <c:pt idx="1">
                  <c:v>10.238210986874089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00288"/>
        <c:axId val="159131136"/>
      </c:barChart>
      <c:catAx>
        <c:axId val="1591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auto val="1"/>
        <c:lblAlgn val="ctr"/>
        <c:lblOffset val="100"/>
        <c:noMultiLvlLbl val="0"/>
      </c:catAx>
      <c:valAx>
        <c:axId val="15913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00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28.762965982696926</c:v>
                </c:pt>
                <c:pt idx="1">
                  <c:v>24.798249878463782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31.453548942338177</c:v>
                </c:pt>
                <c:pt idx="1">
                  <c:v>38.672824501701506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39.525297821261944</c:v>
                </c:pt>
                <c:pt idx="1">
                  <c:v>36.329606222654355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0.25818725370294876</c:v>
                </c:pt>
                <c:pt idx="1">
                  <c:v>0.19931939718035976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904"/>
        <c:axId val="159709440"/>
      </c:barChart>
      <c:catAx>
        <c:axId val="15967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auto val="1"/>
        <c:lblAlgn val="ctr"/>
        <c:lblOffset val="100"/>
        <c:noMultiLvlLbl val="0"/>
      </c:catAx>
      <c:valAx>
        <c:axId val="15970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30</c:v>
                </c:pt>
                <c:pt idx="4">
                  <c:v>50</c:v>
                </c:pt>
                <c:pt idx="5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21</c:v>
                </c:pt>
                <c:pt idx="3">
                  <c:v>28</c:v>
                </c:pt>
                <c:pt idx="4">
                  <c:v>35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888"/>
        <c:axId val="160027776"/>
      </c:barChart>
      <c:catAx>
        <c:axId val="16002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67</c:v>
                </c:pt>
                <c:pt idx="1">
                  <c:v>127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41</c:v>
                </c:pt>
                <c:pt idx="1">
                  <c:v>128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664"/>
        <c:axId val="199967872"/>
      </c:barChart>
      <c:catAx>
        <c:axId val="1998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auto val="1"/>
        <c:lblAlgn val="ctr"/>
        <c:lblOffset val="100"/>
        <c:noMultiLvlLbl val="0"/>
      </c:catAx>
      <c:valAx>
        <c:axId val="1999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0.92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464"/>
        <c:axId val="160608640"/>
      </c:barChart>
      <c:catAx>
        <c:axId val="1605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16.455696202531644</c:v>
                </c:pt>
                <c:pt idx="1">
                  <c:v>61.239711934156382</c:v>
                </c:pt>
                <c:pt idx="2">
                  <c:v>18.459271732266892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83.544303797468359</c:v>
                </c:pt>
                <c:pt idx="1">
                  <c:v>38.760288065843625</c:v>
                </c:pt>
                <c:pt idx="2">
                  <c:v>81.540728267733115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248"/>
        <c:axId val="160883456"/>
      </c:barChart>
      <c:catAx>
        <c:axId val="1608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auto val="1"/>
        <c:lblAlgn val="ctr"/>
        <c:lblOffset val="100"/>
        <c:noMultiLvlLbl val="0"/>
      </c:catAx>
      <c:valAx>
        <c:axId val="160883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239</c:v>
                </c:pt>
                <c:pt idx="1">
                  <c:v>234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584"/>
        <c:axId val="161038336"/>
      </c:barChart>
      <c:catAx>
        <c:axId val="1609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38336"/>
        <c:crosses val="autoZero"/>
        <c:auto val="1"/>
        <c:lblAlgn val="ctr"/>
        <c:lblOffset val="100"/>
        <c:noMultiLvlLbl val="0"/>
      </c:catAx>
      <c:valAx>
        <c:axId val="16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492</c:v>
                </c:pt>
                <c:pt idx="1">
                  <c:v>521</c:v>
                </c:pt>
                <c:pt idx="2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524</c:v>
                </c:pt>
                <c:pt idx="1">
                  <c:v>574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296"/>
        <c:axId val="161594368"/>
      </c:barChart>
      <c:catAx>
        <c:axId val="161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368"/>
        <c:crosses val="autoZero"/>
        <c:auto val="1"/>
        <c:lblAlgn val="ctr"/>
        <c:lblOffset val="100"/>
        <c:noMultiLvlLbl val="0"/>
      </c:catAx>
      <c:valAx>
        <c:axId val="161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29.892410584472231</c:v>
                </c:pt>
                <c:pt idx="1">
                  <c:v>29.288125191776622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29.587089270136669</c:v>
                </c:pt>
                <c:pt idx="1">
                  <c:v>29.917152500767109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17.15615004361733</c:v>
                </c:pt>
                <c:pt idx="1">
                  <c:v>19.338754219085612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13.259668508287293</c:v>
                </c:pt>
                <c:pt idx="1">
                  <c:v>13.654495243939859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6.1645827275370744</c:v>
                </c:pt>
                <c:pt idx="1">
                  <c:v>5.2163240257747772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3.9400988659494041</c:v>
                </c:pt>
                <c:pt idx="1">
                  <c:v>2.5851488186560294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664"/>
        <c:axId val="161929472"/>
      </c:barChart>
      <c:catAx>
        <c:axId val="1619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472"/>
        <c:crosses val="autoZero"/>
        <c:auto val="1"/>
        <c:lblAlgn val="ctr"/>
        <c:lblOffset val="100"/>
        <c:noMultiLvlLbl val="0"/>
      </c:catAx>
      <c:valAx>
        <c:axId val="161929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54.66</c:v>
                </c:pt>
                <c:pt idx="1">
                  <c:v>38.46</c:v>
                </c:pt>
                <c:pt idx="2">
                  <c:v>5.31</c:v>
                </c:pt>
                <c:pt idx="3">
                  <c:v>1.0900000000000001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58.81</c:v>
                </c:pt>
                <c:pt idx="1">
                  <c:v>33.049999999999997</c:v>
                </c:pt>
                <c:pt idx="2">
                  <c:v>6.44</c:v>
                </c:pt>
                <c:pt idx="3">
                  <c:v>1.17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59035</c:v>
                </c:pt>
                <c:pt idx="1">
                  <c:v>65312</c:v>
                </c:pt>
                <c:pt idx="2">
                  <c:v>74760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7850</c:v>
                </c:pt>
                <c:pt idx="1">
                  <c:v>8072</c:v>
                </c:pt>
                <c:pt idx="2">
                  <c:v>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9393</c:v>
                </c:pt>
                <c:pt idx="1">
                  <c:v>9760</c:v>
                </c:pt>
                <c:pt idx="2">
                  <c:v>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672"/>
        <c:axId val="164367360"/>
      </c:barChart>
      <c:catAx>
        <c:axId val="1643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29.9</c:v>
                </c:pt>
                <c:pt idx="1">
                  <c:v>25.6</c:v>
                </c:pt>
                <c:pt idx="2">
                  <c:v>3.8</c:v>
                </c:pt>
                <c:pt idx="3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000"/>
        <c:axId val="167584128"/>
      </c:barChart>
      <c:catAx>
        <c:axId val="16638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0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4121</c:v>
                </c:pt>
                <c:pt idx="1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23.3</c:v>
                </c:pt>
                <c:pt idx="1">
                  <c:v>10.1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20.6</c:v>
                </c:pt>
                <c:pt idx="1">
                  <c:v>17.100000000000001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21.74</c:v>
                </c:pt>
                <c:pt idx="1">
                  <c:v>9.6199999999999992</c:v>
                </c:pt>
                <c:pt idx="2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4.18</c:v>
                </c:pt>
                <c:pt idx="1">
                  <c:v>4.2699999999999996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7296"/>
        <c:axId val="186736640"/>
      </c:barChart>
      <c:catAx>
        <c:axId val="186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6754</c:v>
                </c:pt>
                <c:pt idx="1">
                  <c:v>8101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152</c:v>
                </c:pt>
                <c:pt idx="1">
                  <c:v>379</c:v>
                </c:pt>
                <c:pt idx="2">
                  <c:v>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344"/>
        <c:axId val="186858880"/>
      </c:barChart>
      <c:catAx>
        <c:axId val="18685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880"/>
        <c:crosses val="autoZero"/>
        <c:auto val="1"/>
        <c:lblAlgn val="ctr"/>
        <c:lblOffset val="100"/>
        <c:noMultiLvlLbl val="0"/>
      </c:catAx>
      <c:valAx>
        <c:axId val="18685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37286</c:v>
                </c:pt>
                <c:pt idx="1">
                  <c:v>40532</c:v>
                </c:pt>
                <c:pt idx="2">
                  <c:v>61917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413</c:v>
                </c:pt>
                <c:pt idx="1">
                  <c:v>1784</c:v>
                </c:pt>
                <c:pt idx="2">
                  <c:v>12762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3232"/>
        <c:axId val="189349888"/>
      </c:barChart>
      <c:catAx>
        <c:axId val="1893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9888"/>
        <c:crosses val="autoZero"/>
        <c:auto val="1"/>
        <c:lblAlgn val="ctr"/>
        <c:lblOffset val="100"/>
        <c:noMultiLvlLbl val="0"/>
      </c:catAx>
      <c:valAx>
        <c:axId val="18934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5.5</c:v>
                </c:pt>
                <c:pt idx="1">
                  <c:v>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4.7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480"/>
        <c:axId val="189462016"/>
      </c:barChart>
      <c:catAx>
        <c:axId val="1894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016"/>
        <c:crosses val="autoZero"/>
        <c:auto val="1"/>
        <c:lblAlgn val="ctr"/>
        <c:lblOffset val="100"/>
        <c:noMultiLvlLbl val="0"/>
      </c:catAx>
      <c:valAx>
        <c:axId val="18946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30.1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37.799999999999997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67.2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784"/>
        <c:axId val="189957248"/>
      </c:barChart>
      <c:catAx>
        <c:axId val="1899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auto val="1"/>
        <c:lblAlgn val="ctr"/>
        <c:lblOffset val="100"/>
        <c:noMultiLvlLbl val="0"/>
      </c:catAx>
      <c:valAx>
        <c:axId val="1899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55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25418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24123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47528</v>
      </c>
      <c r="C4" s="35">
        <v>23154</v>
      </c>
      <c r="D4" s="63">
        <v>24374</v>
      </c>
      <c r="E4" s="211"/>
    </row>
    <row r="5" spans="1:5" ht="30" x14ac:dyDescent="0.25">
      <c r="A5" s="201" t="s">
        <v>716</v>
      </c>
      <c r="B5" s="72">
        <v>47748</v>
      </c>
      <c r="C5" s="61">
        <v>23228</v>
      </c>
      <c r="D5" s="111">
        <v>24520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7411</v>
      </c>
      <c r="C4" s="71">
        <v>10653</v>
      </c>
    </row>
    <row r="5" spans="1:6" x14ac:dyDescent="0.25">
      <c r="A5" s="286" t="s">
        <v>719</v>
      </c>
      <c r="B5" s="214">
        <v>2153</v>
      </c>
      <c r="C5" s="214">
        <v>2809</v>
      </c>
    </row>
    <row r="6" spans="1:6" x14ac:dyDescent="0.25">
      <c r="A6" s="286" t="s">
        <v>720</v>
      </c>
      <c r="B6" s="214">
        <v>3997</v>
      </c>
      <c r="C6" s="214">
        <v>4199</v>
      </c>
    </row>
    <row r="7" spans="1:6" x14ac:dyDescent="0.25">
      <c r="A7" s="286" t="s">
        <v>721</v>
      </c>
      <c r="B7" s="214">
        <v>8407</v>
      </c>
      <c r="C7" s="214">
        <v>6308</v>
      </c>
    </row>
    <row r="8" spans="1:6" x14ac:dyDescent="0.25">
      <c r="A8" s="286" t="s">
        <v>722</v>
      </c>
      <c r="B8" s="214">
        <v>66</v>
      </c>
      <c r="C8" s="214">
        <v>217</v>
      </c>
    </row>
    <row r="9" spans="1:6" x14ac:dyDescent="0.25">
      <c r="A9" s="286" t="s">
        <v>723</v>
      </c>
      <c r="B9" s="214">
        <v>2322</v>
      </c>
      <c r="C9" s="214">
        <v>2125</v>
      </c>
    </row>
    <row r="10" spans="1:6" ht="30" x14ac:dyDescent="0.25">
      <c r="A10" s="293" t="s">
        <v>724</v>
      </c>
      <c r="B10" s="214">
        <v>4778</v>
      </c>
      <c r="C10" s="214">
        <v>862</v>
      </c>
    </row>
    <row r="11" spans="1:6" x14ac:dyDescent="0.25">
      <c r="A11" s="286" t="s">
        <v>887</v>
      </c>
      <c r="B11" s="214">
        <v>1217</v>
      </c>
      <c r="C11" s="214">
        <v>1929</v>
      </c>
    </row>
    <row r="12" spans="1:6" x14ac:dyDescent="0.25">
      <c r="A12" s="294" t="s">
        <v>16</v>
      </c>
      <c r="B12" s="1">
        <f>SUM(B4:B11)</f>
        <v>30351</v>
      </c>
      <c r="C12" s="1">
        <f>SUM(C4:C11)</f>
        <v>29102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8357</v>
      </c>
      <c r="C19" s="71">
        <v>10382</v>
      </c>
    </row>
    <row r="20" spans="1:3" x14ac:dyDescent="0.25">
      <c r="A20" s="286" t="s">
        <v>719</v>
      </c>
      <c r="B20" s="214">
        <v>1003</v>
      </c>
      <c r="C20" s="214">
        <v>1261</v>
      </c>
    </row>
    <row r="21" spans="1:3" x14ac:dyDescent="0.25">
      <c r="A21" s="286" t="s">
        <v>720</v>
      </c>
      <c r="B21" s="214">
        <v>3232</v>
      </c>
      <c r="C21" s="214">
        <v>3447</v>
      </c>
    </row>
    <row r="22" spans="1:3" x14ac:dyDescent="0.25">
      <c r="A22" s="286" t="s">
        <v>721</v>
      </c>
      <c r="B22" s="214">
        <v>7592</v>
      </c>
      <c r="C22" s="214">
        <v>5621</v>
      </c>
    </row>
    <row r="23" spans="1:3" x14ac:dyDescent="0.25">
      <c r="A23" s="286" t="s">
        <v>722</v>
      </c>
      <c r="B23" s="214">
        <v>65</v>
      </c>
      <c r="C23" s="214">
        <v>70</v>
      </c>
    </row>
    <row r="24" spans="1:3" x14ac:dyDescent="0.25">
      <c r="A24" s="286" t="s">
        <v>723</v>
      </c>
      <c r="B24" s="214">
        <v>1467</v>
      </c>
      <c r="C24" s="214">
        <v>1267</v>
      </c>
    </row>
    <row r="25" spans="1:3" ht="30" x14ac:dyDescent="0.25">
      <c r="A25" s="293" t="s">
        <v>724</v>
      </c>
      <c r="B25" s="214">
        <v>2635</v>
      </c>
      <c r="C25" s="214">
        <v>478</v>
      </c>
    </row>
    <row r="26" spans="1:3" x14ac:dyDescent="0.25">
      <c r="A26" s="286" t="s">
        <v>887</v>
      </c>
      <c r="B26" s="214">
        <v>958</v>
      </c>
      <c r="C26" s="214">
        <v>1491</v>
      </c>
    </row>
    <row r="27" spans="1:3" x14ac:dyDescent="0.25">
      <c r="A27" s="294" t="s">
        <v>16</v>
      </c>
      <c r="B27" s="1">
        <f>SUM(B19:B26)</f>
        <v>25309</v>
      </c>
      <c r="C27" s="1">
        <f>SUM(C19:C26)</f>
        <v>24017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73.56</v>
      </c>
      <c r="C4" s="1018">
        <v>70.84</v>
      </c>
      <c r="D4" s="1018">
        <v>76.28</v>
      </c>
      <c r="E4" s="1019">
        <v>68</v>
      </c>
      <c r="F4" s="1019">
        <v>155.30000000000001</v>
      </c>
      <c r="G4" s="1020">
        <v>44.1</v>
      </c>
      <c r="H4" s="1021">
        <v>42.5</v>
      </c>
      <c r="I4" s="1022">
        <v>45.7</v>
      </c>
      <c r="J4" s="1019">
        <v>20.6</v>
      </c>
    </row>
    <row r="5" spans="1:12" x14ac:dyDescent="0.25">
      <c r="A5" s="498">
        <v>2021</v>
      </c>
      <c r="B5" s="757">
        <v>72.63</v>
      </c>
      <c r="C5" s="758">
        <v>69.900000000000006</v>
      </c>
      <c r="D5" s="758">
        <v>75.48</v>
      </c>
      <c r="E5" s="1023">
        <v>67</v>
      </c>
      <c r="F5" s="1023">
        <v>157.69999999999999</v>
      </c>
      <c r="G5" s="1024">
        <v>44.3</v>
      </c>
      <c r="H5" s="1025">
        <v>42.5</v>
      </c>
      <c r="I5" s="1026">
        <v>45.9</v>
      </c>
      <c r="J5" s="1023">
        <v>17.100000000000001</v>
      </c>
    </row>
    <row r="6" spans="1:12" x14ac:dyDescent="0.25">
      <c r="A6" s="499">
        <v>2022</v>
      </c>
      <c r="B6" s="1011">
        <v>72.42</v>
      </c>
      <c r="C6" s="1012">
        <v>69.64</v>
      </c>
      <c r="D6" s="1012">
        <v>75.41</v>
      </c>
      <c r="E6" s="1013">
        <v>63</v>
      </c>
      <c r="F6" s="1013">
        <v>169.2</v>
      </c>
      <c r="G6" s="1014">
        <v>45.1</v>
      </c>
      <c r="H6" s="1015">
        <v>43.4</v>
      </c>
      <c r="I6" s="1016">
        <v>46.7</v>
      </c>
      <c r="J6" s="1013">
        <v>8.1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17.100000000000001</v>
      </c>
    </row>
    <row r="13" spans="1:12" x14ac:dyDescent="0.25">
      <c r="A13" s="633">
        <f t="shared" si="0"/>
        <v>2022</v>
      </c>
      <c r="B13" s="627">
        <f t="shared" si="1"/>
        <v>8.1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14699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17954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74760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2094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14438</v>
      </c>
      <c r="C5" s="70">
        <v>17243</v>
      </c>
      <c r="D5" s="55">
        <v>9393</v>
      </c>
      <c r="E5" s="110">
        <v>7850</v>
      </c>
      <c r="F5" s="55">
        <v>32.299999999999997</v>
      </c>
      <c r="G5" s="55">
        <v>35.799999999999997</v>
      </c>
      <c r="H5" s="110">
        <v>28.8</v>
      </c>
      <c r="I5" s="55"/>
      <c r="J5" s="70"/>
      <c r="K5" s="55"/>
      <c r="L5" s="55"/>
      <c r="M5" s="71">
        <v>57</v>
      </c>
      <c r="N5" s="71">
        <v>59</v>
      </c>
      <c r="O5" s="71">
        <v>55</v>
      </c>
    </row>
    <row r="6" spans="1:16" x14ac:dyDescent="0.25">
      <c r="A6" s="215">
        <v>2021</v>
      </c>
      <c r="B6" s="212">
        <v>14724</v>
      </c>
      <c r="C6" s="212">
        <v>17831</v>
      </c>
      <c r="D6" s="58">
        <v>9760</v>
      </c>
      <c r="E6" s="160">
        <v>8072</v>
      </c>
      <c r="F6" s="58">
        <v>33.9</v>
      </c>
      <c r="G6" s="58">
        <v>37.799999999999997</v>
      </c>
      <c r="H6" s="160">
        <v>30.1</v>
      </c>
      <c r="I6" s="58">
        <v>59035</v>
      </c>
      <c r="J6" s="212">
        <v>2794</v>
      </c>
      <c r="K6" s="58">
        <v>1361</v>
      </c>
      <c r="L6" s="58">
        <v>1433</v>
      </c>
      <c r="M6" s="214">
        <v>53</v>
      </c>
      <c r="N6" s="214">
        <v>53</v>
      </c>
      <c r="O6" s="214">
        <v>54</v>
      </c>
    </row>
    <row r="7" spans="1:16" x14ac:dyDescent="0.25">
      <c r="A7" s="229">
        <v>2022</v>
      </c>
      <c r="B7" s="167">
        <v>14699</v>
      </c>
      <c r="C7" s="167">
        <v>17954</v>
      </c>
      <c r="D7" s="94">
        <v>9796</v>
      </c>
      <c r="E7" s="169">
        <v>8158</v>
      </c>
      <c r="F7" s="94">
        <v>36.200000000000003</v>
      </c>
      <c r="G7" s="58">
        <v>40.6</v>
      </c>
      <c r="H7" s="160">
        <v>32.1</v>
      </c>
      <c r="I7" s="94">
        <v>65312</v>
      </c>
      <c r="J7" s="167">
        <v>2257</v>
      </c>
      <c r="K7" s="94">
        <v>1092</v>
      </c>
      <c r="L7" s="94">
        <v>1165</v>
      </c>
      <c r="M7" s="214">
        <v>46</v>
      </c>
      <c r="N7" s="214">
        <v>46</v>
      </c>
      <c r="O7" s="214">
        <v>46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74760</v>
      </c>
      <c r="J8" s="1072">
        <v>2094</v>
      </c>
      <c r="K8" s="1073">
        <v>1059</v>
      </c>
      <c r="L8" s="1073">
        <v>1035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59035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65312</v>
      </c>
      <c r="F14" s="514">
        <f>A5</f>
        <v>2020</v>
      </c>
      <c r="G14" s="310">
        <f>IF(ISBLANK(E5),"",E5)</f>
        <v>7850</v>
      </c>
      <c r="H14" s="310">
        <f>IF(ISBLANK(D5),"",D5)</f>
        <v>9393</v>
      </c>
      <c r="K14" s="514">
        <f>A6</f>
        <v>2021</v>
      </c>
      <c r="L14" s="310">
        <f>IF(ISBLANK(L6),"",L6)</f>
        <v>1433</v>
      </c>
      <c r="M14" s="310">
        <f>IF(ISBLANK(K6),"",K6)</f>
        <v>1361</v>
      </c>
    </row>
    <row r="15" spans="1:16" x14ac:dyDescent="0.25">
      <c r="A15" s="481">
        <f>A8</f>
        <v>2023</v>
      </c>
      <c r="B15" s="311">
        <f t="shared" si="0"/>
        <v>74760</v>
      </c>
      <c r="F15" s="486">
        <f t="shared" ref="F15:F16" si="1">A6</f>
        <v>2021</v>
      </c>
      <c r="G15" s="479">
        <f t="shared" ref="G15:G16" si="2">IF(ISBLANK(E6),"",E6)</f>
        <v>8072</v>
      </c>
      <c r="H15" s="479">
        <f t="shared" ref="H15:H16" si="3">IF(ISBLANK(D6),"",D6)</f>
        <v>9760</v>
      </c>
      <c r="K15" s="486">
        <f>A7</f>
        <v>2022</v>
      </c>
      <c r="L15" s="479">
        <f t="shared" ref="L15:L16" si="4">IF(ISBLANK(L7),"",L7)</f>
        <v>1165</v>
      </c>
      <c r="M15" s="479">
        <f t="shared" ref="M15:M16" si="5">IF(ISBLANK(K7),"",K7)</f>
        <v>1092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8158</v>
      </c>
      <c r="H16" s="311">
        <f t="shared" si="3"/>
        <v>9796</v>
      </c>
      <c r="K16" s="481">
        <f>A8</f>
        <v>2023</v>
      </c>
      <c r="L16" s="311">
        <f t="shared" si="4"/>
        <v>1035</v>
      </c>
      <c r="M16" s="311">
        <f t="shared" si="5"/>
        <v>1059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14438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14724</v>
      </c>
      <c r="C21" s="373"/>
      <c r="D21" s="197"/>
      <c r="F21" s="514">
        <f>A5</f>
        <v>2020</v>
      </c>
      <c r="G21" s="310">
        <f>IF(ISBLANK(E5),"",E5)</f>
        <v>7850</v>
      </c>
      <c r="H21" s="310">
        <f>IF(ISBLANK(D5),"",D5)</f>
        <v>9393</v>
      </c>
      <c r="K21" s="514">
        <f>A6</f>
        <v>2021</v>
      </c>
      <c r="L21" s="310">
        <f>IF(ISBLANK(L6),"",L6)</f>
        <v>1433</v>
      </c>
      <c r="M21" s="310">
        <f>IF(ISBLANK(K6),"",K6)</f>
        <v>1361</v>
      </c>
    </row>
    <row r="22" spans="1:15" x14ac:dyDescent="0.25">
      <c r="A22" s="481">
        <f t="shared" si="6"/>
        <v>2022</v>
      </c>
      <c r="B22" s="311">
        <f t="shared" si="7"/>
        <v>14699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8072</v>
      </c>
      <c r="H22" s="479">
        <f t="shared" ref="H22:H23" si="10">IF(ISBLANK(D6),"",D6)</f>
        <v>9760</v>
      </c>
      <c r="K22" s="486">
        <f>A7</f>
        <v>2022</v>
      </c>
      <c r="L22" s="479">
        <f>IF(ISBLANK(L7),"",L7)</f>
        <v>1165</v>
      </c>
      <c r="M22" s="479">
        <f>IF(ISBLANK(K7),"",K7)</f>
        <v>1092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8158</v>
      </c>
      <c r="H23" s="311">
        <f t="shared" si="10"/>
        <v>9796</v>
      </c>
      <c r="K23" s="481">
        <f>A8</f>
        <v>2023</v>
      </c>
      <c r="L23" s="311">
        <f>IF(ISBLANK(L8),"",L8)</f>
        <v>1035</v>
      </c>
      <c r="M23" s="311">
        <f>IF(ISBLANK(K8),"",K8)</f>
        <v>1059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14438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14724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14699</v>
      </c>
      <c r="C28" s="373"/>
      <c r="D28" s="197"/>
      <c r="F28" s="514">
        <f>A5</f>
        <v>2020</v>
      </c>
      <c r="G28" s="310">
        <f>IF(ISBLANK(H5),"",H5)</f>
        <v>28.8</v>
      </c>
      <c r="H28" s="310">
        <f>IF(ISBLANK(G5),"",G5)</f>
        <v>35.799999999999997</v>
      </c>
      <c r="K28" s="514">
        <f>A5</f>
        <v>2020</v>
      </c>
      <c r="L28" s="310">
        <f>IF(ISBLANK(O5),"",O5)</f>
        <v>55</v>
      </c>
      <c r="M28" s="310">
        <f>IF(ISBLANK(N5),"",N5)</f>
        <v>59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30.1</v>
      </c>
      <c r="H29" s="479">
        <f t="shared" ref="H29:H30" si="15">IF(ISBLANK(G6),"",G6)</f>
        <v>37.799999999999997</v>
      </c>
      <c r="K29" s="486">
        <f t="shared" ref="K29:K30" si="16">A6</f>
        <v>2021</v>
      </c>
      <c r="L29" s="479">
        <f t="shared" ref="L29:L30" si="17">IF(ISBLANK(O6),"",O6)</f>
        <v>54</v>
      </c>
      <c r="M29" s="479">
        <f t="shared" ref="M29:M30" si="18">IF(ISBLANK(N6),"",N6)</f>
        <v>53</v>
      </c>
    </row>
    <row r="30" spans="1:15" x14ac:dyDescent="0.25">
      <c r="F30" s="481">
        <f t="shared" si="13"/>
        <v>2022</v>
      </c>
      <c r="G30" s="311">
        <f t="shared" si="14"/>
        <v>32.1</v>
      </c>
      <c r="H30" s="311">
        <f t="shared" si="15"/>
        <v>40.6</v>
      </c>
      <c r="K30" s="481">
        <f t="shared" si="16"/>
        <v>2022</v>
      </c>
      <c r="L30" s="311">
        <f t="shared" si="17"/>
        <v>46</v>
      </c>
      <c r="M30" s="311">
        <f t="shared" si="18"/>
        <v>46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28.8</v>
      </c>
      <c r="H35" s="310">
        <f>IF(ISBLANK(G5),"",G5)</f>
        <v>35.799999999999997</v>
      </c>
      <c r="K35" s="514">
        <f>A5</f>
        <v>2020</v>
      </c>
      <c r="L35" s="310">
        <f>IF(ISBLANK(O5),"",O5)</f>
        <v>55</v>
      </c>
      <c r="M35" s="310">
        <f>IF(ISBLANK(N5),"",N5)</f>
        <v>59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30.1</v>
      </c>
      <c r="H36" s="479">
        <f t="shared" ref="H36:H37" si="21">IF(ISBLANK(G6),"",G6)</f>
        <v>37.799999999999997</v>
      </c>
      <c r="K36" s="486">
        <f t="shared" ref="K36:K37" si="22">A6</f>
        <v>2021</v>
      </c>
      <c r="L36" s="479">
        <f t="shared" ref="L36:L37" si="23">IF(ISBLANK(O6),"",O6)</f>
        <v>54</v>
      </c>
      <c r="M36" s="479">
        <f t="shared" ref="M36:M37" si="24">IF(ISBLANK(N6),"",N6)</f>
        <v>53</v>
      </c>
    </row>
    <row r="37" spans="6:15" x14ac:dyDescent="0.25">
      <c r="F37" s="481">
        <f t="shared" si="19"/>
        <v>2022</v>
      </c>
      <c r="G37" s="311">
        <f t="shared" si="20"/>
        <v>32.1</v>
      </c>
      <c r="H37" s="311">
        <f t="shared" si="21"/>
        <v>40.6</v>
      </c>
      <c r="K37" s="481">
        <f t="shared" si="22"/>
        <v>2022</v>
      </c>
      <c r="L37" s="311">
        <f t="shared" si="23"/>
        <v>46</v>
      </c>
      <c r="M37" s="311">
        <f t="shared" si="24"/>
        <v>46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21.5</v>
      </c>
      <c r="D6" s="63">
        <v>19.899999999999999</v>
      </c>
      <c r="E6" s="35">
        <v>51.5</v>
      </c>
      <c r="F6" s="35">
        <v>46.6</v>
      </c>
      <c r="G6" s="35">
        <v>56.2</v>
      </c>
      <c r="H6" s="292">
        <v>27.8</v>
      </c>
      <c r="I6" s="35">
        <v>32</v>
      </c>
      <c r="J6" s="63">
        <v>23.9</v>
      </c>
      <c r="M6" s="127" t="s">
        <v>16</v>
      </c>
      <c r="N6" s="935">
        <f>IF(ISBLANK(B8),"",B8)</f>
        <v>22.3</v>
      </c>
      <c r="O6" s="935">
        <f>IF(ISBLANK(E8),"",E8)</f>
        <v>48.9</v>
      </c>
      <c r="P6" s="128">
        <f>IF(ISBLANK(H8),"",H8)</f>
        <v>28.8</v>
      </c>
    </row>
    <row r="7" spans="1:19" x14ac:dyDescent="0.25">
      <c r="A7" s="286">
        <v>2022</v>
      </c>
      <c r="B7" s="167">
        <v>21.1</v>
      </c>
      <c r="C7" s="94">
        <v>20.6</v>
      </c>
      <c r="D7" s="169">
        <v>21.6</v>
      </c>
      <c r="E7" s="94">
        <v>49.5</v>
      </c>
      <c r="F7" s="94">
        <v>47.3</v>
      </c>
      <c r="G7" s="94">
        <v>51.7</v>
      </c>
      <c r="H7" s="167">
        <v>29.3</v>
      </c>
      <c r="I7" s="94">
        <v>32.1</v>
      </c>
      <c r="J7" s="169">
        <v>26.7</v>
      </c>
    </row>
    <row r="8" spans="1:19" x14ac:dyDescent="0.25">
      <c r="A8" s="218">
        <v>2023</v>
      </c>
      <c r="B8" s="167">
        <v>22.3</v>
      </c>
      <c r="C8" s="94">
        <v>21.7</v>
      </c>
      <c r="D8" s="169">
        <v>22.9</v>
      </c>
      <c r="E8" s="94">
        <v>48.9</v>
      </c>
      <c r="F8" s="94">
        <v>45.8</v>
      </c>
      <c r="G8" s="94">
        <v>52</v>
      </c>
      <c r="H8" s="167">
        <v>28.8</v>
      </c>
      <c r="I8" s="94">
        <v>32.5</v>
      </c>
      <c r="J8" s="169">
        <v>25.1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22.9</v>
      </c>
      <c r="O12" s="936">
        <f>IF(ISBLANK(G8),"",G8)</f>
        <v>52</v>
      </c>
      <c r="P12" s="938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21.7</v>
      </c>
      <c r="O13" s="937">
        <f>IF(ISBLANK(F8),"",F8)</f>
        <v>45.8</v>
      </c>
      <c r="P13" s="939">
        <f>IF(ISBLANK(I8),"",I8)</f>
        <v>32.5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22.3</v>
      </c>
      <c r="O20" s="935">
        <f>IF(ISBLANK(E8),"",E8)</f>
        <v>48.9</v>
      </c>
      <c r="P20" s="940">
        <f>IF(ISBLANK(H8),"",H8)</f>
        <v>28.8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22.9</v>
      </c>
      <c r="O24" s="936">
        <f>IF(ISBLANK(G8),"",G8)</f>
        <v>52</v>
      </c>
      <c r="P24" s="938">
        <f>IF(ISBLANK(J8),"",J8)</f>
        <v>25.1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21.7</v>
      </c>
      <c r="O25" s="937">
        <f>IF(ISBLANK(F8),"",F8)</f>
        <v>45.8</v>
      </c>
      <c r="P25" s="939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3199872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64590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3179441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64178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6826806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137801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467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1538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777976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41.9</v>
      </c>
      <c r="E20" s="600">
        <v>30.3</v>
      </c>
      <c r="F20" s="600">
        <v>29.9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36.700000000000003</v>
      </c>
      <c r="E21" s="751">
        <v>26</v>
      </c>
      <c r="F21" s="751">
        <v>25.6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4.5</v>
      </c>
      <c r="E22" s="752">
        <v>3.5</v>
      </c>
      <c r="F22" s="752">
        <v>3.8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40.700000000000003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29.9</v>
      </c>
      <c r="C30" s="204" t="s">
        <v>493</v>
      </c>
    </row>
    <row r="31" spans="1:11" x14ac:dyDescent="0.25">
      <c r="A31" s="698" t="s">
        <v>1430</v>
      </c>
      <c r="B31" s="734">
        <f>F21</f>
        <v>25.6</v>
      </c>
    </row>
    <row r="32" spans="1:11" x14ac:dyDescent="0.25">
      <c r="A32" s="698" t="s">
        <v>1431</v>
      </c>
      <c r="B32" s="734">
        <f>F22</f>
        <v>3.8</v>
      </c>
    </row>
    <row r="33" spans="1:2" x14ac:dyDescent="0.25">
      <c r="A33" s="699" t="s">
        <v>1432</v>
      </c>
      <c r="B33" s="732">
        <f>100-(B30+B31+B32)</f>
        <v>40.700000000000003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473</v>
      </c>
      <c r="C4" s="71">
        <v>22</v>
      </c>
      <c r="D4" s="71">
        <v>29</v>
      </c>
      <c r="G4" s="217">
        <f>A4</f>
        <v>2021</v>
      </c>
      <c r="H4" s="289">
        <f>IF(ISBLANK(C4),"",C4)</f>
        <v>22</v>
      </c>
      <c r="I4" s="289">
        <f>IF(ISBLANK(D4),"",D4)</f>
        <v>29</v>
      </c>
    </row>
    <row r="5" spans="1:9" x14ac:dyDescent="0.25">
      <c r="A5" s="286">
        <v>2022</v>
      </c>
      <c r="B5" s="214">
        <v>478</v>
      </c>
      <c r="C5" s="214">
        <v>33</v>
      </c>
      <c r="D5" s="214">
        <v>43</v>
      </c>
      <c r="G5" s="286">
        <f t="shared" ref="G5:G6" si="0">A5</f>
        <v>2022</v>
      </c>
      <c r="H5" s="290">
        <f t="shared" ref="H5:H6" si="1">IF(ISBLANK(C5),"",C5)</f>
        <v>33</v>
      </c>
      <c r="I5" s="290">
        <f t="shared" ref="I5:I6" si="2">IF(ISBLANK(D5),"",D5)</f>
        <v>43</v>
      </c>
    </row>
    <row r="6" spans="1:9" x14ac:dyDescent="0.25">
      <c r="A6" s="218">
        <v>2023</v>
      </c>
      <c r="B6" s="168">
        <v>467</v>
      </c>
      <c r="C6" s="168">
        <v>25</v>
      </c>
      <c r="D6" s="168">
        <v>17</v>
      </c>
      <c r="G6" s="219">
        <f t="shared" si="0"/>
        <v>2023</v>
      </c>
      <c r="H6" s="291">
        <f t="shared" si="1"/>
        <v>25</v>
      </c>
      <c r="I6" s="291">
        <f t="shared" si="2"/>
        <v>17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22</v>
      </c>
      <c r="I12" s="289">
        <f>IF(ISBLANK(D4),"",D4)</f>
        <v>29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33</v>
      </c>
      <c r="I13" s="290">
        <f t="shared" si="4"/>
        <v>43</v>
      </c>
    </row>
    <row r="14" spans="1:9" x14ac:dyDescent="0.25">
      <c r="G14" s="219">
        <f t="shared" si="3"/>
        <v>2023</v>
      </c>
      <c r="H14" s="291">
        <f t="shared" ref="H14:I14" si="5">IF(ISBLANK(C6),"",C6)</f>
        <v>25</v>
      </c>
      <c r="I14" s="291">
        <f t="shared" si="5"/>
        <v>17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1427</v>
      </c>
      <c r="C23" s="71">
        <v>112</v>
      </c>
      <c r="D23" s="71">
        <v>198</v>
      </c>
      <c r="G23" s="217">
        <f>A23</f>
        <v>2021</v>
      </c>
      <c r="H23" s="289">
        <f>IF(ISBLANK(C23),"",C23)</f>
        <v>112</v>
      </c>
      <c r="I23" s="289">
        <f>IF(ISBLANK(D23),"",D23)</f>
        <v>198</v>
      </c>
    </row>
    <row r="24" spans="1:13" x14ac:dyDescent="0.25">
      <c r="A24" s="286">
        <v>2022</v>
      </c>
      <c r="B24" s="214">
        <v>1484</v>
      </c>
      <c r="C24" s="214">
        <v>146</v>
      </c>
      <c r="D24" s="214">
        <v>198</v>
      </c>
      <c r="G24" s="286">
        <f t="shared" ref="G24:G25" si="6">A24</f>
        <v>2022</v>
      </c>
      <c r="H24" s="290">
        <f t="shared" ref="H24:H25" si="7">IF(ISBLANK(C24),"",C24)</f>
        <v>146</v>
      </c>
      <c r="I24" s="290">
        <f t="shared" ref="I24:I25" si="8">IF(ISBLANK(D24),"",D24)</f>
        <v>198</v>
      </c>
    </row>
    <row r="25" spans="1:13" x14ac:dyDescent="0.25">
      <c r="A25" s="218">
        <v>2023</v>
      </c>
      <c r="B25" s="168">
        <v>1538</v>
      </c>
      <c r="C25" s="168">
        <v>140</v>
      </c>
      <c r="D25" s="168">
        <v>194</v>
      </c>
      <c r="G25" s="219">
        <f t="shared" si="6"/>
        <v>2023</v>
      </c>
      <c r="H25" s="291">
        <f t="shared" si="7"/>
        <v>140</v>
      </c>
      <c r="I25" s="291">
        <f t="shared" si="8"/>
        <v>194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112</v>
      </c>
      <c r="I31" s="289">
        <f>IF(ISBLANK(D23),"",D23)</f>
        <v>198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146</v>
      </c>
      <c r="I32" s="290">
        <f t="shared" si="10"/>
        <v>198</v>
      </c>
    </row>
    <row r="33" spans="7:9" x14ac:dyDescent="0.25">
      <c r="G33" s="219">
        <f t="shared" si="9"/>
        <v>2023</v>
      </c>
      <c r="H33" s="291">
        <f t="shared" ref="H33:I33" si="11">IF(ISBLANK(C25),"",C25)</f>
        <v>140</v>
      </c>
      <c r="I33" s="291">
        <f t="shared" si="11"/>
        <v>194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1613314</v>
      </c>
      <c r="C4" s="1077">
        <v>30182</v>
      </c>
      <c r="D4" s="110">
        <v>1414951</v>
      </c>
      <c r="E4" s="70">
        <v>26471</v>
      </c>
      <c r="F4" s="1076">
        <v>172064</v>
      </c>
      <c r="G4" s="70">
        <v>3219</v>
      </c>
      <c r="H4" s="1078">
        <v>3850803</v>
      </c>
      <c r="I4" s="1077">
        <v>72041</v>
      </c>
    </row>
    <row r="5" spans="1:9" x14ac:dyDescent="0.25">
      <c r="A5" s="587">
        <v>2021</v>
      </c>
      <c r="B5" s="1079">
        <v>1858864</v>
      </c>
      <c r="C5" s="1080">
        <v>35294</v>
      </c>
      <c r="D5" s="160">
        <v>1592052</v>
      </c>
      <c r="E5" s="212">
        <v>30228</v>
      </c>
      <c r="F5" s="1079">
        <v>213153</v>
      </c>
      <c r="G5" s="212">
        <v>4047</v>
      </c>
      <c r="H5" s="1081">
        <v>6134164</v>
      </c>
      <c r="I5" s="1080">
        <v>116469</v>
      </c>
    </row>
    <row r="6" spans="1:9" x14ac:dyDescent="0.25">
      <c r="A6" s="588">
        <v>2022</v>
      </c>
      <c r="B6" s="1082">
        <v>2044445</v>
      </c>
      <c r="C6" s="1083">
        <v>41268</v>
      </c>
      <c r="D6" s="169">
        <v>1745830</v>
      </c>
      <c r="E6" s="167">
        <v>35240</v>
      </c>
      <c r="F6" s="1082">
        <v>261505</v>
      </c>
      <c r="G6" s="167">
        <v>5279</v>
      </c>
      <c r="H6" s="1084">
        <v>6826806</v>
      </c>
      <c r="I6" s="1083">
        <v>137801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508166</v>
      </c>
      <c r="C4" s="1076">
        <v>2272163</v>
      </c>
      <c r="D4" s="1077">
        <v>42508</v>
      </c>
      <c r="E4" s="1076">
        <v>2224575</v>
      </c>
      <c r="F4" s="1077">
        <v>41617</v>
      </c>
    </row>
    <row r="5" spans="1:6" x14ac:dyDescent="0.25">
      <c r="A5" s="480">
        <v>2021</v>
      </c>
      <c r="B5" s="1081">
        <v>416753</v>
      </c>
      <c r="C5" s="1079">
        <v>2853420</v>
      </c>
      <c r="D5" s="1080">
        <v>54177</v>
      </c>
      <c r="E5" s="1079">
        <v>2856664</v>
      </c>
      <c r="F5" s="1080">
        <v>54239</v>
      </c>
    </row>
    <row r="6" spans="1:6" ht="15.75" thickBot="1" x14ac:dyDescent="0.3">
      <c r="A6" s="960">
        <v>2022</v>
      </c>
      <c r="B6" s="1085">
        <v>777976</v>
      </c>
      <c r="C6" s="1086">
        <v>3199872</v>
      </c>
      <c r="D6" s="1087">
        <v>64590</v>
      </c>
      <c r="E6" s="1086">
        <v>3179441</v>
      </c>
      <c r="F6" s="1087">
        <v>64178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Kikinda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782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49541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72.42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47528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47748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1506</v>
      </c>
      <c r="C63" s="548">
        <f>IF(ISBLANK('DEM2'!C7),"-",'DEM2'!C7)</f>
        <v>1632</v>
      </c>
      <c r="D63" s="548"/>
      <c r="E63" s="548">
        <f>IF(ISBLANK('DEM2'!D8),"-",'DEM2'!D8)</f>
        <v>1486</v>
      </c>
      <c r="F63" s="548">
        <f>IF(ISBLANK('DEM2'!C8),"-",'DEM2'!C8)</f>
        <v>1590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1907</v>
      </c>
      <c r="C64" s="317">
        <f>IF(ISBLANK('DEM2'!F7),"-",'DEM2'!F7)</f>
        <v>2005</v>
      </c>
      <c r="D64" s="789"/>
      <c r="E64" s="317">
        <f>IF(ISBLANK('DEM2'!G8),"-",'DEM2'!G8)</f>
        <v>1785</v>
      </c>
      <c r="F64" s="317">
        <f>IF(ISBLANK('DEM2'!F8),"-",'DEM2'!F8)</f>
        <v>1877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1088</v>
      </c>
      <c r="C65" s="345">
        <f>IF(ISBLANK('DEM2'!I7),"-",'DEM2'!I7)</f>
        <v>1117</v>
      </c>
      <c r="D65" s="393"/>
      <c r="E65" s="345">
        <f>IF(ISBLANK('DEM2'!J8),"-",'DEM2'!J8)</f>
        <v>975</v>
      </c>
      <c r="F65" s="345">
        <f>IF(ISBLANK('DEM2'!I8),"-",'DEM2'!I8)</f>
        <v>1013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4223</v>
      </c>
      <c r="C66" s="348">
        <f>IF(ISBLANK('DEM2'!L7),"-",'DEM2'!L7)</f>
        <v>4470</v>
      </c>
      <c r="D66" s="394"/>
      <c r="E66" s="348">
        <f>IF(ISBLANK('DEM2'!M8),"-",'DEM2'!M8)</f>
        <v>4015</v>
      </c>
      <c r="F66" s="348">
        <f>IF(ISBLANK('DEM2'!L8),"-",'DEM2'!L8)</f>
        <v>4228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4054</v>
      </c>
      <c r="C67" s="345">
        <f>IF(ISBLANK('DEM2'!O7),"-",'DEM2'!O7)</f>
        <v>4411</v>
      </c>
      <c r="D67" s="393"/>
      <c r="E67" s="345">
        <f>IF(ISBLANK('DEM2'!P8),"-",'DEM2'!P8)</f>
        <v>3469</v>
      </c>
      <c r="F67" s="345">
        <f>IF(ISBLANK('DEM2'!O8),"-",'DEM2'!O8)</f>
        <v>3748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16833</v>
      </c>
      <c r="C68" s="317">
        <f>IF(ISBLANK('DEM2'!R7),"-",'DEM2'!R7)</f>
        <v>17391</v>
      </c>
      <c r="D68" s="395"/>
      <c r="E68" s="317">
        <f>IF(ISBLANK('DEM2'!S8),"-",'DEM2'!S8)</f>
        <v>15504</v>
      </c>
      <c r="F68" s="317">
        <f>IF(ISBLANK('DEM2'!R8),"-",'DEM2'!R8)</f>
        <v>15816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26842</v>
      </c>
      <c r="C69" s="463">
        <f>IF(ISBLANK('DEM2'!U7),"-",'DEM2'!U7)</f>
        <v>25826</v>
      </c>
      <c r="D69" s="799"/>
      <c r="E69" s="463">
        <f>IF(ISBLANK('DEM2'!V8),"-",'DEM2'!V8)</f>
        <v>25418</v>
      </c>
      <c r="F69" s="463">
        <f>IF(ISBLANK('DEM2'!U8),"-",'DEM2'!U8)</f>
        <v>24123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14.2</v>
      </c>
      <c r="G115" s="800">
        <f>IF(ISBLANK('DEM2'!E23),"-",'DEM2'!E23)</f>
        <v>27.8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26.5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14699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17954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74760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2094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6826806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137801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1745830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907426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35240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2044445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41268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261505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5279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3199872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64590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3179441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64178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1538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777976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4910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3470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3302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26812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4751</v>
      </c>
      <c r="C300" s="808">
        <f>IF(ISBLANK(POLJ3!C4),"-",POLJ3!C4)</f>
        <v>877</v>
      </c>
      <c r="D300" s="1160">
        <f>IF(ISBLANK(POLJ3!D4),"-",POLJ3!D4)</f>
        <v>3874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3888</v>
      </c>
      <c r="C301" s="789">
        <f>IF(ISBLANK(POLJ3!C5),"-",POLJ3!C5)</f>
        <v>2381</v>
      </c>
      <c r="D301" s="1161">
        <f>IF(ISBLANK(POLJ3!D5),"-",POLJ3!D5)</f>
        <v>1507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79</v>
      </c>
      <c r="C302" s="790">
        <f>IF(ISBLANK(POLJ3!C6),"-",POLJ3!C6)</f>
        <v>13</v>
      </c>
      <c r="D302" s="1162">
        <f>IF(ISBLANK(POLJ3!D6),"-",POLJ3!D6)</f>
        <v>66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463</v>
      </c>
      <c r="C303" s="791">
        <f>IF(ISBLANK(POLJ3!C7),"-",POLJ3!C7)</f>
        <v>78</v>
      </c>
      <c r="D303" s="1163">
        <f>IF(ISBLANK(POLJ3!D7),"-",POLJ3!D7)</f>
        <v>385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4910</v>
      </c>
      <c r="C304" s="807">
        <f>IF(ISBLANK(POLJ3!C8),"-",POLJ3!C8)</f>
        <v>791</v>
      </c>
      <c r="D304" s="1164">
        <f>IF(ISBLANK(POLJ3!D8),"-",POLJ3!D8)</f>
        <v>4119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125.53</v>
      </c>
      <c r="C310" s="1165"/>
      <c r="D310" s="3"/>
      <c r="E310" s="5"/>
      <c r="F310" s="5"/>
      <c r="G310" s="815" t="s">
        <v>854</v>
      </c>
      <c r="H310" s="816">
        <f>IF(ISBLANK(POLJ2!H3),"-",POLJ2!H3)</f>
        <v>10210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60076.02</v>
      </c>
      <c r="C311" s="1154"/>
      <c r="D311" s="3"/>
      <c r="E311" s="5"/>
      <c r="F311" s="5"/>
      <c r="G311" s="810" t="s">
        <v>855</v>
      </c>
      <c r="H311" s="248">
        <f>IF(ISBLANK(POLJ2!H4),"-",POLJ2!H4)</f>
        <v>68545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283.12</v>
      </c>
      <c r="C312" s="1154"/>
      <c r="D312" s="3"/>
      <c r="E312" s="5"/>
      <c r="F312" s="5"/>
      <c r="G312" s="810" t="s">
        <v>856</v>
      </c>
      <c r="H312" s="248">
        <f>IF(ISBLANK(POLJ2!H5),"-",POLJ2!H5)</f>
        <v>5126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50.73</v>
      </c>
      <c r="C313" s="1154"/>
      <c r="D313" s="3"/>
      <c r="E313" s="5"/>
      <c r="F313" s="5"/>
      <c r="G313" s="812" t="s">
        <v>857</v>
      </c>
      <c r="H313" s="249">
        <f>IF(ISBLANK(POLJ2!H6),"-",POLJ2!H6)</f>
        <v>123363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2.36</v>
      </c>
      <c r="C314" s="1154"/>
      <c r="D314" s="3"/>
      <c r="E314" s="5"/>
      <c r="F314" s="5"/>
      <c r="G314" s="814" t="s">
        <v>847</v>
      </c>
      <c r="H314" s="817">
        <f>IF(ISBLANK(POLJ2!H7),"-",POLJ2!H7)</f>
        <v>207244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4338.05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64875.81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305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28.6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1468</v>
      </c>
      <c r="I364" s="808">
        <f>IF(ISBLANK(OBRAZ2!I6),"-",OBRAZ2!I6)</f>
        <v>1055</v>
      </c>
      <c r="J364" s="808">
        <f>IF(ISBLANK(OBRAZ2!J6),"-",OBRAZ2!J6)</f>
        <v>413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780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69.599999999999994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435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16.515276630883569</v>
      </c>
      <c r="I375" s="850">
        <f>IF(ISBLANK(OBRAZ2!C12),"-",OBRAZ2!C21)</f>
        <v>17.166212534059948</v>
      </c>
      <c r="J375" s="850">
        <f>IF(ISBLANK(OBRAZ2!D12),"-",OBRAZ2!D21)</f>
        <v>16.447368421052634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47.06853839801817</v>
      </c>
      <c r="I377" s="851">
        <f>IF(ISBLANK(OBRAZ2!C14),"-",OBRAZ2!C23)</f>
        <v>52.929155313351494</v>
      </c>
      <c r="J377" s="851">
        <f>IF(ISBLANK(OBRAZ2!D14),"-",OBRAZ2!D23)</f>
        <v>54.934210526315788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23.864574731626757</v>
      </c>
      <c r="I379" s="851">
        <f>IF(ISBLANK(OBRAZ2!C16),"-",OBRAZ2!C25)</f>
        <v>17.983651226158038</v>
      </c>
      <c r="J379" s="851">
        <f>IF(ISBLANK(OBRAZ2!D16),"-",OBRAZ2!D25)</f>
        <v>12.302631578947368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12.551610239471511</v>
      </c>
      <c r="I380" s="852">
        <f>IF(ISBLANK(OBRAZ2!C17),"-",OBRAZ2!C26)</f>
        <v>11.920980926430518</v>
      </c>
      <c r="J380" s="852">
        <f>IF(ISBLANK(OBRAZ2!D17),"-",OBRAZ2!D26)</f>
        <v>16.315789473684212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1869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99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1755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444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23292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84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7498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136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75.7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97.1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7696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700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4476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102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1901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738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9.1999999999999993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506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229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363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134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23.9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30.8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304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210.268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21591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156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12168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67.2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15.13486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86</v>
      </c>
      <c r="D696" s="3"/>
      <c r="E696" s="5"/>
      <c r="F696" s="5"/>
      <c r="G696" s="837">
        <v>2012</v>
      </c>
      <c r="H696" s="835">
        <f>IF(ISBLANK(INDEKSI2!B5),"-",INDEKSI2!B5)</f>
        <v>32.76</v>
      </c>
      <c r="I696" s="835">
        <f>IF(ISBLANK(INDEKSI2!C5),"-",INDEKSI2!C5)</f>
        <v>46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42.55</v>
      </c>
      <c r="D697" s="3"/>
      <c r="E697" s="5"/>
      <c r="F697" s="5"/>
      <c r="G697" s="838">
        <v>2013</v>
      </c>
      <c r="H697" s="559">
        <f>IF(ISBLANK(INDEKSI2!B6),"-",INDEKSI2!B6)</f>
        <v>34.119999999999997</v>
      </c>
      <c r="I697" s="559">
        <f>IF(ISBLANK(INDEKSI2!C6),"-",INDEKSI2!C6)</f>
        <v>49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37.49</v>
      </c>
      <c r="I698" s="836">
        <f>IF(ISBLANK(INDEKSI2!C7),"-",INDEKSI2!C7)</f>
        <v>27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11182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3148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61917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12762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37.49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15.13486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42.55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32.82</v>
      </c>
      <c r="C4" s="721">
        <v>56</v>
      </c>
      <c r="D4" s="710"/>
      <c r="E4" s="711"/>
      <c r="F4" s="712"/>
    </row>
    <row r="5" spans="1:6" x14ac:dyDescent="0.25">
      <c r="A5" s="286">
        <v>2012</v>
      </c>
      <c r="B5" s="614">
        <v>32.76</v>
      </c>
      <c r="C5" s="722">
        <v>46</v>
      </c>
      <c r="D5" s="713"/>
      <c r="E5" s="641"/>
      <c r="F5" s="714"/>
    </row>
    <row r="6" spans="1:6" x14ac:dyDescent="0.25">
      <c r="A6" s="286">
        <v>2013</v>
      </c>
      <c r="B6" s="614">
        <v>34.119999999999997</v>
      </c>
      <c r="C6" s="722">
        <v>49</v>
      </c>
      <c r="D6" s="715">
        <v>15.13486</v>
      </c>
      <c r="E6" s="609">
        <v>86</v>
      </c>
      <c r="F6" s="716">
        <v>42.55</v>
      </c>
    </row>
    <row r="7" spans="1:6" x14ac:dyDescent="0.25">
      <c r="A7" s="219">
        <v>2014</v>
      </c>
      <c r="B7" s="615">
        <v>37.49</v>
      </c>
      <c r="C7" s="723">
        <v>27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4910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3302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3470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125.53</v>
      </c>
      <c r="G3" s="217" t="s">
        <v>765</v>
      </c>
      <c r="H3" s="71">
        <v>10210</v>
      </c>
    </row>
    <row r="4" spans="1:9" x14ac:dyDescent="0.25">
      <c r="A4" s="286" t="s">
        <v>760</v>
      </c>
      <c r="B4" s="214">
        <v>60076.02</v>
      </c>
      <c r="G4" s="286" t="s">
        <v>766</v>
      </c>
      <c r="H4" s="214">
        <v>68545</v>
      </c>
    </row>
    <row r="5" spans="1:9" x14ac:dyDescent="0.25">
      <c r="A5" s="286" t="s">
        <v>761</v>
      </c>
      <c r="B5" s="214">
        <v>283.12</v>
      </c>
      <c r="G5" s="286" t="s">
        <v>767</v>
      </c>
      <c r="H5" s="214">
        <v>5126</v>
      </c>
    </row>
    <row r="6" spans="1:9" x14ac:dyDescent="0.25">
      <c r="A6" s="286" t="s">
        <v>762</v>
      </c>
      <c r="B6" s="214">
        <v>50.73</v>
      </c>
      <c r="G6" s="286" t="s">
        <v>768</v>
      </c>
      <c r="H6" s="214">
        <v>123363</v>
      </c>
    </row>
    <row r="7" spans="1:9" x14ac:dyDescent="0.25">
      <c r="A7" s="286" t="s">
        <v>763</v>
      </c>
      <c r="B7" s="214">
        <v>2.36</v>
      </c>
      <c r="G7" s="1" t="s">
        <v>24</v>
      </c>
      <c r="H7" s="288">
        <v>207244</v>
      </c>
    </row>
    <row r="8" spans="1:9" x14ac:dyDescent="0.25">
      <c r="A8" s="287" t="s">
        <v>764</v>
      </c>
      <c r="B8" s="73">
        <v>4338.05</v>
      </c>
    </row>
    <row r="9" spans="1:9" x14ac:dyDescent="0.25">
      <c r="A9" s="1" t="s">
        <v>24</v>
      </c>
      <c r="B9" s="288">
        <v>64875.81</v>
      </c>
      <c r="I9" s="41" t="s">
        <v>876</v>
      </c>
    </row>
    <row r="10" spans="1:9" x14ac:dyDescent="0.25">
      <c r="G10" s="29" t="s">
        <v>775</v>
      </c>
      <c r="H10" s="58">
        <v>26812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4751</v>
      </c>
      <c r="C4" s="55">
        <v>877</v>
      </c>
      <c r="D4" s="110">
        <v>3874</v>
      </c>
    </row>
    <row r="5" spans="1:4" ht="30" customHeight="1" x14ac:dyDescent="0.25">
      <c r="A5" s="274" t="s">
        <v>884</v>
      </c>
      <c r="B5" s="212">
        <v>3888</v>
      </c>
      <c r="C5" s="58">
        <v>2381</v>
      </c>
      <c r="D5" s="160">
        <v>1507</v>
      </c>
    </row>
    <row r="6" spans="1:4" x14ac:dyDescent="0.25">
      <c r="A6" s="274" t="s">
        <v>772</v>
      </c>
      <c r="B6" s="212">
        <v>79</v>
      </c>
      <c r="C6" s="58">
        <v>13</v>
      </c>
      <c r="D6" s="160">
        <v>66</v>
      </c>
    </row>
    <row r="7" spans="1:4" ht="30" x14ac:dyDescent="0.25">
      <c r="A7" s="274" t="s">
        <v>773</v>
      </c>
      <c r="B7" s="212">
        <v>463</v>
      </c>
      <c r="C7" s="58">
        <v>78</v>
      </c>
      <c r="D7" s="160">
        <v>385</v>
      </c>
    </row>
    <row r="8" spans="1:4" x14ac:dyDescent="0.25">
      <c r="A8" s="201" t="s">
        <v>774</v>
      </c>
      <c r="B8" s="72">
        <v>4910</v>
      </c>
      <c r="C8" s="61">
        <v>791</v>
      </c>
      <c r="D8" s="111">
        <v>4119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16.455696202531644</v>
      </c>
      <c r="C14" s="276">
        <f>D6/B6*100</f>
        <v>83.544303797468359</v>
      </c>
    </row>
    <row r="15" spans="1:4" ht="60" x14ac:dyDescent="0.25">
      <c r="A15" s="277" t="s">
        <v>885</v>
      </c>
      <c r="B15" s="282">
        <f>C5/B5*100</f>
        <v>61.239711934156382</v>
      </c>
      <c r="C15" s="278">
        <f>D5/B5*100</f>
        <v>38.760288065843625</v>
      </c>
    </row>
    <row r="16" spans="1:4" ht="30" x14ac:dyDescent="0.25">
      <c r="A16" s="279" t="s">
        <v>821</v>
      </c>
      <c r="B16" s="283">
        <f>C4/B4*100</f>
        <v>18.459271732266892</v>
      </c>
      <c r="C16" s="280">
        <f>D4/B4*100</f>
        <v>81.540728267733115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16.455696202531644</v>
      </c>
      <c r="C21" s="276">
        <f>C14</f>
        <v>83.544303797468359</v>
      </c>
    </row>
    <row r="22" spans="1:3" ht="60" x14ac:dyDescent="0.25">
      <c r="A22" s="277" t="s">
        <v>823</v>
      </c>
      <c r="B22" s="282">
        <f t="shared" ref="B22:C23" si="0">B15</f>
        <v>61.239711934156382</v>
      </c>
      <c r="C22" s="278">
        <f t="shared" si="0"/>
        <v>38.760288065843625</v>
      </c>
    </row>
    <row r="23" spans="1:3" ht="30" x14ac:dyDescent="0.25">
      <c r="A23" s="279" t="s">
        <v>858</v>
      </c>
      <c r="B23" s="285">
        <f t="shared" si="0"/>
        <v>18.459271732266892</v>
      </c>
      <c r="C23" s="284">
        <f t="shared" si="0"/>
        <v>81.540728267733115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305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28.6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780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69.599999999999994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435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1551</v>
      </c>
      <c r="C6" s="973">
        <v>1130</v>
      </c>
      <c r="D6" s="945">
        <v>421</v>
      </c>
      <c r="E6" s="973">
        <v>1211</v>
      </c>
      <c r="F6" s="973">
        <v>889</v>
      </c>
      <c r="G6" s="945">
        <v>322</v>
      </c>
      <c r="H6" s="599">
        <v>1468</v>
      </c>
      <c r="I6" s="616">
        <v>1055</v>
      </c>
      <c r="J6" s="945">
        <v>413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</v>
      </c>
      <c r="C7" s="975">
        <v>5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200</v>
      </c>
      <c r="C12" s="600">
        <v>252</v>
      </c>
      <c r="D12" s="600">
        <v>250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570</v>
      </c>
      <c r="C14" s="751">
        <v>777</v>
      </c>
      <c r="D14" s="751">
        <v>835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289</v>
      </c>
      <c r="C16" s="1029">
        <v>264</v>
      </c>
      <c r="D16" s="751">
        <v>187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152</v>
      </c>
      <c r="C17" s="752">
        <v>175</v>
      </c>
      <c r="D17" s="752">
        <v>248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16.515276630883569</v>
      </c>
      <c r="C21" s="289">
        <f>C12/SUM(C12:C17)*100</f>
        <v>17.166212534059948</v>
      </c>
      <c r="D21" s="289">
        <f>D12/SUM(D12:D17)*100</f>
        <v>16.447368421052634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47.06853839801817</v>
      </c>
      <c r="C23" s="290">
        <f>C14/SUM(C12:C17)*100</f>
        <v>52.929155313351494</v>
      </c>
      <c r="D23" s="290">
        <f>D14/SUM(D12:D17)*100</f>
        <v>54.934210526315788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23.864574731626757</v>
      </c>
      <c r="C25" s="290">
        <f>C16/SUM(C12:C17)*100</f>
        <v>17.983651226158038</v>
      </c>
      <c r="D25" s="290">
        <f>D16/SUM(D12:D17)*100</f>
        <v>12.302631578947368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12.551610239471511</v>
      </c>
      <c r="C26" s="291">
        <f>C17/SUM(C12:C17)*100</f>
        <v>11.920980926430518</v>
      </c>
      <c r="D26" s="291">
        <f>D17/SUM(D12:D17)*100</f>
        <v>16.315789473684212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35.6</v>
      </c>
      <c r="C7" s="600">
        <v>30.9</v>
      </c>
      <c r="D7" s="600">
        <v>35.5</v>
      </c>
    </row>
    <row r="8" spans="1:6" x14ac:dyDescent="0.25">
      <c r="A8" s="695" t="s">
        <v>944</v>
      </c>
      <c r="B8" s="751">
        <v>8.6</v>
      </c>
      <c r="C8" s="751">
        <v>7.5</v>
      </c>
      <c r="D8" s="751">
        <v>4.9000000000000004</v>
      </c>
    </row>
    <row r="9" spans="1:6" x14ac:dyDescent="0.25">
      <c r="A9" s="696" t="s">
        <v>224</v>
      </c>
      <c r="B9" s="752">
        <v>55.8</v>
      </c>
      <c r="C9" s="752">
        <v>61.6</v>
      </c>
      <c r="D9" s="752">
        <v>59.6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35.6</v>
      </c>
      <c r="C13" s="697">
        <f t="shared" ref="C13:D13" si="1">IF(ISBLANK(C7),"",C7)</f>
        <v>30.9</v>
      </c>
      <c r="D13" s="697">
        <f t="shared" si="1"/>
        <v>35.5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8.6</v>
      </c>
      <c r="C14" s="698">
        <f t="shared" si="2"/>
        <v>7.5</v>
      </c>
      <c r="D14" s="698">
        <f t="shared" si="2"/>
        <v>4.9000000000000004</v>
      </c>
    </row>
    <row r="15" spans="1:6" x14ac:dyDescent="0.25">
      <c r="A15" s="702" t="s">
        <v>1630</v>
      </c>
      <c r="B15" s="699">
        <f t="shared" si="2"/>
        <v>55.8</v>
      </c>
      <c r="C15" s="699">
        <f t="shared" si="2"/>
        <v>61.6</v>
      </c>
      <c r="D15" s="699">
        <f t="shared" si="2"/>
        <v>59.6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35.6</v>
      </c>
      <c r="C18" s="697">
        <f t="shared" ref="C18:D18" si="4">IF(ISBLANK(C7),"",C7)</f>
        <v>30.9</v>
      </c>
      <c r="D18" s="697">
        <f t="shared" si="4"/>
        <v>35.5</v>
      </c>
    </row>
    <row r="19" spans="1:5" x14ac:dyDescent="0.25">
      <c r="A19" s="701" t="s">
        <v>1632</v>
      </c>
      <c r="B19" s="698">
        <f t="shared" ref="B19:D20" si="5">IF(ISBLANK(B8),"",B8)</f>
        <v>8.6</v>
      </c>
      <c r="C19" s="698">
        <f t="shared" si="5"/>
        <v>7.5</v>
      </c>
      <c r="D19" s="698">
        <f t="shared" si="5"/>
        <v>4.9000000000000004</v>
      </c>
    </row>
    <row r="20" spans="1:5" x14ac:dyDescent="0.25">
      <c r="A20" s="702" t="s">
        <v>1633</v>
      </c>
      <c r="B20" s="699">
        <f t="shared" si="5"/>
        <v>55.8</v>
      </c>
      <c r="C20" s="699">
        <f t="shared" si="5"/>
        <v>61.6</v>
      </c>
      <c r="D20" s="699">
        <f t="shared" si="5"/>
        <v>59.6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91.7</v>
      </c>
      <c r="C5" s="611">
        <v>92.4</v>
      </c>
      <c r="D5" s="1030">
        <v>92.1</v>
      </c>
      <c r="F5" s="28"/>
      <c r="G5" s="693">
        <f>A5</f>
        <v>2020</v>
      </c>
      <c r="H5" s="669">
        <f>IF(ISBLANK(B5),"",B5)</f>
        <v>91.7</v>
      </c>
      <c r="I5" s="618">
        <f t="shared" ref="H5:I7" si="0">IF(ISBLANK(C5),"",C5)</f>
        <v>92.4</v>
      </c>
    </row>
    <row r="6" spans="1:10" x14ac:dyDescent="0.25">
      <c r="A6" s="749">
        <v>2021</v>
      </c>
      <c r="B6" s="601">
        <v>93.9</v>
      </c>
      <c r="C6" s="612">
        <v>96.1</v>
      </c>
      <c r="D6" s="946">
        <v>95</v>
      </c>
      <c r="F6" s="44"/>
      <c r="G6" s="693">
        <f t="shared" ref="G6:G7" si="1">A6</f>
        <v>2021</v>
      </c>
      <c r="H6" s="670">
        <f t="shared" si="0"/>
        <v>93.9</v>
      </c>
      <c r="I6" s="619">
        <f t="shared" si="0"/>
        <v>96.1</v>
      </c>
    </row>
    <row r="7" spans="1:10" x14ac:dyDescent="0.25">
      <c r="A7" s="750">
        <v>2022</v>
      </c>
      <c r="B7" s="601">
        <v>98.6</v>
      </c>
      <c r="C7" s="612">
        <v>99.5</v>
      </c>
      <c r="D7" s="946">
        <v>99.1</v>
      </c>
      <c r="F7" s="44"/>
      <c r="G7" s="693">
        <f t="shared" si="1"/>
        <v>2022</v>
      </c>
      <c r="H7" s="671">
        <f t="shared" si="0"/>
        <v>98.6</v>
      </c>
      <c r="I7" s="620">
        <f t="shared" si="0"/>
        <v>99.5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91.7</v>
      </c>
      <c r="I13" s="618">
        <f>IF(ISBLANK(C5),"",C5)</f>
        <v>92.4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93.9</v>
      </c>
      <c r="I14" s="619">
        <f t="shared" si="3"/>
        <v>96.1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98.6</v>
      </c>
      <c r="I15" s="620">
        <f t="shared" si="4"/>
        <v>99.5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Kikinda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782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49541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72.42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47528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47748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1506</v>
      </c>
      <c r="C63" s="548">
        <f>IF(ISBLANK('DEM2'!C7),"-",'DEM2'!C7)</f>
        <v>1632</v>
      </c>
      <c r="D63" s="548"/>
      <c r="E63" s="548">
        <f>IF(ISBLANK('DEM2'!D8),"-",'DEM2'!D8)</f>
        <v>1486</v>
      </c>
      <c r="F63" s="548">
        <f>IF(ISBLANK('DEM2'!C8),"-",'DEM2'!C8)</f>
        <v>1590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1907</v>
      </c>
      <c r="C64" s="317">
        <f>IF(ISBLANK('DEM2'!F7),"-",'DEM2'!F7)</f>
        <v>2005</v>
      </c>
      <c r="D64" s="789"/>
      <c r="E64" s="317">
        <f>IF(ISBLANK('DEM2'!G8),"-",'DEM2'!G8)</f>
        <v>1785</v>
      </c>
      <c r="F64" s="317">
        <f>IF(ISBLANK('DEM2'!F8),"-",'DEM2'!F8)</f>
        <v>1877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1088</v>
      </c>
      <c r="C65" s="345">
        <f>IF(ISBLANK('DEM2'!I7),"-",'DEM2'!I7)</f>
        <v>1117</v>
      </c>
      <c r="D65" s="393"/>
      <c r="E65" s="345">
        <f>IF(ISBLANK('DEM2'!J8),"-",'DEM2'!J8)</f>
        <v>975</v>
      </c>
      <c r="F65" s="345">
        <f>IF(ISBLANK('DEM2'!I8),"-",'DEM2'!I8)</f>
        <v>1013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4223</v>
      </c>
      <c r="C66" s="317">
        <f>IF(ISBLANK('DEM2'!L7),"-",'DEM2'!L7)</f>
        <v>4470</v>
      </c>
      <c r="D66" s="395"/>
      <c r="E66" s="317">
        <f>IF(ISBLANK('DEM2'!M8),"-",'DEM2'!M8)</f>
        <v>4015</v>
      </c>
      <c r="F66" s="317">
        <f>IF(ISBLANK('DEM2'!L8),"-",'DEM2'!L8)</f>
        <v>4228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4054</v>
      </c>
      <c r="C67" s="317">
        <f>IF(ISBLANK('DEM2'!O7),"-",'DEM2'!O7)</f>
        <v>4411</v>
      </c>
      <c r="D67" s="395"/>
      <c r="E67" s="317">
        <f>IF(ISBLANK('DEM2'!P8),"-",'DEM2'!P8)</f>
        <v>3469</v>
      </c>
      <c r="F67" s="317">
        <f>IF(ISBLANK('DEM2'!O8),"-",'DEM2'!O8)</f>
        <v>3748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16833</v>
      </c>
      <c r="C68" s="414">
        <f>IF(ISBLANK('DEM2'!R7),"-",'DEM2'!R7)</f>
        <v>17391</v>
      </c>
      <c r="D68" s="420"/>
      <c r="E68" s="414">
        <f>IF(ISBLANK('DEM2'!S8),"-",'DEM2'!S8)</f>
        <v>15504</v>
      </c>
      <c r="F68" s="414">
        <f>IF(ISBLANK('DEM2'!R8),"-",'DEM2'!R8)</f>
        <v>15816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26842</v>
      </c>
      <c r="C69" s="463">
        <f>IF(ISBLANK('DEM2'!U7),"-",'DEM2'!U7)</f>
        <v>25826</v>
      </c>
      <c r="D69" s="799"/>
      <c r="E69" s="463">
        <f>IF(ISBLANK('DEM2'!V8),"-",'DEM2'!V8)</f>
        <v>25418</v>
      </c>
      <c r="F69" s="463">
        <f>IF(ISBLANK('DEM2'!U8),"-",'DEM2'!U8)</f>
        <v>24123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14.2</v>
      </c>
      <c r="G115" s="800">
        <f>IF(ISBLANK('DEM2'!E23),"-",'DEM2'!E23)</f>
        <v>27.8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26.5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14699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17954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74760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2094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6826806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137801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1745830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907426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35240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2044445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41268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261505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5279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3199872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64590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3179441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64178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1538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777976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4910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3470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3302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26812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4751</v>
      </c>
      <c r="C300" s="808">
        <f>IF(ISBLANK(POLJ3!C4),"-",POLJ3!C4)</f>
        <v>877</v>
      </c>
      <c r="D300" s="1160">
        <f>IF(ISBLANK(POLJ3!D4),"-",POLJ3!D4)</f>
        <v>3874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3888</v>
      </c>
      <c r="C301" s="789">
        <f>IF(ISBLANK(POLJ3!C5),"-",POLJ3!C5)</f>
        <v>2381</v>
      </c>
      <c r="D301" s="1161">
        <f>IF(ISBLANK(POLJ3!D5),"-",POLJ3!D5)</f>
        <v>1507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79</v>
      </c>
      <c r="C302" s="790">
        <f>IF(ISBLANK(POLJ3!C6),"-",POLJ3!C6)</f>
        <v>13</v>
      </c>
      <c r="D302" s="1162">
        <f>IF(ISBLANK(POLJ3!D6),"-",POLJ3!D6)</f>
        <v>66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463</v>
      </c>
      <c r="C303" s="791">
        <f>IF(ISBLANK(POLJ3!C7),"-",POLJ3!C7)</f>
        <v>78</v>
      </c>
      <c r="D303" s="1163">
        <f>IF(ISBLANK(POLJ3!D7),"-",POLJ3!D7)</f>
        <v>385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4910</v>
      </c>
      <c r="C304" s="807">
        <f>IF(ISBLANK(POLJ3!C8),"-",POLJ3!C8)</f>
        <v>791</v>
      </c>
      <c r="D304" s="1164">
        <f>IF(ISBLANK(POLJ3!D8),"-",POLJ3!D8)</f>
        <v>4119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125.53</v>
      </c>
      <c r="C310" s="1165"/>
      <c r="D310" s="3"/>
      <c r="E310" s="5"/>
      <c r="F310" s="5"/>
      <c r="G310" s="815" t="s">
        <v>765</v>
      </c>
      <c r="H310" s="816">
        <f>IF(ISBLANK(POLJ2!H3),"-",POLJ2!H3)</f>
        <v>10210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60076.02</v>
      </c>
      <c r="C311" s="1154"/>
      <c r="D311" s="3"/>
      <c r="E311" s="5"/>
      <c r="F311" s="5"/>
      <c r="G311" s="810" t="s">
        <v>766</v>
      </c>
      <c r="H311" s="248">
        <f>IF(ISBLANK(POLJ2!H4),"-",POLJ2!H4)</f>
        <v>68545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283.12</v>
      </c>
      <c r="C312" s="1154"/>
      <c r="D312" s="3"/>
      <c r="E312" s="5"/>
      <c r="F312" s="5"/>
      <c r="G312" s="810" t="s">
        <v>767</v>
      </c>
      <c r="H312" s="248">
        <f>IF(ISBLANK(POLJ2!H5),"-",POLJ2!H5)</f>
        <v>5126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50.73</v>
      </c>
      <c r="C313" s="1154"/>
      <c r="D313" s="3"/>
      <c r="E313" s="5"/>
      <c r="F313" s="5"/>
      <c r="G313" s="812" t="s">
        <v>768</v>
      </c>
      <c r="H313" s="249">
        <f>IF(ISBLANK(POLJ2!H6),"-",POLJ2!H6)</f>
        <v>123363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2.36</v>
      </c>
      <c r="C314" s="1154"/>
      <c r="D314" s="3"/>
      <c r="E314" s="5"/>
      <c r="F314" s="5"/>
      <c r="G314" s="814" t="s">
        <v>16</v>
      </c>
      <c r="H314" s="817">
        <f>IF(ISBLANK(POLJ2!H7),"-",POLJ2!H7)</f>
        <v>207244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4338.05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64875.81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305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28.6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1468</v>
      </c>
      <c r="I364" s="808">
        <f>IF(ISBLANK(OBRAZ2!I6),"-",OBRAZ2!I6)</f>
        <v>1055</v>
      </c>
      <c r="J364" s="808">
        <f>IF(ISBLANK(OBRAZ2!J6),"-",OBRAZ2!J6)</f>
        <v>413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780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69.599999999999994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435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16.515276630883569</v>
      </c>
      <c r="I375" s="850">
        <f>IF(ISBLANK(OBRAZ2!C12),"-",OBRAZ2!C21)</f>
        <v>17.166212534059948</v>
      </c>
      <c r="J375" s="850">
        <f>IF(ISBLANK(OBRAZ2!D12),"-",OBRAZ2!D21)</f>
        <v>16.447368421052634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47.06853839801817</v>
      </c>
      <c r="I377" s="851">
        <f>IF(ISBLANK(OBRAZ2!C14),"-",OBRAZ2!C23)</f>
        <v>52.929155313351494</v>
      </c>
      <c r="J377" s="851">
        <f>IF(ISBLANK(OBRAZ2!D14),"-",OBRAZ2!D23)</f>
        <v>54.934210526315788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23.864574731626757</v>
      </c>
      <c r="I379" s="851">
        <f>IF(ISBLANK(OBRAZ2!C16),"-",OBRAZ2!C25)</f>
        <v>17.983651226158038</v>
      </c>
      <c r="J379" s="851">
        <f>IF(ISBLANK(OBRAZ2!D16),"-",OBRAZ2!D25)</f>
        <v>12.302631578947368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12.551610239471511</v>
      </c>
      <c r="I380" s="852">
        <f>IF(ISBLANK(OBRAZ2!C17),"-",OBRAZ2!C26)</f>
        <v>11.920980926430518</v>
      </c>
      <c r="J380" s="852">
        <f>IF(ISBLANK(OBRAZ2!D17),"-",OBRAZ2!D26)</f>
        <v>16.315789473684212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1869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99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1755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444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23292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84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7498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136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75.7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97.1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7696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15.5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700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4476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102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1901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738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9.1999999999999993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506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229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363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134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23.9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30.8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304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210.268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21591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156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12168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67.2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15.13486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86</v>
      </c>
      <c r="D696" s="315"/>
      <c r="E696" s="314"/>
      <c r="F696" s="5"/>
      <c r="G696" s="837">
        <v>2012</v>
      </c>
      <c r="H696" s="835">
        <f>IF(ISBLANK(INDEKSI2!B5),"-",INDEKSI2!B5)</f>
        <v>32.76</v>
      </c>
      <c r="I696" s="835">
        <f>IF(ISBLANK(INDEKSI2!C5),"-",INDEKSI2!C5)</f>
        <v>46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42.55</v>
      </c>
      <c r="D697" s="315"/>
      <c r="E697" s="314"/>
      <c r="F697" s="5"/>
      <c r="G697" s="838">
        <v>2013</v>
      </c>
      <c r="H697" s="559">
        <f>IF(ISBLANK(INDEKSI2!B6),"-",INDEKSI2!B6)</f>
        <v>34.119999999999997</v>
      </c>
      <c r="I697" s="559">
        <f>IF(ISBLANK(INDEKSI2!C6),"-",INDEKSI2!C6)</f>
        <v>49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37.49</v>
      </c>
      <c r="I698" s="836">
        <f>IF(ISBLANK(INDEKSI2!C7),"-",INDEKSI2!C7)</f>
        <v>27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11182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3148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61917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12762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18</v>
      </c>
      <c r="D6" s="612">
        <v>9</v>
      </c>
      <c r="E6" s="612">
        <v>9</v>
      </c>
      <c r="F6" s="1033">
        <v>168</v>
      </c>
      <c r="G6" s="612">
        <v>97</v>
      </c>
      <c r="H6" s="980">
        <v>71</v>
      </c>
      <c r="I6" s="1034">
        <v>14.9</v>
      </c>
      <c r="J6" s="612">
        <v>16.600000000000001</v>
      </c>
      <c r="K6" s="1035">
        <v>13.1</v>
      </c>
      <c r="L6" s="1033">
        <v>602</v>
      </c>
      <c r="M6" s="612">
        <v>287</v>
      </c>
      <c r="N6" s="1028">
        <v>315</v>
      </c>
      <c r="O6" s="1034">
        <v>52.9</v>
      </c>
      <c r="P6" s="612">
        <v>50</v>
      </c>
      <c r="Q6" s="1028">
        <v>55.8</v>
      </c>
      <c r="R6" s="1033">
        <v>441</v>
      </c>
      <c r="S6" s="612">
        <v>231</v>
      </c>
      <c r="T6" s="1035">
        <v>210</v>
      </c>
    </row>
    <row r="7" spans="1:20" x14ac:dyDescent="0.25">
      <c r="A7" s="286">
        <v>2021</v>
      </c>
      <c r="B7" s="602">
        <v>1</v>
      </c>
      <c r="C7" s="601">
        <v>18</v>
      </c>
      <c r="D7" s="612">
        <v>9</v>
      </c>
      <c r="E7" s="612">
        <v>9</v>
      </c>
      <c r="F7" s="1033">
        <v>250</v>
      </c>
      <c r="G7" s="612">
        <v>141</v>
      </c>
      <c r="H7" s="980">
        <v>109</v>
      </c>
      <c r="I7" s="1034">
        <v>22.8</v>
      </c>
      <c r="J7" s="612">
        <v>24.1</v>
      </c>
      <c r="K7" s="1035">
        <v>21.3</v>
      </c>
      <c r="L7" s="1033">
        <v>779</v>
      </c>
      <c r="M7" s="612">
        <v>390</v>
      </c>
      <c r="N7" s="1028">
        <v>389</v>
      </c>
      <c r="O7" s="1034">
        <v>68.400000000000006</v>
      </c>
      <c r="P7" s="612">
        <v>68.400000000000006</v>
      </c>
      <c r="Q7" s="1028">
        <v>68.400000000000006</v>
      </c>
      <c r="R7" s="1033">
        <v>439</v>
      </c>
      <c r="S7" s="612">
        <v>222</v>
      </c>
      <c r="T7" s="1035">
        <v>217</v>
      </c>
    </row>
    <row r="8" spans="1:20" x14ac:dyDescent="0.25">
      <c r="A8" s="219">
        <v>2022</v>
      </c>
      <c r="B8" s="617">
        <v>1</v>
      </c>
      <c r="C8" s="947">
        <v>18</v>
      </c>
      <c r="D8" s="981">
        <v>9</v>
      </c>
      <c r="E8" s="981">
        <v>9</v>
      </c>
      <c r="F8" s="1036">
        <v>305</v>
      </c>
      <c r="G8" s="981">
        <v>179</v>
      </c>
      <c r="H8" s="979">
        <v>126</v>
      </c>
      <c r="I8" s="754">
        <v>28.6</v>
      </c>
      <c r="J8" s="981">
        <v>31</v>
      </c>
      <c r="K8" s="1037">
        <v>25.7</v>
      </c>
      <c r="L8" s="1036">
        <v>780</v>
      </c>
      <c r="M8" s="981">
        <v>414</v>
      </c>
      <c r="N8" s="691">
        <v>366</v>
      </c>
      <c r="O8" s="754">
        <v>69.599999999999994</v>
      </c>
      <c r="P8" s="981">
        <v>72.599999999999994</v>
      </c>
      <c r="Q8" s="691">
        <v>66.599999999999994</v>
      </c>
      <c r="R8" s="1036">
        <v>435</v>
      </c>
      <c r="S8" s="981">
        <v>217</v>
      </c>
      <c r="T8" s="1037">
        <v>218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1869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99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9</v>
      </c>
      <c r="D5" s="914" t="s">
        <v>5</v>
      </c>
      <c r="E5" s="211"/>
      <c r="F5" s="125">
        <v>2021</v>
      </c>
      <c r="G5" s="70">
        <v>15</v>
      </c>
      <c r="H5" s="55">
        <v>6</v>
      </c>
      <c r="I5" s="110">
        <v>9</v>
      </c>
      <c r="J5" s="70">
        <v>0</v>
      </c>
      <c r="K5" s="55">
        <v>0</v>
      </c>
      <c r="L5" s="110">
        <v>0</v>
      </c>
      <c r="M5" s="70">
        <v>1735</v>
      </c>
      <c r="N5" s="55">
        <v>1927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15</v>
      </c>
      <c r="H6" s="58">
        <v>6</v>
      </c>
      <c r="I6" s="160">
        <v>9</v>
      </c>
      <c r="J6" s="212">
        <v>0</v>
      </c>
      <c r="K6" s="58">
        <v>0</v>
      </c>
      <c r="L6" s="160">
        <v>0</v>
      </c>
      <c r="M6" s="212">
        <v>1729</v>
      </c>
      <c r="N6" s="58">
        <v>1869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16</v>
      </c>
      <c r="H7" s="94">
        <v>7</v>
      </c>
      <c r="I7" s="169">
        <v>9</v>
      </c>
      <c r="J7" s="167"/>
      <c r="K7" s="94"/>
      <c r="L7" s="169"/>
      <c r="M7" s="167">
        <v>1691</v>
      </c>
      <c r="N7" s="94">
        <v>1789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90.9</v>
      </c>
      <c r="C5" s="611">
        <v>90.9</v>
      </c>
      <c r="D5" s="945">
        <v>90.9</v>
      </c>
      <c r="E5" s="610"/>
      <c r="F5" s="611"/>
      <c r="G5" s="945"/>
      <c r="H5" s="610"/>
      <c r="I5" s="611"/>
      <c r="J5" s="945"/>
      <c r="K5" s="610">
        <v>500</v>
      </c>
      <c r="L5" s="611">
        <v>243</v>
      </c>
      <c r="M5" s="945">
        <v>257</v>
      </c>
      <c r="N5" s="610">
        <v>94.8</v>
      </c>
      <c r="O5" s="611">
        <v>92.2</v>
      </c>
      <c r="P5" s="945">
        <v>97.4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90.3</v>
      </c>
      <c r="C6" s="458">
        <v>90.2</v>
      </c>
      <c r="D6" s="976">
        <v>90.3</v>
      </c>
      <c r="E6" s="457">
        <v>48</v>
      </c>
      <c r="F6" s="458">
        <v>28</v>
      </c>
      <c r="G6" s="976">
        <v>20</v>
      </c>
      <c r="H6" s="457">
        <v>90</v>
      </c>
      <c r="I6" s="458">
        <v>39</v>
      </c>
      <c r="J6" s="976">
        <v>51</v>
      </c>
      <c r="K6" s="457">
        <v>481</v>
      </c>
      <c r="L6" s="458">
        <v>251</v>
      </c>
      <c r="M6" s="976">
        <v>230</v>
      </c>
      <c r="N6" s="457">
        <v>93.5</v>
      </c>
      <c r="O6" s="458">
        <v>100</v>
      </c>
      <c r="P6" s="976">
        <v>87.2</v>
      </c>
      <c r="Q6" s="457">
        <v>1</v>
      </c>
      <c r="R6" s="458">
        <v>0.5</v>
      </c>
      <c r="S6" s="976">
        <v>1.4</v>
      </c>
    </row>
    <row r="7" spans="1:19" x14ac:dyDescent="0.25">
      <c r="A7" s="286">
        <v>2022</v>
      </c>
      <c r="B7" s="601">
        <v>95</v>
      </c>
      <c r="C7" s="612">
        <v>95.4</v>
      </c>
      <c r="D7" s="980">
        <v>94.5</v>
      </c>
      <c r="E7" s="601">
        <v>47</v>
      </c>
      <c r="F7" s="612">
        <v>30</v>
      </c>
      <c r="G7" s="980">
        <v>17</v>
      </c>
      <c r="H7" s="601">
        <v>111</v>
      </c>
      <c r="I7" s="612">
        <v>39</v>
      </c>
      <c r="J7" s="980">
        <v>72</v>
      </c>
      <c r="K7" s="601">
        <v>475</v>
      </c>
      <c r="L7" s="612">
        <v>241</v>
      </c>
      <c r="M7" s="980">
        <v>234</v>
      </c>
      <c r="N7" s="601">
        <v>99</v>
      </c>
      <c r="O7" s="612">
        <v>97.2</v>
      </c>
      <c r="P7" s="980">
        <v>100.9</v>
      </c>
      <c r="Q7" s="601">
        <v>0</v>
      </c>
      <c r="R7" s="612">
        <v>0.3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43</v>
      </c>
      <c r="F8" s="981">
        <v>26</v>
      </c>
      <c r="G8" s="979">
        <v>17</v>
      </c>
      <c r="H8" s="947">
        <v>99</v>
      </c>
      <c r="I8" s="981">
        <v>45</v>
      </c>
      <c r="J8" s="979">
        <v>54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1745830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35240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294</v>
      </c>
      <c r="C5" s="616">
        <v>189</v>
      </c>
      <c r="D5" s="616">
        <v>105</v>
      </c>
      <c r="E5" s="599">
        <v>1125</v>
      </c>
      <c r="F5" s="616">
        <v>624</v>
      </c>
      <c r="G5" s="945">
        <v>501</v>
      </c>
      <c r="H5" s="616">
        <v>373</v>
      </c>
      <c r="I5" s="616">
        <v>119</v>
      </c>
      <c r="J5" s="616">
        <v>254</v>
      </c>
      <c r="K5" s="217">
        <f>SUM(B5,E5,H5)</f>
        <v>1792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295</v>
      </c>
      <c r="C6" s="612">
        <v>201</v>
      </c>
      <c r="D6" s="946">
        <v>94</v>
      </c>
      <c r="E6" s="601">
        <v>1099</v>
      </c>
      <c r="F6" s="612">
        <v>600</v>
      </c>
      <c r="G6" s="946">
        <v>499</v>
      </c>
      <c r="H6" s="601">
        <v>335</v>
      </c>
      <c r="I6" s="612">
        <v>101</v>
      </c>
      <c r="J6" s="612">
        <v>234</v>
      </c>
      <c r="K6" s="218">
        <f>SUM(B6,E6,H6)</f>
        <v>1729</v>
      </c>
      <c r="M6" s="105" t="s">
        <v>284</v>
      </c>
      <c r="N6" s="171">
        <f>IF(ISBLANK(J7),"",J7)</f>
        <v>251</v>
      </c>
      <c r="O6" s="80">
        <f>IF(ISBLANK(I7),"",I7)</f>
        <v>113</v>
      </c>
      <c r="P6" s="211"/>
    </row>
    <row r="7" spans="1:17" ht="24.75" x14ac:dyDescent="0.25">
      <c r="A7" s="218">
        <v>2023</v>
      </c>
      <c r="B7" s="601">
        <v>297</v>
      </c>
      <c r="C7" s="612">
        <v>208</v>
      </c>
      <c r="D7" s="946">
        <v>89</v>
      </c>
      <c r="E7" s="601">
        <v>1094</v>
      </c>
      <c r="F7" s="612">
        <v>592</v>
      </c>
      <c r="G7" s="946">
        <v>502</v>
      </c>
      <c r="H7" s="601">
        <v>364</v>
      </c>
      <c r="I7" s="612">
        <v>113</v>
      </c>
      <c r="J7" s="612">
        <v>251</v>
      </c>
      <c r="K7" s="218">
        <f>SUM(B7,E7,H7)</f>
        <v>1755</v>
      </c>
      <c r="M7" s="106" t="s">
        <v>285</v>
      </c>
      <c r="N7" s="220">
        <f>IF(ISBLANK(G7),"",G7)</f>
        <v>502</v>
      </c>
      <c r="O7" s="107">
        <f>IF(ISBLANK(F7),"",F7)</f>
        <v>592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89</v>
      </c>
      <c r="O8" s="83">
        <f>IF(ISBLANK(C7),"",C7)</f>
        <v>208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251</v>
      </c>
      <c r="O13" s="80">
        <f>IF(ISBLANK(I7),"",I7)</f>
        <v>113</v>
      </c>
      <c r="P13" s="211"/>
    </row>
    <row r="14" spans="1:17" ht="27.75" customHeight="1" x14ac:dyDescent="0.25">
      <c r="M14" s="106" t="s">
        <v>515</v>
      </c>
      <c r="N14" s="220">
        <f>IF(ISBLANK(G7),"",G7)</f>
        <v>502</v>
      </c>
      <c r="O14" s="107">
        <f>IF(ISBLANK(F7),"",F7)</f>
        <v>592</v>
      </c>
      <c r="P14" s="211"/>
    </row>
    <row r="15" spans="1:17" ht="26.25" customHeight="1" x14ac:dyDescent="0.25">
      <c r="M15" s="108" t="s">
        <v>516</v>
      </c>
      <c r="N15" s="170">
        <f>IF(ISBLANK(D7),"",D7)</f>
        <v>89</v>
      </c>
      <c r="O15" s="83">
        <f>IF(ISBLANK(C7),"",C7)</f>
        <v>208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77</v>
      </c>
      <c r="C21" s="616">
        <v>54</v>
      </c>
      <c r="D21" s="616">
        <v>23</v>
      </c>
      <c r="E21" s="599">
        <v>293</v>
      </c>
      <c r="F21" s="616">
        <v>153</v>
      </c>
      <c r="G21" s="945">
        <v>140</v>
      </c>
      <c r="H21" s="616">
        <v>104</v>
      </c>
      <c r="I21" s="616">
        <v>38</v>
      </c>
      <c r="J21" s="616">
        <v>66</v>
      </c>
      <c r="K21" s="217">
        <f>SUM(B21,E21,H21)</f>
        <v>474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75</v>
      </c>
      <c r="C22" s="1028">
        <v>51</v>
      </c>
      <c r="D22" s="980">
        <v>24</v>
      </c>
      <c r="E22" s="1034">
        <v>257</v>
      </c>
      <c r="F22" s="1028">
        <v>125</v>
      </c>
      <c r="G22" s="980">
        <v>132</v>
      </c>
      <c r="H22" s="1034">
        <v>111</v>
      </c>
      <c r="I22" s="1028">
        <v>47</v>
      </c>
      <c r="J22" s="1028">
        <v>64</v>
      </c>
      <c r="K22" s="218">
        <f>SUM(B22,E22,H22)</f>
        <v>443</v>
      </c>
      <c r="M22" s="105" t="s">
        <v>284</v>
      </c>
      <c r="N22" s="171">
        <f>IF(ISBLANK(J23),"",J23)</f>
        <v>67</v>
      </c>
      <c r="O22" s="80">
        <f>IF(ISBLANK(I23),"",I23)</f>
        <v>41</v>
      </c>
      <c r="P22" s="211"/>
    </row>
    <row r="23" spans="1:17" ht="24.75" x14ac:dyDescent="0.25">
      <c r="A23" s="218">
        <v>2022</v>
      </c>
      <c r="B23" s="1034">
        <v>81</v>
      </c>
      <c r="C23" s="1028">
        <v>54</v>
      </c>
      <c r="D23" s="980">
        <v>27</v>
      </c>
      <c r="E23" s="1034">
        <v>255</v>
      </c>
      <c r="F23" s="1028">
        <v>128</v>
      </c>
      <c r="G23" s="980">
        <v>127</v>
      </c>
      <c r="H23" s="1034">
        <v>108</v>
      </c>
      <c r="I23" s="1028">
        <v>41</v>
      </c>
      <c r="J23" s="1028">
        <v>67</v>
      </c>
      <c r="K23" s="218">
        <f>SUM(B23,E23,H23)</f>
        <v>444</v>
      </c>
      <c r="M23" s="106" t="s">
        <v>285</v>
      </c>
      <c r="N23" s="220">
        <f>IF(ISBLANK(G23),"",G23)</f>
        <v>127</v>
      </c>
      <c r="O23" s="107">
        <f>IF(ISBLANK(F23),"",F23)</f>
        <v>128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</v>
      </c>
      <c r="O24" s="109">
        <f>IF(ISBLANK(C23),"",C23)</f>
        <v>54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67</v>
      </c>
      <c r="O29" s="80">
        <f>IF(ISBLANK(I23),"",I23)</f>
        <v>41</v>
      </c>
      <c r="P29" s="211"/>
    </row>
    <row r="30" spans="1:17" ht="27.75" customHeight="1" x14ac:dyDescent="0.25">
      <c r="M30" s="106" t="s">
        <v>515</v>
      </c>
      <c r="N30" s="220">
        <f>IF(ISBLANK(G23),"",G23)</f>
        <v>127</v>
      </c>
      <c r="O30" s="107">
        <f>IF(ISBLANK(F23),"",F23)</f>
        <v>128</v>
      </c>
      <c r="P30" s="211"/>
    </row>
    <row r="31" spans="1:17" ht="27.75" customHeight="1" x14ac:dyDescent="0.25">
      <c r="M31" s="108" t="s">
        <v>516</v>
      </c>
      <c r="N31" s="221">
        <f>IF(ISBLANK(D23),"",D23)</f>
        <v>27</v>
      </c>
      <c r="O31" s="109">
        <f>IF(ISBLANK(C23),"",C23)</f>
        <v>54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907426</v>
      </c>
      <c r="D5" s="253"/>
    </row>
    <row r="6" spans="1:4" ht="30" x14ac:dyDescent="0.25">
      <c r="A6" s="686" t="s">
        <v>474</v>
      </c>
      <c r="B6" s="617">
        <v>838404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1.5</v>
      </c>
      <c r="J5" s="611">
        <v>1.2</v>
      </c>
      <c r="K5" s="945">
        <v>1.8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1.1000000000000001</v>
      </c>
      <c r="J6" s="458">
        <v>1.8</v>
      </c>
      <c r="K6" s="976">
        <v>0.3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2.7</v>
      </c>
      <c r="J7" s="612">
        <v>3.4</v>
      </c>
      <c r="K7" s="980">
        <v>2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67</v>
      </c>
      <c r="C5" s="207">
        <v>55</v>
      </c>
      <c r="G5" s="113"/>
      <c r="H5" s="174" t="s">
        <v>586</v>
      </c>
      <c r="I5" s="207">
        <v>47</v>
      </c>
      <c r="J5" s="207">
        <v>23</v>
      </c>
    </row>
    <row r="6" spans="1:13" ht="15" customHeight="1" x14ac:dyDescent="0.25">
      <c r="A6" s="175" t="s">
        <v>587</v>
      </c>
      <c r="B6" s="208">
        <v>1000</v>
      </c>
      <c r="C6" s="208">
        <v>356</v>
      </c>
      <c r="G6" s="113"/>
      <c r="H6" s="175" t="s">
        <v>587</v>
      </c>
      <c r="I6" s="208">
        <v>370</v>
      </c>
      <c r="J6" s="208">
        <v>191</v>
      </c>
    </row>
    <row r="7" spans="1:13" ht="15" customHeight="1" x14ac:dyDescent="0.25">
      <c r="A7" s="175" t="s">
        <v>588</v>
      </c>
      <c r="B7" s="208">
        <v>3998</v>
      </c>
      <c r="C7" s="208">
        <v>2220</v>
      </c>
      <c r="G7" s="113"/>
      <c r="H7" s="175" t="s">
        <v>588</v>
      </c>
      <c r="I7" s="208">
        <v>1601</v>
      </c>
      <c r="J7" s="208">
        <v>797</v>
      </c>
    </row>
    <row r="8" spans="1:13" ht="15" customHeight="1" x14ac:dyDescent="0.25">
      <c r="A8" s="175" t="s">
        <v>589</v>
      </c>
      <c r="B8" s="208">
        <v>6449</v>
      </c>
      <c r="C8" s="208">
        <v>5333</v>
      </c>
      <c r="G8" s="113"/>
      <c r="H8" s="175" t="s">
        <v>589</v>
      </c>
      <c r="I8" s="208">
        <v>5292</v>
      </c>
      <c r="J8" s="208">
        <v>4142</v>
      </c>
    </row>
    <row r="9" spans="1:13" ht="15" customHeight="1" x14ac:dyDescent="0.25">
      <c r="A9" s="175" t="s">
        <v>590</v>
      </c>
      <c r="B9" s="208">
        <v>11526</v>
      </c>
      <c r="C9" s="208">
        <v>14037</v>
      </c>
      <c r="G9" s="113"/>
      <c r="H9" s="175" t="s">
        <v>590</v>
      </c>
      <c r="I9" s="208">
        <v>10832</v>
      </c>
      <c r="J9" s="208">
        <v>12335</v>
      </c>
    </row>
    <row r="10" spans="1:13" ht="15" customHeight="1" x14ac:dyDescent="0.25">
      <c r="A10" s="175" t="s">
        <v>591</v>
      </c>
      <c r="B10" s="208">
        <v>1347</v>
      </c>
      <c r="C10" s="208">
        <v>1159</v>
      </c>
      <c r="G10" s="113"/>
      <c r="H10" s="175" t="s">
        <v>591</v>
      </c>
      <c r="I10" s="208">
        <v>1326</v>
      </c>
      <c r="J10" s="208">
        <v>976</v>
      </c>
    </row>
    <row r="11" spans="1:13" ht="15" customHeight="1" x14ac:dyDescent="0.25">
      <c r="A11" s="176" t="s">
        <v>592</v>
      </c>
      <c r="B11" s="209">
        <v>1967</v>
      </c>
      <c r="C11" s="209">
        <v>1743</v>
      </c>
      <c r="G11" s="113"/>
      <c r="H11" s="176" t="s">
        <v>592</v>
      </c>
      <c r="I11" s="209">
        <v>2609</v>
      </c>
      <c r="J11" s="209">
        <v>2106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67</v>
      </c>
      <c r="C17" s="178">
        <f>IF(ISBLANK(C5),"0",C5)</f>
        <v>55</v>
      </c>
      <c r="G17" s="113"/>
      <c r="H17" s="174" t="s">
        <v>586</v>
      </c>
      <c r="I17" s="177">
        <f>IF(ISBLANK(I5),"0",I5)</f>
        <v>47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1000</v>
      </c>
      <c r="C18" s="180">
        <f t="shared" si="0"/>
        <v>356</v>
      </c>
      <c r="G18" s="113"/>
      <c r="H18" s="175" t="s">
        <v>587</v>
      </c>
      <c r="I18" s="179">
        <f t="shared" ref="I18:J18" si="1">IF(ISBLANK(I6),"0",I6)</f>
        <v>370</v>
      </c>
      <c r="J18" s="180">
        <f t="shared" si="1"/>
        <v>191</v>
      </c>
    </row>
    <row r="19" spans="1:13" ht="15" customHeight="1" x14ac:dyDescent="0.25">
      <c r="A19" s="175" t="s">
        <v>588</v>
      </c>
      <c r="B19" s="179">
        <f t="shared" ref="B19:C19" si="2">IF(ISBLANK(B7),"0",B7)</f>
        <v>3998</v>
      </c>
      <c r="C19" s="180">
        <f t="shared" si="2"/>
        <v>2220</v>
      </c>
      <c r="G19" s="113"/>
      <c r="H19" s="175" t="s">
        <v>588</v>
      </c>
      <c r="I19" s="179">
        <f t="shared" ref="I19:J19" si="3">IF(ISBLANK(I7),"0",I7)</f>
        <v>1601</v>
      </c>
      <c r="J19" s="180">
        <f t="shared" si="3"/>
        <v>797</v>
      </c>
    </row>
    <row r="20" spans="1:13" ht="15" customHeight="1" x14ac:dyDescent="0.25">
      <c r="A20" s="175" t="s">
        <v>589</v>
      </c>
      <c r="B20" s="179">
        <f t="shared" ref="B20:C20" si="4">IF(ISBLANK(B8),"0",B8)</f>
        <v>6449</v>
      </c>
      <c r="C20" s="180">
        <f t="shared" si="4"/>
        <v>5333</v>
      </c>
      <c r="G20" s="113"/>
      <c r="H20" s="175" t="s">
        <v>589</v>
      </c>
      <c r="I20" s="179">
        <f t="shared" ref="I20:J20" si="5">IF(ISBLANK(I8),"0",I8)</f>
        <v>5292</v>
      </c>
      <c r="J20" s="180">
        <f t="shared" si="5"/>
        <v>4142</v>
      </c>
    </row>
    <row r="21" spans="1:13" ht="15" customHeight="1" x14ac:dyDescent="0.25">
      <c r="A21" s="175" t="s">
        <v>590</v>
      </c>
      <c r="B21" s="179">
        <f t="shared" ref="B21:C21" si="6">IF(ISBLANK(B9),"0",B9)</f>
        <v>11526</v>
      </c>
      <c r="C21" s="180">
        <f t="shared" si="6"/>
        <v>14037</v>
      </c>
      <c r="G21" s="113"/>
      <c r="H21" s="175" t="s">
        <v>590</v>
      </c>
      <c r="I21" s="179">
        <f t="shared" ref="I21:J21" si="7">IF(ISBLANK(I9),"0",I9)</f>
        <v>10832</v>
      </c>
      <c r="J21" s="180">
        <f t="shared" si="7"/>
        <v>12335</v>
      </c>
    </row>
    <row r="22" spans="1:13" ht="15" customHeight="1" x14ac:dyDescent="0.25">
      <c r="A22" s="175" t="s">
        <v>591</v>
      </c>
      <c r="B22" s="179">
        <f t="shared" ref="B22:C22" si="8">IF(ISBLANK(B10),"0",B10)</f>
        <v>1347</v>
      </c>
      <c r="C22" s="180">
        <f t="shared" si="8"/>
        <v>1159</v>
      </c>
      <c r="G22" s="113"/>
      <c r="H22" s="175" t="s">
        <v>591</v>
      </c>
      <c r="I22" s="179">
        <f t="shared" ref="I22:J22" si="9">IF(ISBLANK(I10),"0",I10)</f>
        <v>1326</v>
      </c>
      <c r="J22" s="180">
        <f t="shared" si="9"/>
        <v>976</v>
      </c>
    </row>
    <row r="23" spans="1:13" ht="15" customHeight="1" x14ac:dyDescent="0.25">
      <c r="A23" s="176" t="s">
        <v>592</v>
      </c>
      <c r="B23" s="181">
        <f t="shared" ref="B23:C23" si="10">IF(ISBLANK(B11),"0",B11)</f>
        <v>1967</v>
      </c>
      <c r="C23" s="182">
        <f t="shared" si="10"/>
        <v>1743</v>
      </c>
      <c r="G23" s="113"/>
      <c r="H23" s="176" t="s">
        <v>592</v>
      </c>
      <c r="I23" s="181">
        <f t="shared" ref="I23:J23" si="11">IF(ISBLANK(I11),"0",I11)</f>
        <v>2609</v>
      </c>
      <c r="J23" s="182">
        <f t="shared" si="11"/>
        <v>2106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0.25423085679593227</v>
      </c>
      <c r="C29" s="184">
        <f>C17/SUM(C17:C23)*100</f>
        <v>0.22085692486848973</v>
      </c>
      <c r="D29" s="253"/>
      <c r="E29" s="253"/>
      <c r="G29" s="113"/>
      <c r="H29" s="174" t="s">
        <v>593</v>
      </c>
      <c r="I29" s="184">
        <f>I17/SUM(I17:I23)*100</f>
        <v>0.21289124428137879</v>
      </c>
      <c r="J29" s="184">
        <f>J17/SUM(J17:J23)*100</f>
        <v>0.1118133203694701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3.7944903999392885</v>
      </c>
      <c r="C30" s="185">
        <f>C18/SUM(C17:C23)*100</f>
        <v>1.4295466409669519</v>
      </c>
      <c r="D30" s="253"/>
      <c r="E30" s="253"/>
      <c r="G30" s="113"/>
      <c r="H30" s="175" t="s">
        <v>594</v>
      </c>
      <c r="I30" s="185">
        <f>I18/SUM(I17:I23)*100</f>
        <v>1.6759523485980885</v>
      </c>
      <c r="J30" s="185">
        <f>J18/SUM(J17:J23)*100</f>
        <v>0.92853670393777343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15.170372618957273</v>
      </c>
      <c r="C31" s="185">
        <f>C19/SUM(C17:C23)*100</f>
        <v>8.9145886037826756</v>
      </c>
      <c r="D31" s="253"/>
      <c r="E31" s="253"/>
      <c r="G31" s="113"/>
      <c r="H31" s="175" t="s">
        <v>595</v>
      </c>
      <c r="I31" s="185">
        <f>I19/SUM(I17:I23)*100</f>
        <v>7.2518911083933508</v>
      </c>
      <c r="J31" s="185">
        <f>J19/SUM(J17:J23)*100</f>
        <v>3.8745746232377245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24.470668589208469</v>
      </c>
      <c r="C32" s="185">
        <f>C20/SUM(C17:C23)*100</f>
        <v>21.415090551339198</v>
      </c>
      <c r="D32" s="253"/>
      <c r="E32" s="253"/>
      <c r="G32" s="113"/>
      <c r="H32" s="175" t="s">
        <v>596</v>
      </c>
      <c r="I32" s="185">
        <f>I20/SUM(I17:I23)*100</f>
        <v>23.97064818589482</v>
      </c>
      <c r="J32" s="185">
        <f>J20/SUM(J17:J23)*100</f>
        <v>20.136120563928049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43.735296349700235</v>
      </c>
      <c r="C33" s="185">
        <f>C21/SUM(C17:C23)*100</f>
        <v>56.366702806890736</v>
      </c>
      <c r="D33" s="253"/>
      <c r="E33" s="253"/>
      <c r="G33" s="113"/>
      <c r="H33" s="175" t="s">
        <v>597</v>
      </c>
      <c r="I33" s="185">
        <f>I21/SUM(I17:I23)*100</f>
        <v>49.064637405444579</v>
      </c>
      <c r="J33" s="185">
        <f>J21/SUM(J17:J23)*100</f>
        <v>59.965969859017989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5.1111785687182216</v>
      </c>
      <c r="C34" s="185">
        <f>C22/SUM(C17:C23)*100</f>
        <v>4.6540577440469022</v>
      </c>
      <c r="D34" s="253"/>
      <c r="E34" s="253"/>
      <c r="G34" s="113"/>
      <c r="H34" s="175" t="s">
        <v>598</v>
      </c>
      <c r="I34" s="185">
        <f>I22/SUM(I17:I23)*100</f>
        <v>6.0062508493001765</v>
      </c>
      <c r="J34" s="185">
        <f>J22/SUM(J17:J23)*100</f>
        <v>4.7447739426349047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7.4637626166805804</v>
      </c>
      <c r="C35" s="186">
        <f>C23/SUM(C17:C23)*100</f>
        <v>6.9991567281050475</v>
      </c>
      <c r="D35" s="253"/>
      <c r="E35" s="253"/>
      <c r="G35" s="113"/>
      <c r="H35" s="176" t="s">
        <v>599</v>
      </c>
      <c r="I35" s="186">
        <f>I23/SUM(I17:I23)*100</f>
        <v>11.817728858087602</v>
      </c>
      <c r="J35" s="186">
        <f>J23/SUM(J17:J23)*100</f>
        <v>10.238210986874089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0.25423085679593227</v>
      </c>
      <c r="C41" s="184">
        <f t="shared" si="12"/>
        <v>0.22085692486848973</v>
      </c>
      <c r="G41" s="113"/>
      <c r="H41" s="174" t="s">
        <v>601</v>
      </c>
      <c r="I41" s="184">
        <f t="shared" ref="I41:J41" si="13">I29</f>
        <v>0.21289124428137879</v>
      </c>
      <c r="J41" s="184">
        <f t="shared" si="13"/>
        <v>0.1118133203694701</v>
      </c>
    </row>
    <row r="42" spans="1:12" x14ac:dyDescent="0.25">
      <c r="A42" s="175" t="s">
        <v>602</v>
      </c>
      <c r="B42" s="185">
        <f t="shared" si="12"/>
        <v>3.7944903999392885</v>
      </c>
      <c r="C42" s="185">
        <f t="shared" si="12"/>
        <v>1.4295466409669519</v>
      </c>
      <c r="G42" s="113"/>
      <c r="H42" s="175" t="s">
        <v>602</v>
      </c>
      <c r="I42" s="185">
        <f t="shared" ref="I42:J42" si="14">I30</f>
        <v>1.6759523485980885</v>
      </c>
      <c r="J42" s="185">
        <f t="shared" si="14"/>
        <v>0.92853670393777343</v>
      </c>
    </row>
    <row r="43" spans="1:12" x14ac:dyDescent="0.25">
      <c r="A43" s="175" t="s">
        <v>603</v>
      </c>
      <c r="B43" s="185">
        <f t="shared" si="12"/>
        <v>15.170372618957273</v>
      </c>
      <c r="C43" s="185">
        <f t="shared" si="12"/>
        <v>8.9145886037826756</v>
      </c>
      <c r="G43" s="113"/>
      <c r="H43" s="175" t="s">
        <v>603</v>
      </c>
      <c r="I43" s="185">
        <f t="shared" ref="I43:J43" si="15">I31</f>
        <v>7.2518911083933508</v>
      </c>
      <c r="J43" s="185">
        <f t="shared" si="15"/>
        <v>3.8745746232377245</v>
      </c>
    </row>
    <row r="44" spans="1:12" x14ac:dyDescent="0.25">
      <c r="A44" s="175" t="s">
        <v>604</v>
      </c>
      <c r="B44" s="185">
        <f t="shared" si="12"/>
        <v>24.470668589208469</v>
      </c>
      <c r="C44" s="185">
        <f t="shared" si="12"/>
        <v>21.415090551339198</v>
      </c>
      <c r="G44" s="113"/>
      <c r="H44" s="175" t="s">
        <v>604</v>
      </c>
      <c r="I44" s="185">
        <f t="shared" ref="I44:J44" si="16">I32</f>
        <v>23.97064818589482</v>
      </c>
      <c r="J44" s="185">
        <f t="shared" si="16"/>
        <v>20.136120563928049</v>
      </c>
    </row>
    <row r="45" spans="1:12" x14ac:dyDescent="0.25">
      <c r="A45" s="175" t="s">
        <v>605</v>
      </c>
      <c r="B45" s="185">
        <f t="shared" si="12"/>
        <v>43.735296349700235</v>
      </c>
      <c r="C45" s="185">
        <f t="shared" si="12"/>
        <v>56.366702806890736</v>
      </c>
      <c r="G45" s="113"/>
      <c r="H45" s="175" t="s">
        <v>605</v>
      </c>
      <c r="I45" s="185">
        <f t="shared" ref="I45:J45" si="17">I33</f>
        <v>49.064637405444579</v>
      </c>
      <c r="J45" s="185">
        <f t="shared" si="17"/>
        <v>59.965969859017989</v>
      </c>
    </row>
    <row r="46" spans="1:12" x14ac:dyDescent="0.25">
      <c r="A46" s="175" t="s">
        <v>606</v>
      </c>
      <c r="B46" s="185">
        <f t="shared" si="12"/>
        <v>5.1111785687182216</v>
      </c>
      <c r="C46" s="185">
        <f t="shared" si="12"/>
        <v>4.6540577440469022</v>
      </c>
      <c r="G46" s="113"/>
      <c r="H46" s="175" t="s">
        <v>606</v>
      </c>
      <c r="I46" s="185">
        <f t="shared" ref="I46:J46" si="18">I34</f>
        <v>6.0062508493001765</v>
      </c>
      <c r="J46" s="185">
        <f t="shared" si="18"/>
        <v>4.7447739426349047</v>
      </c>
    </row>
    <row r="47" spans="1:12" x14ac:dyDescent="0.25">
      <c r="A47" s="176" t="s">
        <v>607</v>
      </c>
      <c r="B47" s="186">
        <f t="shared" si="12"/>
        <v>7.4637626166805804</v>
      </c>
      <c r="C47" s="186">
        <f t="shared" si="12"/>
        <v>6.9991567281050475</v>
      </c>
      <c r="G47" s="113"/>
      <c r="H47" s="176" t="s">
        <v>607</v>
      </c>
      <c r="I47" s="186">
        <f t="shared" ref="I47:J47" si="19">I35</f>
        <v>11.817728858087602</v>
      </c>
      <c r="J47" s="186">
        <f t="shared" si="19"/>
        <v>10.238210986874089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14544</v>
      </c>
      <c r="C5" s="207">
        <v>12537</v>
      </c>
      <c r="D5" s="253"/>
      <c r="E5" s="253"/>
      <c r="F5" s="1003"/>
      <c r="H5" s="174" t="s">
        <v>624</v>
      </c>
      <c r="I5" s="207">
        <v>6350</v>
      </c>
      <c r="J5" s="207">
        <v>5101</v>
      </c>
    </row>
    <row r="6" spans="1:10" ht="15" customHeight="1" x14ac:dyDescent="0.25">
      <c r="A6" s="175" t="s">
        <v>625</v>
      </c>
      <c r="B6" s="208">
        <v>3904</v>
      </c>
      <c r="C6" s="208">
        <v>4044</v>
      </c>
      <c r="D6" s="253"/>
      <c r="E6" s="253"/>
      <c r="F6" s="1003"/>
      <c r="H6" s="175" t="s">
        <v>625</v>
      </c>
      <c r="I6" s="208">
        <v>6944</v>
      </c>
      <c r="J6" s="208">
        <v>7955</v>
      </c>
    </row>
    <row r="7" spans="1:10" ht="15" customHeight="1" x14ac:dyDescent="0.25">
      <c r="A7" s="176" t="s">
        <v>626</v>
      </c>
      <c r="B7" s="209">
        <v>7906</v>
      </c>
      <c r="C7" s="209">
        <v>8322</v>
      </c>
      <c r="D7" s="253"/>
      <c r="E7" s="253"/>
      <c r="F7" s="1003"/>
      <c r="H7" s="175" t="s">
        <v>626</v>
      </c>
      <c r="I7" s="208">
        <v>8726</v>
      </c>
      <c r="J7" s="208">
        <v>7473</v>
      </c>
    </row>
    <row r="8" spans="1:10" x14ac:dyDescent="0.25">
      <c r="D8" s="253"/>
      <c r="E8" s="253"/>
      <c r="F8" s="1003"/>
      <c r="H8" s="176" t="s">
        <v>2351</v>
      </c>
      <c r="I8" s="209">
        <v>57</v>
      </c>
      <c r="J8" s="209">
        <v>41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14544</v>
      </c>
      <c r="C13" s="178">
        <f>IF(ISBLANK(C5),"0",C5)</f>
        <v>12537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3904</v>
      </c>
      <c r="C14" s="180">
        <f t="shared" si="0"/>
        <v>4044</v>
      </c>
      <c r="D14" s="253"/>
      <c r="E14" s="253"/>
      <c r="F14" s="1003"/>
      <c r="H14" s="174" t="s">
        <v>624</v>
      </c>
      <c r="I14" s="177">
        <f>IF(ISBLANK(I5),"0",I5)</f>
        <v>6350</v>
      </c>
      <c r="J14" s="178">
        <f>IF(ISBLANK(J5),"0",J5)</f>
        <v>5101</v>
      </c>
    </row>
    <row r="15" spans="1:10" ht="15" customHeight="1" x14ac:dyDescent="0.25">
      <c r="A15" s="176" t="s">
        <v>626</v>
      </c>
      <c r="B15" s="181">
        <f t="shared" si="0"/>
        <v>7906</v>
      </c>
      <c r="C15" s="182">
        <f t="shared" si="0"/>
        <v>8322</v>
      </c>
      <c r="D15" s="253"/>
      <c r="E15" s="253"/>
      <c r="F15" s="1003"/>
      <c r="H15" s="175" t="s">
        <v>625</v>
      </c>
      <c r="I15" s="179">
        <f t="shared" ref="I15:J15" si="1">IF(ISBLANK(I6),"0",I6)</f>
        <v>6944</v>
      </c>
      <c r="J15" s="180">
        <f t="shared" si="1"/>
        <v>7955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8726</v>
      </c>
      <c r="J16" s="180">
        <f t="shared" si="2"/>
        <v>7473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57</v>
      </c>
      <c r="J17" s="182">
        <f t="shared" si="3"/>
        <v>41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55.187068376717008</v>
      </c>
      <c r="C21" s="184">
        <f>C13/SUM(C13:C15)*100</f>
        <v>50.343332128659199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14.813690521362982</v>
      </c>
      <c r="C22" s="185">
        <f>C14/SUM(C13:C15)*100</f>
        <v>16.239007348512228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29.99924110192001</v>
      </c>
      <c r="C23" s="186">
        <f>C15/SUM(C13:C15)*100</f>
        <v>33.417660522828577</v>
      </c>
      <c r="D23" s="253"/>
      <c r="E23" s="253"/>
      <c r="F23" s="1003"/>
      <c r="H23" s="174" t="s">
        <v>629</v>
      </c>
      <c r="I23" s="184">
        <f>I14/SUM(I14:I17)*100</f>
        <v>28.762965982696926</v>
      </c>
      <c r="J23" s="184">
        <f>J14/SUM(J14:J17)*100</f>
        <v>24.798249878463782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31.453548942338177</v>
      </c>
      <c r="J24" s="185">
        <f>J15/SUM(J14:J17)*100</f>
        <v>38.672824501701506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39.525297821261944</v>
      </c>
      <c r="J25" s="185">
        <f>J16/SUM(J14:J17)*100</f>
        <v>36.329606222654355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0.25818725370294876</v>
      </c>
      <c r="J26" s="186">
        <f>J17/SUM(J14:J17)*100</f>
        <v>0.19931939718035976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55.187068376717008</v>
      </c>
      <c r="C29" s="189">
        <f t="shared" si="4"/>
        <v>50.343332128659199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14.813690521362982</v>
      </c>
      <c r="C30" s="192">
        <f t="shared" si="4"/>
        <v>16.239007348512228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29.99924110192001</v>
      </c>
      <c r="C31" s="195">
        <f t="shared" si="4"/>
        <v>33.417660522828577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28.762965982696926</v>
      </c>
      <c r="J32" s="189">
        <f>J23</f>
        <v>24.798249878463782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31.453548942338177</v>
      </c>
      <c r="J33" s="192">
        <f t="shared" si="5"/>
        <v>38.672824501701506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39.525297821261944</v>
      </c>
      <c r="J34" s="192">
        <f t="shared" si="6"/>
        <v>36.329606222654355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0.25818725370294876</v>
      </c>
      <c r="J35" s="195">
        <f t="shared" si="7"/>
        <v>0.19931939718035976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782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49541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72.42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9</v>
      </c>
      <c r="E5" s="28"/>
      <c r="J5" s="654" t="s">
        <v>542</v>
      </c>
      <c r="K5" s="669">
        <f>IF(ISBLANK(B5),"",B5)</f>
        <v>6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7</v>
      </c>
      <c r="C6" s="657">
        <v>9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76</v>
      </c>
      <c r="C7" s="657">
        <v>61</v>
      </c>
      <c r="E7" s="44"/>
      <c r="J7" s="656" t="s">
        <v>641</v>
      </c>
      <c r="K7" s="670">
        <f t="shared" si="0"/>
        <v>76</v>
      </c>
      <c r="L7" s="619">
        <f t="shared" si="1"/>
        <v>61</v>
      </c>
      <c r="N7" s="44"/>
    </row>
    <row r="8" spans="1:15" x14ac:dyDescent="0.25">
      <c r="A8" s="650" t="s">
        <v>642</v>
      </c>
      <c r="B8" s="651">
        <v>62</v>
      </c>
      <c r="C8" s="651">
        <v>47</v>
      </c>
      <c r="E8" s="21"/>
      <c r="J8" s="650" t="s">
        <v>642</v>
      </c>
      <c r="K8" s="670">
        <f t="shared" si="0"/>
        <v>62</v>
      </c>
      <c r="L8" s="619">
        <f t="shared" si="1"/>
        <v>47</v>
      </c>
      <c r="N8" s="21"/>
    </row>
    <row r="9" spans="1:15" x14ac:dyDescent="0.25">
      <c r="A9" s="650" t="s">
        <v>643</v>
      </c>
      <c r="B9" s="651">
        <v>130</v>
      </c>
      <c r="C9" s="651">
        <v>75</v>
      </c>
      <c r="E9" s="21"/>
      <c r="J9" s="650" t="s">
        <v>643</v>
      </c>
      <c r="K9" s="670">
        <f t="shared" si="0"/>
        <v>130</v>
      </c>
      <c r="L9" s="619">
        <f t="shared" si="1"/>
        <v>75</v>
      </c>
      <c r="N9" s="21"/>
    </row>
    <row r="10" spans="1:15" x14ac:dyDescent="0.25">
      <c r="A10" s="652" t="s">
        <v>365</v>
      </c>
      <c r="B10" s="653">
        <v>474</v>
      </c>
      <c r="C10" s="653">
        <v>63</v>
      </c>
      <c r="J10" s="652" t="s">
        <v>365</v>
      </c>
      <c r="K10" s="671">
        <f t="shared" si="0"/>
        <v>474</v>
      </c>
      <c r="L10" s="620">
        <f t="shared" si="1"/>
        <v>63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2.73</v>
      </c>
      <c r="C15" s="197"/>
      <c r="D15" s="253"/>
      <c r="E15" s="211"/>
      <c r="F15" s="253"/>
      <c r="G15" s="253"/>
      <c r="J15" s="673" t="s">
        <v>488</v>
      </c>
      <c r="K15" s="674">
        <f>B15</f>
        <v>2.73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</v>
      </c>
      <c r="C16" s="197"/>
      <c r="D16" s="253"/>
      <c r="E16" s="254"/>
      <c r="F16" s="253"/>
      <c r="G16" s="253"/>
      <c r="J16" s="675" t="s">
        <v>489</v>
      </c>
      <c r="K16" s="676">
        <f>B16</f>
        <v>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1.46</v>
      </c>
      <c r="C18" s="197"/>
      <c r="D18" s="255"/>
      <c r="E18" s="256"/>
      <c r="F18" s="253"/>
      <c r="G18" s="253"/>
      <c r="J18" s="678" t="s">
        <v>501</v>
      </c>
      <c r="K18" s="674">
        <f>B18</f>
        <v>1.46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2.63</v>
      </c>
      <c r="C19" s="198"/>
      <c r="D19" s="255"/>
      <c r="E19" s="256"/>
      <c r="F19" s="253"/>
      <c r="G19" s="253"/>
      <c r="J19" s="672" t="s">
        <v>502</v>
      </c>
      <c r="K19" s="676">
        <f>B19</f>
        <v>2.63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1.88</v>
      </c>
      <c r="C21" s="253"/>
      <c r="D21" s="253"/>
      <c r="E21" s="253"/>
      <c r="F21" s="253"/>
      <c r="G21" s="253"/>
      <c r="J21" s="661" t="s">
        <v>498</v>
      </c>
      <c r="K21" s="679">
        <f>B21</f>
        <v>1.88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15</v>
      </c>
      <c r="C34" s="657">
        <v>21</v>
      </c>
      <c r="E34" s="44"/>
      <c r="J34" s="656" t="s">
        <v>641</v>
      </c>
      <c r="K34" s="670">
        <f t="shared" si="2"/>
        <v>15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30</v>
      </c>
      <c r="C35" s="651">
        <v>28</v>
      </c>
      <c r="E35" s="21"/>
      <c r="J35" s="650" t="s">
        <v>642</v>
      </c>
      <c r="K35" s="670">
        <f t="shared" si="2"/>
        <v>30</v>
      </c>
      <c r="L35" s="619">
        <f t="shared" si="3"/>
        <v>28</v>
      </c>
      <c r="N35" s="21"/>
    </row>
    <row r="36" spans="1:15" x14ac:dyDescent="0.25">
      <c r="A36" s="650" t="s">
        <v>643</v>
      </c>
      <c r="B36" s="651">
        <v>50</v>
      </c>
      <c r="C36" s="651">
        <v>35</v>
      </c>
      <c r="E36" s="21"/>
      <c r="J36" s="650" t="s">
        <v>643</v>
      </c>
      <c r="K36" s="670">
        <f t="shared" si="2"/>
        <v>50</v>
      </c>
      <c r="L36" s="619">
        <f t="shared" si="3"/>
        <v>35</v>
      </c>
      <c r="N36" s="21"/>
    </row>
    <row r="37" spans="1:15" x14ac:dyDescent="0.25">
      <c r="A37" s="652" t="s">
        <v>365</v>
      </c>
      <c r="B37" s="653">
        <v>117</v>
      </c>
      <c r="C37" s="653">
        <v>33</v>
      </c>
      <c r="J37" s="652" t="s">
        <v>365</v>
      </c>
      <c r="K37" s="671">
        <f t="shared" si="2"/>
        <v>117</v>
      </c>
      <c r="L37" s="620">
        <f t="shared" si="3"/>
        <v>33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0.92</v>
      </c>
      <c r="C42" s="197"/>
      <c r="D42" s="253"/>
      <c r="E42" s="211"/>
      <c r="F42" s="253"/>
      <c r="G42" s="253"/>
      <c r="J42" s="673" t="s">
        <v>488</v>
      </c>
      <c r="K42" s="674">
        <f>B42</f>
        <v>0.92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0.55000000000000004</v>
      </c>
      <c r="C43" s="197"/>
      <c r="D43" s="253"/>
      <c r="E43" s="254"/>
      <c r="F43" s="253"/>
      <c r="G43" s="253"/>
      <c r="J43" s="675" t="s">
        <v>489</v>
      </c>
      <c r="K43" s="676">
        <f>B43</f>
        <v>0.55000000000000004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0.67</v>
      </c>
      <c r="C45" s="197"/>
      <c r="D45" s="255"/>
      <c r="E45" s="256"/>
      <c r="F45" s="253"/>
      <c r="G45" s="253"/>
      <c r="J45" s="678" t="s">
        <v>501</v>
      </c>
      <c r="K45" s="674">
        <f>B45</f>
        <v>0.67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0.87</v>
      </c>
      <c r="C46" s="198"/>
      <c r="D46" s="255"/>
      <c r="E46" s="256"/>
      <c r="F46" s="253"/>
      <c r="G46" s="253"/>
      <c r="J46" s="672" t="s">
        <v>502</v>
      </c>
      <c r="K46" s="676">
        <f>B46</f>
        <v>0.87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0.74</v>
      </c>
      <c r="C48" s="253"/>
      <c r="D48" s="253"/>
      <c r="E48" s="253"/>
      <c r="F48" s="253"/>
      <c r="G48" s="253"/>
      <c r="J48" s="661" t="s">
        <v>498</v>
      </c>
      <c r="K48" s="679">
        <f>B48</f>
        <v>0.74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23292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84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7498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6546</v>
      </c>
      <c r="F4" s="643">
        <v>2</v>
      </c>
      <c r="G4" s="643">
        <v>65</v>
      </c>
      <c r="H4" s="643">
        <v>4796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14066</v>
      </c>
      <c r="F5" s="602">
        <v>2</v>
      </c>
      <c r="G5" s="602">
        <v>89</v>
      </c>
      <c r="H5" s="602">
        <v>6215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23292</v>
      </c>
      <c r="F6" s="617">
        <v>2</v>
      </c>
      <c r="G6" s="617">
        <v>84</v>
      </c>
      <c r="H6" s="617">
        <v>7498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136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97.1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2044445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41268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15</v>
      </c>
      <c r="C4" s="600">
        <v>35.6</v>
      </c>
      <c r="D4" s="600">
        <v>91.2</v>
      </c>
      <c r="E4" s="600">
        <v>0.48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20.7</v>
      </c>
      <c r="D5" s="751">
        <v>78.400000000000006</v>
      </c>
      <c r="E5" s="751">
        <v>0.36</v>
      </c>
      <c r="G5" s="647" t="s">
        <v>446</v>
      </c>
      <c r="H5" s="648">
        <f>IF(ISBLANK(B4),"",B4)</f>
        <v>15</v>
      </c>
      <c r="I5" s="648">
        <f>IF(ISBLANK(B5),"",B5)</f>
        <v>9</v>
      </c>
      <c r="J5" s="649">
        <f>IF(ISBLANK(B6),"",B6)</f>
        <v>9</v>
      </c>
      <c r="K5" s="569"/>
    </row>
    <row r="6" spans="1:11" x14ac:dyDescent="0.25">
      <c r="A6" s="218">
        <v>2022</v>
      </c>
      <c r="B6" s="601">
        <v>9</v>
      </c>
      <c r="C6" s="602">
        <v>19.7</v>
      </c>
      <c r="D6" s="959">
        <v>75.7</v>
      </c>
      <c r="E6" s="959">
        <v>0.41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35.6</v>
      </c>
      <c r="I9" s="648">
        <f>IF(ISBLANK(C5),"",C5)</f>
        <v>20.7</v>
      </c>
      <c r="J9" s="649">
        <f>IF(ISBLANK(C6),"",C6)</f>
        <v>19.7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146</v>
      </c>
      <c r="C4" s="643">
        <v>2.7</v>
      </c>
      <c r="D4" s="643">
        <v>0.9</v>
      </c>
      <c r="E4" s="643">
        <v>0.17</v>
      </c>
      <c r="F4" s="643">
        <v>0.6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141</v>
      </c>
      <c r="C5" s="602">
        <v>2.7</v>
      </c>
      <c r="D5" s="602">
        <v>0.9</v>
      </c>
      <c r="E5" s="602">
        <v>0.17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136</v>
      </c>
      <c r="C6" s="602">
        <v>2.7</v>
      </c>
      <c r="D6" s="602">
        <v>0.9</v>
      </c>
      <c r="E6" s="602">
        <v>0.14000000000000001</v>
      </c>
      <c r="F6" s="602">
        <v>0.5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90.6</v>
      </c>
      <c r="C5" s="602">
        <v>95.8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83.9</v>
      </c>
      <c r="C6" s="602">
        <v>83.1</v>
      </c>
      <c r="D6" s="602">
        <v>1</v>
      </c>
      <c r="E6" s="602">
        <v>1.9</v>
      </c>
      <c r="F6" s="253"/>
      <c r="G6" s="253"/>
      <c r="H6" s="253"/>
    </row>
    <row r="7" spans="1:8" x14ac:dyDescent="0.25">
      <c r="A7" s="481">
        <v>2022</v>
      </c>
      <c r="B7" s="1067">
        <v>96.7</v>
      </c>
      <c r="C7" s="1067">
        <v>97.1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7696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700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4476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261505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5279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7913</v>
      </c>
      <c r="C5" s="1034">
        <v>3586</v>
      </c>
      <c r="D5" s="600">
        <v>4327</v>
      </c>
      <c r="G5" s="871" t="s">
        <v>126</v>
      </c>
      <c r="H5" s="637">
        <f>IF(ISBLANK(D7),"",D7)</f>
        <v>4121</v>
      </c>
    </row>
    <row r="6" spans="1:17" x14ac:dyDescent="0.25">
      <c r="A6" s="641">
        <v>2021</v>
      </c>
      <c r="B6" s="1034">
        <v>7582</v>
      </c>
      <c r="C6" s="1034">
        <v>3475</v>
      </c>
      <c r="D6" s="602">
        <v>4107</v>
      </c>
      <c r="G6" s="635" t="s">
        <v>127</v>
      </c>
      <c r="H6" s="623">
        <f>IF(ISBLANK(C7),"",C7)</f>
        <v>3575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7696</v>
      </c>
      <c r="C7" s="1034">
        <v>3575</v>
      </c>
      <c r="D7" s="617">
        <v>4121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4121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3575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3184</v>
      </c>
      <c r="C6" s="55">
        <v>1643</v>
      </c>
      <c r="D6" s="55">
        <v>1541</v>
      </c>
      <c r="E6" s="70">
        <v>3991</v>
      </c>
      <c r="F6" s="55">
        <v>2034</v>
      </c>
      <c r="G6" s="110">
        <v>1957</v>
      </c>
      <c r="H6" s="55">
        <v>2261</v>
      </c>
      <c r="I6" s="55">
        <v>1134</v>
      </c>
      <c r="J6" s="55">
        <v>1127</v>
      </c>
      <c r="K6" s="70">
        <v>8853</v>
      </c>
      <c r="L6" s="55">
        <v>4529</v>
      </c>
      <c r="M6" s="110">
        <v>4324</v>
      </c>
      <c r="N6" s="70">
        <v>8611</v>
      </c>
      <c r="O6" s="55">
        <v>4495</v>
      </c>
      <c r="P6" s="110">
        <v>4116</v>
      </c>
      <c r="Q6" s="70">
        <v>34982</v>
      </c>
      <c r="R6" s="55">
        <v>17780</v>
      </c>
      <c r="S6" s="110">
        <v>17202</v>
      </c>
      <c r="T6" s="70">
        <v>53453</v>
      </c>
      <c r="U6" s="55">
        <v>26206</v>
      </c>
      <c r="V6" s="160">
        <v>27247</v>
      </c>
    </row>
    <row r="7" spans="1:22" x14ac:dyDescent="0.25">
      <c r="A7" s="286">
        <v>2021</v>
      </c>
      <c r="B7" s="167">
        <v>3138</v>
      </c>
      <c r="C7" s="94">
        <v>1632</v>
      </c>
      <c r="D7" s="94">
        <v>1506</v>
      </c>
      <c r="E7" s="167">
        <v>3912</v>
      </c>
      <c r="F7" s="94">
        <v>2005</v>
      </c>
      <c r="G7" s="169">
        <v>1907</v>
      </c>
      <c r="H7" s="94">
        <v>2205</v>
      </c>
      <c r="I7" s="94">
        <v>1117</v>
      </c>
      <c r="J7" s="94">
        <v>1088</v>
      </c>
      <c r="K7" s="167">
        <v>8693</v>
      </c>
      <c r="L7" s="94">
        <v>4470</v>
      </c>
      <c r="M7" s="169">
        <v>4223</v>
      </c>
      <c r="N7" s="167">
        <v>8465</v>
      </c>
      <c r="O7" s="94">
        <v>4411</v>
      </c>
      <c r="P7" s="169">
        <v>4054</v>
      </c>
      <c r="Q7" s="167">
        <v>34224</v>
      </c>
      <c r="R7" s="94">
        <v>17391</v>
      </c>
      <c r="S7" s="169">
        <v>16833</v>
      </c>
      <c r="T7" s="212">
        <v>52668</v>
      </c>
      <c r="U7" s="58">
        <v>25826</v>
      </c>
      <c r="V7" s="160">
        <v>26842</v>
      </c>
    </row>
    <row r="8" spans="1:22" x14ac:dyDescent="0.25">
      <c r="A8" s="219">
        <v>2022</v>
      </c>
      <c r="B8" s="72">
        <v>3076</v>
      </c>
      <c r="C8" s="61">
        <v>1590</v>
      </c>
      <c r="D8" s="61">
        <v>1486</v>
      </c>
      <c r="E8" s="72">
        <v>3662</v>
      </c>
      <c r="F8" s="61">
        <v>1877</v>
      </c>
      <c r="G8" s="111">
        <v>1785</v>
      </c>
      <c r="H8" s="61">
        <v>1988</v>
      </c>
      <c r="I8" s="61">
        <v>1013</v>
      </c>
      <c r="J8" s="61">
        <v>975</v>
      </c>
      <c r="K8" s="72">
        <v>8243</v>
      </c>
      <c r="L8" s="61">
        <v>4228</v>
      </c>
      <c r="M8" s="111">
        <v>4015</v>
      </c>
      <c r="N8" s="72">
        <v>7217</v>
      </c>
      <c r="O8" s="61">
        <v>3748</v>
      </c>
      <c r="P8" s="111">
        <v>3469</v>
      </c>
      <c r="Q8" s="72">
        <v>31320</v>
      </c>
      <c r="R8" s="61">
        <v>15816</v>
      </c>
      <c r="S8" s="111">
        <v>15504</v>
      </c>
      <c r="T8" s="72">
        <v>49541</v>
      </c>
      <c r="U8" s="61">
        <v>24123</v>
      </c>
      <c r="V8" s="111">
        <v>25418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3076</v>
      </c>
      <c r="C15" s="172">
        <f>E8</f>
        <v>3662</v>
      </c>
      <c r="D15" s="172">
        <f>H8</f>
        <v>1988</v>
      </c>
      <c r="E15" s="172">
        <f>K8</f>
        <v>8243</v>
      </c>
      <c r="F15" s="172">
        <f>N8</f>
        <v>7217</v>
      </c>
      <c r="G15" s="172">
        <f>Q8</f>
        <v>31320</v>
      </c>
      <c r="H15" s="334">
        <f>T8</f>
        <v>49541</v>
      </c>
      <c r="M15" s="172">
        <f>K8</f>
        <v>8243</v>
      </c>
      <c r="N15" s="172">
        <f>H15-E15-O15</f>
        <v>29815</v>
      </c>
      <c r="O15" s="172">
        <f>H15-(B15+C15+G15)</f>
        <v>11483</v>
      </c>
      <c r="P15" s="29"/>
      <c r="Q15" s="100">
        <f>M15/H15*100</f>
        <v>16.638743666861792</v>
      </c>
      <c r="R15" s="100">
        <f>N15/H15*100</f>
        <v>60.182475121616442</v>
      </c>
      <c r="S15" s="100">
        <f>O15/H15*100</f>
        <v>23.17878121152177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16.638743666861792</v>
      </c>
      <c r="R18" s="100">
        <f>N15/H15*100</f>
        <v>60.182475121616442</v>
      </c>
      <c r="S18" s="100">
        <f>O15/H15*100</f>
        <v>23.17878121152177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14.2</v>
      </c>
      <c r="C23" s="361"/>
      <c r="D23" s="361"/>
      <c r="E23" s="167">
        <v>27.8</v>
      </c>
      <c r="F23" s="361"/>
      <c r="G23" s="362"/>
      <c r="H23" s="167">
        <v>11.82</v>
      </c>
      <c r="I23" s="94">
        <v>4.18</v>
      </c>
      <c r="J23" s="169">
        <v>21.74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6.8</v>
      </c>
      <c r="C24" s="361"/>
      <c r="D24" s="361"/>
      <c r="E24" s="167">
        <v>26.5</v>
      </c>
      <c r="F24" s="361"/>
      <c r="G24" s="362"/>
      <c r="H24" s="167">
        <v>6.79</v>
      </c>
      <c r="I24" s="94">
        <v>4.2699999999999996</v>
      </c>
      <c r="J24" s="169">
        <v>9.6199999999999992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8.4</v>
      </c>
      <c r="F25" s="357"/>
      <c r="G25" s="461"/>
      <c r="H25" s="72">
        <v>2.11</v>
      </c>
      <c r="I25" s="61">
        <v>0</v>
      </c>
      <c r="J25" s="111">
        <v>4.26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21.74</v>
      </c>
      <c r="C32" s="674">
        <f>IF(ISBLANK(I23),"",I23)</f>
        <v>4.18</v>
      </c>
      <c r="F32" s="700">
        <f>A23</f>
        <v>2020</v>
      </c>
      <c r="G32" s="674">
        <f>IF(ISBLANK(J23),"",J23)</f>
        <v>21.74</v>
      </c>
      <c r="H32" s="674">
        <f>IF(ISBLANK(I23),"",I23)</f>
        <v>4.18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9.6199999999999992</v>
      </c>
      <c r="C33" s="853">
        <f t="shared" ref="C33:C34" si="2">IF(ISBLANK(I24),"",I24)</f>
        <v>4.2699999999999996</v>
      </c>
      <c r="F33" s="701">
        <f t="shared" ref="F33:F34" si="3">A24</f>
        <v>2021</v>
      </c>
      <c r="G33" s="853">
        <f t="shared" ref="G33:G34" si="4">IF(ISBLANK(J24),"",J24)</f>
        <v>9.6199999999999992</v>
      </c>
      <c r="H33" s="853">
        <f t="shared" ref="H33:H34" si="5">IF(ISBLANK(I24),"",I24)</f>
        <v>4.2699999999999996</v>
      </c>
    </row>
    <row r="34" spans="1:8" x14ac:dyDescent="0.25">
      <c r="A34" s="702">
        <f t="shared" si="0"/>
        <v>2022</v>
      </c>
      <c r="B34" s="676">
        <f t="shared" si="1"/>
        <v>4.26</v>
      </c>
      <c r="C34" s="676">
        <f t="shared" si="2"/>
        <v>0</v>
      </c>
      <c r="F34" s="702">
        <f t="shared" si="3"/>
        <v>2022</v>
      </c>
      <c r="G34" s="676">
        <f t="shared" si="4"/>
        <v>4.26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74</v>
      </c>
      <c r="C4" s="600">
        <v>17</v>
      </c>
      <c r="D4" s="600">
        <v>8</v>
      </c>
      <c r="E4" s="599">
        <v>4</v>
      </c>
      <c r="F4" s="600">
        <v>9.5</v>
      </c>
      <c r="G4" s="600">
        <v>0.9</v>
      </c>
    </row>
    <row r="5" spans="1:10" x14ac:dyDescent="0.25">
      <c r="A5" s="286">
        <v>2022</v>
      </c>
      <c r="B5" s="751">
        <v>69</v>
      </c>
      <c r="C5" s="751">
        <v>14</v>
      </c>
      <c r="D5" s="751">
        <v>8</v>
      </c>
      <c r="E5" s="753">
        <v>5</v>
      </c>
      <c r="F5" s="751">
        <v>9.4</v>
      </c>
      <c r="G5" s="751">
        <v>1</v>
      </c>
    </row>
    <row r="6" spans="1:10" x14ac:dyDescent="0.25">
      <c r="A6" s="218">
        <v>2023</v>
      </c>
      <c r="B6" s="752">
        <v>60</v>
      </c>
      <c r="C6" s="752">
        <v>7</v>
      </c>
      <c r="D6" s="752">
        <v>3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74</v>
      </c>
      <c r="C11" s="80">
        <f>IF(ISBLANK(D4),"",D4)</f>
        <v>8</v>
      </c>
      <c r="E11" s="103">
        <f>A4</f>
        <v>2021</v>
      </c>
      <c r="F11" s="80">
        <f>IF(ISBLANK(B4),"",B4)</f>
        <v>74</v>
      </c>
      <c r="G11" s="80">
        <f>IF(ISBLANK(D4),"",D4)</f>
        <v>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69</v>
      </c>
      <c r="C12" s="80">
        <f>IF(ISBLANK(D5),"",D5)</f>
        <v>8</v>
      </c>
      <c r="E12" s="103">
        <f t="shared" ref="E12:E13" si="1">A5</f>
        <v>2022</v>
      </c>
      <c r="F12" s="80">
        <f t="shared" ref="F12:F13" si="2">IF(ISBLANK(B5),"",B5)</f>
        <v>69</v>
      </c>
      <c r="G12" s="80">
        <f t="shared" ref="G12:G13" si="3">IF(ISBLANK(D5),"",D5)</f>
        <v>8</v>
      </c>
    </row>
    <row r="13" spans="1:10" x14ac:dyDescent="0.25">
      <c r="A13" s="155">
        <f t="shared" si="0"/>
        <v>2023</v>
      </c>
      <c r="B13" s="83">
        <f>IF(ISBLANK(B6),"",B6)</f>
        <v>60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60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17</v>
      </c>
      <c r="C18" s="80">
        <f>IF(ISBLANK(E4),"",E4)</f>
        <v>4</v>
      </c>
      <c r="E18" s="603">
        <f>A4</f>
        <v>2021</v>
      </c>
      <c r="F18" s="100">
        <f>IF(ISBLANK(C4),"",C4)</f>
        <v>17</v>
      </c>
      <c r="G18" s="100">
        <f>IF(ISBLANK(E4),"",E4)</f>
        <v>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14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14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3</v>
      </c>
      <c r="E20" s="155">
        <f t="shared" si="5"/>
        <v>2023</v>
      </c>
      <c r="F20" s="83">
        <f>IF(ISBLANK(C6),"",C6)</f>
        <v>7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1901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738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9.1999999999999993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506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363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854</v>
      </c>
    </row>
    <row r="17" spans="2:3" x14ac:dyDescent="0.25">
      <c r="B17" s="253">
        <v>2022</v>
      </c>
      <c r="C17" s="1100">
        <v>759</v>
      </c>
    </row>
    <row r="18" spans="2:3" x14ac:dyDescent="0.25">
      <c r="B18" s="253">
        <v>2023</v>
      </c>
      <c r="C18" s="1100">
        <v>738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854</v>
      </c>
    </row>
    <row r="22" spans="2:3" x14ac:dyDescent="0.25">
      <c r="B22" s="636">
        <f>B17</f>
        <v>2022</v>
      </c>
      <c r="C22" s="636">
        <f t="shared" ref="C22:C23" si="0">IF(ISBLANK(C17),"",C17)</f>
        <v>759</v>
      </c>
    </row>
    <row r="23" spans="2:3" x14ac:dyDescent="0.25">
      <c r="B23" s="636">
        <f>B18</f>
        <v>2023</v>
      </c>
      <c r="C23" s="636">
        <f t="shared" si="0"/>
        <v>738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40</v>
      </c>
      <c r="C5" s="55">
        <v>82</v>
      </c>
      <c r="D5" s="55">
        <v>104</v>
      </c>
      <c r="E5" s="269">
        <f>SUM(B5:D5)</f>
        <v>226</v>
      </c>
      <c r="F5" s="71">
        <v>2194</v>
      </c>
      <c r="G5" s="70">
        <v>0.5</v>
      </c>
      <c r="H5" s="55">
        <v>0.3</v>
      </c>
      <c r="I5" s="110">
        <v>0.9</v>
      </c>
      <c r="J5" s="71">
        <v>4.2</v>
      </c>
    </row>
    <row r="6" spans="1:10" x14ac:dyDescent="0.25">
      <c r="A6" s="286">
        <v>2022</v>
      </c>
      <c r="B6" s="757">
        <v>51</v>
      </c>
      <c r="C6" s="758">
        <v>91</v>
      </c>
      <c r="D6" s="758">
        <v>75</v>
      </c>
      <c r="E6" s="270">
        <f>SUM(B6:D6)</f>
        <v>217</v>
      </c>
      <c r="F6" s="214">
        <v>2040</v>
      </c>
      <c r="G6" s="457">
        <v>0.6</v>
      </c>
      <c r="H6" s="458">
        <v>0.3</v>
      </c>
      <c r="I6" s="763">
        <v>0.7</v>
      </c>
      <c r="J6" s="214">
        <v>4.0999999999999996</v>
      </c>
    </row>
    <row r="7" spans="1:10" x14ac:dyDescent="0.25">
      <c r="A7" s="218">
        <v>2023</v>
      </c>
      <c r="B7" s="167">
        <v>66</v>
      </c>
      <c r="C7" s="94">
        <v>86</v>
      </c>
      <c r="D7" s="94">
        <v>77</v>
      </c>
      <c r="E7" s="447">
        <f>SUM(B7:D7)</f>
        <v>229</v>
      </c>
      <c r="F7" s="168">
        <v>1901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2194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2040</v>
      </c>
      <c r="C14" s="28"/>
      <c r="D14" s="28"/>
      <c r="F14" s="625" t="s">
        <v>1526</v>
      </c>
      <c r="G14" s="621">
        <f>IF(ISBLANK(B7),"",B7)</f>
        <v>66</v>
      </c>
      <c r="I14" s="625" t="s">
        <v>1529</v>
      </c>
      <c r="J14" s="621">
        <f>IF(ISBLANK(B7),"",B7)</f>
        <v>66</v>
      </c>
    </row>
    <row r="15" spans="1:10" x14ac:dyDescent="0.25">
      <c r="A15" s="624">
        <f t="shared" ref="A15" si="1">A7</f>
        <v>2023</v>
      </c>
      <c r="B15" s="623">
        <f t="shared" si="0"/>
        <v>1901</v>
      </c>
      <c r="C15" s="28"/>
      <c r="D15" s="28"/>
      <c r="F15" s="626" t="s">
        <v>1527</v>
      </c>
      <c r="G15" s="622">
        <f>IF(ISBLANK(C7),"",C7)</f>
        <v>86</v>
      </c>
      <c r="I15" s="626" t="s">
        <v>1538</v>
      </c>
      <c r="J15" s="622">
        <f>IF(ISBLANK(C7),"",C7)</f>
        <v>86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77</v>
      </c>
      <c r="I16" s="627" t="s">
        <v>1539</v>
      </c>
      <c r="J16" s="623">
        <f>IF(ISBLANK(D7),"",D7)</f>
        <v>77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134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23.9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143</v>
      </c>
      <c r="C6" s="759"/>
      <c r="D6" s="759"/>
      <c r="E6" s="457">
        <v>23.3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61</v>
      </c>
      <c r="C7" s="759"/>
      <c r="D7" s="759"/>
      <c r="E7" s="457">
        <v>10.1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134</v>
      </c>
      <c r="C8" s="760"/>
      <c r="D8" s="760"/>
      <c r="E8" s="601">
        <v>23.9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143</v>
      </c>
      <c r="C16" s="755"/>
      <c r="I16" s="700">
        <f>A6</f>
        <v>2020</v>
      </c>
      <c r="J16" s="674">
        <f>IF(ISBLANK(E6),"",E6)</f>
        <v>23.3</v>
      </c>
      <c r="K16" s="756"/>
    </row>
    <row r="17" spans="1:10" x14ac:dyDescent="0.25">
      <c r="A17" s="701">
        <f>A7</f>
        <v>2021</v>
      </c>
      <c r="B17" s="853">
        <f>IF(ISBLANK(B7),"",B7)</f>
        <v>61</v>
      </c>
      <c r="C17" s="755"/>
      <c r="I17" s="701">
        <f>A7</f>
        <v>2021</v>
      </c>
      <c r="J17" s="853">
        <f>IF(ISBLANK(E7),"",E7)</f>
        <v>10.1</v>
      </c>
    </row>
    <row r="18" spans="1:10" x14ac:dyDescent="0.25">
      <c r="A18" s="702">
        <f>A8</f>
        <v>2022</v>
      </c>
      <c r="B18" s="676">
        <f>IF(ISBLANK(B8),"",B8)</f>
        <v>134</v>
      </c>
      <c r="C18" s="755"/>
      <c r="I18" s="702">
        <f>A8</f>
        <v>2022</v>
      </c>
      <c r="J18" s="676">
        <f>IF(ISBLANK(E8),"",E8)</f>
        <v>23.9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8.8000000000000007</v>
      </c>
    </row>
    <row r="6" spans="1:12" x14ac:dyDescent="0.25">
      <c r="A6" s="229">
        <v>2022</v>
      </c>
      <c r="B6" s="602">
        <v>33</v>
      </c>
      <c r="D6" s="450">
        <f>IF(ISBLANK(B6),"",A6)</f>
        <v>2022</v>
      </c>
      <c r="E6" s="619">
        <f>IF(ISBLANK(B6),"",B6)</f>
        <v>33</v>
      </c>
      <c r="K6" s="286">
        <v>2021</v>
      </c>
      <c r="L6" s="657">
        <v>8.6</v>
      </c>
    </row>
    <row r="7" spans="1:12" x14ac:dyDescent="0.25">
      <c r="A7" s="123">
        <v>2023</v>
      </c>
      <c r="B7" s="617">
        <v>35</v>
      </c>
      <c r="D7" s="379">
        <f>IF(ISBLANK(B7),"",A7)</f>
        <v>2023</v>
      </c>
      <c r="E7" s="620">
        <f>IF(ISBLANK(B7),"",B7)</f>
        <v>35</v>
      </c>
      <c r="K7" s="219">
        <v>2022</v>
      </c>
      <c r="L7" s="617">
        <v>8.4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32</v>
      </c>
      <c r="C4" s="643">
        <v>163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19</v>
      </c>
      <c r="C5" s="602">
        <v>150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23</v>
      </c>
      <c r="C6" s="602">
        <v>138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11</v>
      </c>
      <c r="C5" s="643">
        <v>4825</v>
      </c>
      <c r="D5" s="643">
        <v>719</v>
      </c>
      <c r="E5" s="869">
        <v>14.8</v>
      </c>
      <c r="F5" s="1039">
        <v>13.7</v>
      </c>
      <c r="G5" s="1039">
        <v>15.9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</v>
      </c>
      <c r="C6" s="657">
        <v>4355</v>
      </c>
      <c r="D6" s="657">
        <v>632</v>
      </c>
      <c r="E6" s="657">
        <v>14.4</v>
      </c>
      <c r="F6" s="657">
        <v>13.5</v>
      </c>
      <c r="G6" s="657">
        <v>15.3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11</v>
      </c>
      <c r="C7" s="617">
        <v>4476</v>
      </c>
      <c r="D7" s="617">
        <v>700</v>
      </c>
      <c r="E7" s="617">
        <v>15.5</v>
      </c>
      <c r="F7" s="617">
        <v>14.8</v>
      </c>
      <c r="G7" s="617">
        <v>16.2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9.9</v>
      </c>
      <c r="C4" s="655">
        <v>461</v>
      </c>
      <c r="D4" s="655">
        <v>5.3</v>
      </c>
      <c r="E4" s="655">
        <v>404</v>
      </c>
      <c r="F4" s="655">
        <v>0.8</v>
      </c>
      <c r="G4" s="655">
        <v>82</v>
      </c>
      <c r="H4" s="655">
        <v>21</v>
      </c>
      <c r="I4" s="655">
        <v>104</v>
      </c>
      <c r="J4" s="655">
        <v>0.9</v>
      </c>
      <c r="K4" s="253"/>
      <c r="L4" s="253"/>
      <c r="M4" s="253"/>
    </row>
    <row r="5" spans="1:13" x14ac:dyDescent="0.25">
      <c r="A5" s="486">
        <v>2022</v>
      </c>
      <c r="B5" s="602">
        <v>9.1999999999999993</v>
      </c>
      <c r="C5" s="602">
        <v>484</v>
      </c>
      <c r="D5" s="602">
        <v>5.9</v>
      </c>
      <c r="E5" s="602">
        <v>368</v>
      </c>
      <c r="F5" s="602">
        <v>0.7</v>
      </c>
      <c r="G5" s="602">
        <v>77</v>
      </c>
      <c r="H5" s="602">
        <v>19</v>
      </c>
      <c r="I5" s="602">
        <v>112</v>
      </c>
      <c r="J5" s="602">
        <v>1</v>
      </c>
      <c r="K5" s="253"/>
      <c r="L5" s="253"/>
      <c r="M5" s="253"/>
    </row>
    <row r="6" spans="1:13" x14ac:dyDescent="0.25">
      <c r="A6" s="481">
        <v>2023</v>
      </c>
      <c r="B6" s="617"/>
      <c r="C6" s="617">
        <v>506</v>
      </c>
      <c r="D6" s="617"/>
      <c r="E6" s="617">
        <v>363</v>
      </c>
      <c r="F6" s="617"/>
      <c r="G6" s="617">
        <v>63</v>
      </c>
      <c r="H6" s="617">
        <v>10</v>
      </c>
      <c r="I6" s="617">
        <v>102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304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423</v>
      </c>
      <c r="C4" s="1006">
        <v>239</v>
      </c>
      <c r="D4" s="1006">
        <v>184</v>
      </c>
      <c r="E4" s="1005">
        <v>1016</v>
      </c>
      <c r="F4" s="1006">
        <v>524</v>
      </c>
      <c r="G4" s="1006">
        <v>492</v>
      </c>
      <c r="H4" s="1007">
        <v>7.9</v>
      </c>
      <c r="I4" s="1007">
        <v>19</v>
      </c>
      <c r="J4" s="1007">
        <v>-11.1</v>
      </c>
      <c r="K4" s="70">
        <v>518</v>
      </c>
      <c r="L4" s="55">
        <v>207</v>
      </c>
      <c r="M4" s="110">
        <v>311</v>
      </c>
      <c r="N4" s="55">
        <v>677</v>
      </c>
      <c r="O4" s="55">
        <v>270</v>
      </c>
      <c r="P4" s="110">
        <v>407</v>
      </c>
    </row>
    <row r="5" spans="1:17" x14ac:dyDescent="0.25">
      <c r="A5" s="286">
        <v>2021</v>
      </c>
      <c r="B5" s="1008">
        <v>442</v>
      </c>
      <c r="C5" s="1009">
        <v>234</v>
      </c>
      <c r="D5" s="1009">
        <v>208</v>
      </c>
      <c r="E5" s="1008">
        <v>1095</v>
      </c>
      <c r="F5" s="1009">
        <v>574</v>
      </c>
      <c r="G5" s="1009">
        <v>521</v>
      </c>
      <c r="H5" s="1010">
        <v>8.4</v>
      </c>
      <c r="I5" s="1010">
        <v>20.8</v>
      </c>
      <c r="J5" s="1010">
        <v>-12.4</v>
      </c>
      <c r="K5" s="212">
        <v>748</v>
      </c>
      <c r="L5" s="58">
        <v>304</v>
      </c>
      <c r="M5" s="160">
        <v>444</v>
      </c>
      <c r="N5" s="58">
        <v>913</v>
      </c>
      <c r="O5" s="58">
        <v>379</v>
      </c>
      <c r="P5" s="160">
        <v>534</v>
      </c>
    </row>
    <row r="6" spans="1:17" x14ac:dyDescent="0.25">
      <c r="A6" s="219">
        <v>2022</v>
      </c>
      <c r="B6" s="1011">
        <v>474</v>
      </c>
      <c r="C6" s="1012">
        <v>239</v>
      </c>
      <c r="D6" s="1012">
        <v>235</v>
      </c>
      <c r="E6" s="1011">
        <v>962</v>
      </c>
      <c r="F6" s="1012">
        <v>485</v>
      </c>
      <c r="G6" s="1012">
        <v>477</v>
      </c>
      <c r="H6" s="1013">
        <v>9.6</v>
      </c>
      <c r="I6" s="1013">
        <v>19.399999999999999</v>
      </c>
      <c r="J6" s="1013">
        <v>-9.9</v>
      </c>
      <c r="K6" s="1014">
        <v>792</v>
      </c>
      <c r="L6" s="1015">
        <v>331</v>
      </c>
      <c r="M6" s="1016">
        <v>461</v>
      </c>
      <c r="N6" s="1015">
        <v>922</v>
      </c>
      <c r="O6" s="1015">
        <v>418</v>
      </c>
      <c r="P6" s="1016">
        <v>504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184</v>
      </c>
      <c r="C13" s="319">
        <f>IF(ISBLANK(C4),"",C4)</f>
        <v>239</v>
      </c>
      <c r="D13" s="364"/>
      <c r="E13" s="322">
        <f>A4</f>
        <v>2020</v>
      </c>
      <c r="F13" s="319">
        <f>IF(ISBLANK(G4),"",G4)</f>
        <v>492</v>
      </c>
      <c r="G13" s="319">
        <f>IF(ISBLANK(F4),"",F4)</f>
        <v>524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208</v>
      </c>
      <c r="C14" s="320">
        <f t="shared" ref="C14:C15" si="2">IF(ISBLANK(C5),"",C5)</f>
        <v>234</v>
      </c>
      <c r="D14" s="364"/>
      <c r="E14" s="323">
        <f t="shared" ref="E14:E15" si="3">A5</f>
        <v>2021</v>
      </c>
      <c r="F14" s="320">
        <f t="shared" ref="F14:F15" si="4">IF(ISBLANK(G5),"",G5)</f>
        <v>521</v>
      </c>
      <c r="G14" s="320">
        <f t="shared" ref="G14:G15" si="5">IF(ISBLANK(F5),"",F5)</f>
        <v>574</v>
      </c>
      <c r="H14" s="389"/>
      <c r="I14" s="389"/>
      <c r="J14" s="48"/>
      <c r="K14" s="325" t="s">
        <v>536</v>
      </c>
      <c r="L14" s="328">
        <f>IF(ISBLANK(K4),"",K4)</f>
        <v>518</v>
      </c>
      <c r="M14" s="328">
        <f>IF(ISBLANK(K5),"",K5)</f>
        <v>748</v>
      </c>
      <c r="N14" s="328">
        <f>IF(ISBLANK(K6),"",K6)</f>
        <v>792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235</v>
      </c>
      <c r="C15" s="321">
        <f t="shared" si="2"/>
        <v>239</v>
      </c>
      <c r="E15" s="324">
        <f t="shared" si="3"/>
        <v>2022</v>
      </c>
      <c r="F15" s="321">
        <f t="shared" si="4"/>
        <v>477</v>
      </c>
      <c r="G15" s="321">
        <f t="shared" si="5"/>
        <v>485</v>
      </c>
      <c r="H15" s="211"/>
      <c r="I15" s="211"/>
      <c r="J15" s="28"/>
      <c r="K15" s="326" t="s">
        <v>535</v>
      </c>
      <c r="L15" s="329">
        <f>IF(ISBLANK(N4),"",N4)</f>
        <v>677</v>
      </c>
      <c r="M15" s="329">
        <f>IF(ISBLANK(N5),"",N5)</f>
        <v>913</v>
      </c>
      <c r="N15" s="329">
        <f>IF(ISBLANK(N6),"",N6)</f>
        <v>922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518</v>
      </c>
      <c r="M19" s="328">
        <f>IF(ISBLANK(K5),"",K5)</f>
        <v>748</v>
      </c>
      <c r="N19" s="328">
        <f>IF(ISBLANK(K6),"",K6)</f>
        <v>792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677</v>
      </c>
      <c r="M20" s="329">
        <f>IF(ISBLANK(N5),"",N5)</f>
        <v>913</v>
      </c>
      <c r="N20" s="329">
        <f>IF(ISBLANK(N6),"",N6)</f>
        <v>922</v>
      </c>
      <c r="O20" s="364"/>
    </row>
    <row r="21" spans="1:15" x14ac:dyDescent="0.25">
      <c r="A21" s="322">
        <f>A4</f>
        <v>2020</v>
      </c>
      <c r="B21" s="319">
        <f>IF(ISBLANK(D4),"",D4)</f>
        <v>184</v>
      </c>
      <c r="C21" s="319">
        <f>IF(ISBLANK(C4),"",C4)</f>
        <v>239</v>
      </c>
      <c r="E21" s="322">
        <f>A4</f>
        <v>2020</v>
      </c>
      <c r="F21" s="319">
        <f>IF(ISBLANK(G4),"",G4)</f>
        <v>492</v>
      </c>
      <c r="G21" s="319">
        <f>IF(ISBLANK(F4),"",F4)</f>
        <v>524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208</v>
      </c>
      <c r="C22" s="320">
        <f t="shared" ref="C22:C23" si="8">IF(ISBLANK(C5),"",C5)</f>
        <v>234</v>
      </c>
      <c r="E22" s="323">
        <f t="shared" ref="E22:E23" si="9">A5</f>
        <v>2021</v>
      </c>
      <c r="F22" s="320">
        <f t="shared" ref="F22:F23" si="10">IF(ISBLANK(G5),"",G5)</f>
        <v>521</v>
      </c>
      <c r="G22" s="320">
        <f t="shared" ref="G22:G23" si="11">IF(ISBLANK(F5),"",F5)</f>
        <v>574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235</v>
      </c>
      <c r="C23" s="321">
        <f t="shared" si="8"/>
        <v>239</v>
      </c>
      <c r="E23" s="324">
        <f t="shared" si="9"/>
        <v>2022</v>
      </c>
      <c r="F23" s="321">
        <f t="shared" si="10"/>
        <v>477</v>
      </c>
      <c r="G23" s="321">
        <f t="shared" si="11"/>
        <v>485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19</v>
      </c>
      <c r="C5" s="611"/>
      <c r="D5" s="611"/>
      <c r="E5" s="599">
        <v>56</v>
      </c>
      <c r="F5" s="616"/>
      <c r="G5" s="945"/>
      <c r="H5" s="599">
        <v>280</v>
      </c>
      <c r="I5" s="616">
        <v>96</v>
      </c>
      <c r="J5" s="616">
        <v>184</v>
      </c>
      <c r="K5" s="616"/>
      <c r="L5" s="945"/>
    </row>
    <row r="6" spans="1:12" x14ac:dyDescent="0.25">
      <c r="A6" s="286">
        <v>2021</v>
      </c>
      <c r="B6" s="601">
        <v>9</v>
      </c>
      <c r="C6" s="612"/>
      <c r="D6" s="612"/>
      <c r="E6" s="1034">
        <v>54</v>
      </c>
      <c r="F6" s="1028"/>
      <c r="G6" s="980"/>
      <c r="H6" s="1034">
        <v>299</v>
      </c>
      <c r="I6" s="1028">
        <v>91</v>
      </c>
      <c r="J6" s="1028">
        <v>208</v>
      </c>
      <c r="K6" s="1028"/>
      <c r="L6" s="980"/>
    </row>
    <row r="7" spans="1:12" x14ac:dyDescent="0.25">
      <c r="A7" s="218">
        <v>2022</v>
      </c>
      <c r="B7" s="601">
        <v>17</v>
      </c>
      <c r="C7" s="612"/>
      <c r="D7" s="612"/>
      <c r="E7" s="1034">
        <v>81</v>
      </c>
      <c r="F7" s="1028"/>
      <c r="G7" s="980"/>
      <c r="H7" s="1034">
        <v>304</v>
      </c>
      <c r="I7" s="1028">
        <v>101</v>
      </c>
      <c r="J7" s="1028">
        <v>203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101</v>
      </c>
    </row>
    <row r="15" spans="1:12" ht="30" x14ac:dyDescent="0.25">
      <c r="A15" s="833" t="s">
        <v>1543</v>
      </c>
      <c r="B15" s="623">
        <f>IF(ISBLANK(J7),"",J7)</f>
        <v>203</v>
      </c>
    </row>
    <row r="17" spans="1:2" x14ac:dyDescent="0.25">
      <c r="A17" s="625" t="s">
        <v>1540</v>
      </c>
      <c r="B17" s="621">
        <f>IF(ISBLANK(I7),"",I7)</f>
        <v>101</v>
      </c>
    </row>
    <row r="18" spans="1:2" x14ac:dyDescent="0.25">
      <c r="A18" s="627" t="s">
        <v>1541</v>
      </c>
      <c r="B18" s="623">
        <f>IF(ISBLANK(J7),"",J7)</f>
        <v>203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61.8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60.5</v>
      </c>
      <c r="C10" s="614">
        <v>30.8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56.5</v>
      </c>
      <c r="C14" s="73">
        <v>30.8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210.268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330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21591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12168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67.2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210.268</v>
      </c>
      <c r="C5" s="611">
        <v>209.36799999999999</v>
      </c>
      <c r="D5" s="751">
        <v>19230</v>
      </c>
      <c r="E5" s="751">
        <v>37</v>
      </c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>
        <v>210.268</v>
      </c>
      <c r="C6" s="612">
        <v>209.36799999999999</v>
      </c>
      <c r="D6" s="959">
        <v>19795</v>
      </c>
      <c r="E6" s="959">
        <v>38</v>
      </c>
      <c r="G6" s="480">
        <v>2017</v>
      </c>
      <c r="H6" s="212">
        <v>356.94</v>
      </c>
      <c r="I6" s="58">
        <v>0</v>
      </c>
      <c r="J6" s="58">
        <v>356.94</v>
      </c>
      <c r="K6" s="214">
        <v>0</v>
      </c>
    </row>
    <row r="7" spans="1:12" x14ac:dyDescent="0.25">
      <c r="A7" s="218">
        <v>2022</v>
      </c>
      <c r="B7" s="601">
        <v>210.268</v>
      </c>
      <c r="C7" s="612">
        <v>209.36799999999999</v>
      </c>
      <c r="D7" s="959">
        <v>22001</v>
      </c>
      <c r="E7" s="959">
        <v>42</v>
      </c>
      <c r="G7" s="482">
        <v>2020</v>
      </c>
      <c r="H7" s="72">
        <v>67.2</v>
      </c>
      <c r="I7" s="61">
        <v>0</v>
      </c>
      <c r="J7" s="61">
        <v>67.2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209.36799999999999</v>
      </c>
      <c r="D14" s="631">
        <f>A5</f>
        <v>2020</v>
      </c>
      <c r="E14" s="625">
        <f>IF(ISBLANK(D5),"",D5)</f>
        <v>19230</v>
      </c>
      <c r="F14" s="211"/>
      <c r="G14" s="634" t="s">
        <v>925</v>
      </c>
      <c r="H14" s="621">
        <f>IF(ISBLANK(J7),"",J7)</f>
        <v>67.2</v>
      </c>
      <c r="I14" s="211"/>
      <c r="J14" s="211"/>
    </row>
    <row r="15" spans="1:12" x14ac:dyDescent="0.25">
      <c r="A15" s="870" t="s">
        <v>16</v>
      </c>
      <c r="B15" s="630">
        <f>IF(ISBLANK(B7),"",B7)</f>
        <v>210.268</v>
      </c>
      <c r="D15" s="632">
        <f t="shared" ref="D15:D16" si="0">A6</f>
        <v>2021</v>
      </c>
      <c r="E15" s="626">
        <f>IF(ISBLANK(D6),"",D6)</f>
        <v>19795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22001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209.36799999999999</v>
      </c>
      <c r="F19" s="253"/>
      <c r="G19" s="634" t="s">
        <v>529</v>
      </c>
      <c r="H19" s="621">
        <f>IF(ISBLANK(J7),"",J7)</f>
        <v>67.2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210.268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21591</v>
      </c>
      <c r="D5" s="1093">
        <v>318</v>
      </c>
      <c r="E5" s="1092">
        <v>11945</v>
      </c>
      <c r="F5" s="1093">
        <v>156</v>
      </c>
    </row>
    <row r="6" spans="1:9" x14ac:dyDescent="0.25">
      <c r="A6" s="218">
        <v>2021</v>
      </c>
      <c r="B6" s="1092">
        <v>0.4</v>
      </c>
      <c r="C6" s="1092">
        <v>21591</v>
      </c>
      <c r="D6" s="1093">
        <v>318</v>
      </c>
      <c r="E6" s="1092">
        <v>11945</v>
      </c>
      <c r="F6" s="1093">
        <v>156</v>
      </c>
    </row>
    <row r="7" spans="1:9" x14ac:dyDescent="0.25">
      <c r="A7" s="219">
        <v>2022</v>
      </c>
      <c r="B7" s="73">
        <v>0.4</v>
      </c>
      <c r="C7" s="73">
        <v>21591</v>
      </c>
      <c r="D7" s="73">
        <v>330</v>
      </c>
      <c r="E7" s="73">
        <v>12168</v>
      </c>
      <c r="F7" s="73">
        <v>156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14330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11182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3148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74679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61917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12762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6906</v>
      </c>
      <c r="C5" s="458">
        <v>6754</v>
      </c>
      <c r="D5" s="458">
        <v>152</v>
      </c>
      <c r="E5" s="457">
        <v>37699</v>
      </c>
      <c r="F5" s="458">
        <v>37286</v>
      </c>
      <c r="G5" s="458">
        <v>413</v>
      </c>
      <c r="H5" s="457">
        <v>5.5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8480</v>
      </c>
      <c r="C6" s="458">
        <v>8101</v>
      </c>
      <c r="D6" s="458">
        <v>379</v>
      </c>
      <c r="E6" s="457">
        <v>42316</v>
      </c>
      <c r="F6" s="458">
        <v>40532</v>
      </c>
      <c r="G6" s="458">
        <v>1784</v>
      </c>
      <c r="H6" s="457">
        <v>5</v>
      </c>
      <c r="I6" s="763">
        <v>4.7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14330</v>
      </c>
      <c r="C7" s="612">
        <v>11182</v>
      </c>
      <c r="D7" s="612">
        <v>3148</v>
      </c>
      <c r="E7" s="601">
        <v>74679</v>
      </c>
      <c r="F7" s="612">
        <v>61917</v>
      </c>
      <c r="G7" s="612">
        <v>12762</v>
      </c>
      <c r="H7" s="947">
        <v>5.5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6906</v>
      </c>
      <c r="C14" s="674">
        <f t="shared" ref="C14:D14" si="0">IF(ISBLANK(C5),"",C5)</f>
        <v>6754</v>
      </c>
      <c r="D14" s="669">
        <f t="shared" si="0"/>
        <v>152</v>
      </c>
      <c r="F14" s="884">
        <f>A5</f>
        <v>2020</v>
      </c>
      <c r="G14" s="674">
        <f>IF(ISBLANK(E5),"",E5)</f>
        <v>37699</v>
      </c>
      <c r="H14" s="674">
        <f t="shared" ref="H14:I16" si="1">IF(ISBLANK(F5),"",F5)</f>
        <v>37286</v>
      </c>
      <c r="I14" s="669">
        <f t="shared" si="1"/>
        <v>413</v>
      </c>
      <c r="J14" s="756"/>
      <c r="K14" s="884">
        <f>A5</f>
        <v>2020</v>
      </c>
      <c r="L14" s="674">
        <f>IF(ISBLANK(H5),"",H5)</f>
        <v>5.5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8480</v>
      </c>
      <c r="C15" s="879">
        <f t="shared" si="3"/>
        <v>8101</v>
      </c>
      <c r="D15" s="886">
        <f t="shared" si="3"/>
        <v>379</v>
      </c>
      <c r="F15" s="890">
        <f t="shared" ref="F15:F16" si="4">A6</f>
        <v>2021</v>
      </c>
      <c r="G15" s="853">
        <f t="shared" ref="G15:G16" si="5">IF(ISBLANK(E6),"",E6)</f>
        <v>42316</v>
      </c>
      <c r="H15" s="853">
        <f t="shared" si="1"/>
        <v>40532</v>
      </c>
      <c r="I15" s="670">
        <f t="shared" si="1"/>
        <v>1784</v>
      </c>
      <c r="J15" s="211"/>
      <c r="K15" s="890">
        <f t="shared" ref="K15:K16" si="6">A6</f>
        <v>2021</v>
      </c>
      <c r="L15" s="853">
        <f t="shared" ref="L15:M16" si="7">IF(ISBLANK(H6),"",H6)</f>
        <v>5</v>
      </c>
      <c r="M15" s="670">
        <f t="shared" si="7"/>
        <v>4.7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14330</v>
      </c>
      <c r="C16" s="888">
        <f t="shared" si="3"/>
        <v>11182</v>
      </c>
      <c r="D16" s="889">
        <f t="shared" si="3"/>
        <v>3148</v>
      </c>
      <c r="F16" s="891">
        <f t="shared" si="4"/>
        <v>2022</v>
      </c>
      <c r="G16" s="676">
        <f t="shared" si="5"/>
        <v>74679</v>
      </c>
      <c r="H16" s="676">
        <f t="shared" si="1"/>
        <v>61917</v>
      </c>
      <c r="I16" s="671">
        <f t="shared" si="1"/>
        <v>12762</v>
      </c>
      <c r="J16" s="211"/>
      <c r="K16" s="891">
        <f t="shared" si="6"/>
        <v>2022</v>
      </c>
      <c r="L16" s="676">
        <f t="shared" si="7"/>
        <v>5.5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6906</v>
      </c>
      <c r="C22" s="674">
        <f t="shared" ref="C22:D22" si="8">IF(ISBLANK(C5),"",C5)</f>
        <v>6754</v>
      </c>
      <c r="D22" s="669">
        <f t="shared" si="8"/>
        <v>152</v>
      </c>
      <c r="F22" s="884">
        <f>A5</f>
        <v>2020</v>
      </c>
      <c r="G22" s="674">
        <f>IF(ISBLANK(E5),"",E5)</f>
        <v>37699</v>
      </c>
      <c r="H22" s="674">
        <f t="shared" ref="H22:I24" si="9">IF(ISBLANK(F5),"",F5)</f>
        <v>37286</v>
      </c>
      <c r="I22" s="669">
        <f t="shared" si="9"/>
        <v>413</v>
      </c>
      <c r="J22" s="756"/>
      <c r="K22" s="884">
        <f>A5</f>
        <v>2020</v>
      </c>
      <c r="L22" s="674">
        <f>IF(ISBLANK(H5),"",H5)</f>
        <v>5.5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8480</v>
      </c>
      <c r="C23" s="853">
        <f t="shared" si="11"/>
        <v>8101</v>
      </c>
      <c r="D23" s="670">
        <f t="shared" si="11"/>
        <v>379</v>
      </c>
      <c r="F23" s="890">
        <f t="shared" ref="F23:F24" si="12">A6</f>
        <v>2021</v>
      </c>
      <c r="G23" s="853">
        <f t="shared" ref="G23:G24" si="13">IF(ISBLANK(E6),"",E6)</f>
        <v>42316</v>
      </c>
      <c r="H23" s="853">
        <f t="shared" si="9"/>
        <v>40532</v>
      </c>
      <c r="I23" s="670">
        <f t="shared" si="9"/>
        <v>1784</v>
      </c>
      <c r="J23" s="211"/>
      <c r="K23" s="890">
        <f t="shared" ref="K23:K24" si="14">A6</f>
        <v>2021</v>
      </c>
      <c r="L23" s="853">
        <f t="shared" ref="L23:M24" si="15">IF(ISBLANK(H6),"",H6)</f>
        <v>5</v>
      </c>
      <c r="M23" s="670">
        <f t="shared" si="15"/>
        <v>4.7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14330</v>
      </c>
      <c r="C24" s="676">
        <f t="shared" si="11"/>
        <v>11182</v>
      </c>
      <c r="D24" s="671">
        <f t="shared" si="11"/>
        <v>3148</v>
      </c>
      <c r="F24" s="891">
        <f t="shared" si="12"/>
        <v>2022</v>
      </c>
      <c r="G24" s="676">
        <f t="shared" si="13"/>
        <v>74679</v>
      </c>
      <c r="H24" s="676">
        <f t="shared" si="9"/>
        <v>61917</v>
      </c>
      <c r="I24" s="671">
        <f t="shared" si="9"/>
        <v>12762</v>
      </c>
      <c r="J24" s="211"/>
      <c r="K24" s="891">
        <f t="shared" si="14"/>
        <v>2022</v>
      </c>
      <c r="L24" s="676">
        <f t="shared" si="15"/>
        <v>5.5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202</v>
      </c>
      <c r="C3" s="71">
        <v>109</v>
      </c>
      <c r="D3" s="71">
        <v>14.3</v>
      </c>
      <c r="F3" s="105" t="s">
        <v>537</v>
      </c>
      <c r="G3" s="97">
        <f>IF(ISBLANK(B3),"",B3)</f>
        <v>202</v>
      </c>
      <c r="H3" s="97">
        <f>IF(ISBLANK(B4),"",B4)</f>
        <v>233</v>
      </c>
      <c r="I3" s="97">
        <f>IF(ISBLANK(B5),"",B5)</f>
        <v>212</v>
      </c>
      <c r="J3" s="365"/>
    </row>
    <row r="4" spans="1:12" x14ac:dyDescent="0.25">
      <c r="A4" s="286">
        <v>2021</v>
      </c>
      <c r="B4" s="214">
        <v>233</v>
      </c>
      <c r="C4" s="214">
        <v>106</v>
      </c>
      <c r="D4" s="214">
        <v>11.7</v>
      </c>
      <c r="F4" s="130" t="s">
        <v>538</v>
      </c>
      <c r="G4" s="98">
        <f>IF(ISBLANK(C3),"",C3)</f>
        <v>109</v>
      </c>
      <c r="H4" s="98">
        <f>IF(ISBLANK(C4),"",C4)</f>
        <v>106</v>
      </c>
      <c r="I4" s="98">
        <f>IF(ISBLANK(C5),"",C5)</f>
        <v>103</v>
      </c>
      <c r="J4" s="365"/>
    </row>
    <row r="5" spans="1:12" x14ac:dyDescent="0.25">
      <c r="A5" s="218">
        <v>2022</v>
      </c>
      <c r="B5" s="168">
        <v>212</v>
      </c>
      <c r="C5" s="168">
        <v>103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202</v>
      </c>
      <c r="H8" s="97">
        <f>IF(ISBLANK(B4),"",B4)</f>
        <v>233</v>
      </c>
      <c r="I8" s="97">
        <f>IF(ISBLANK(B5),"",B5)</f>
        <v>212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109</v>
      </c>
      <c r="H9" s="98">
        <f>IF(ISBLANK(C4),"",C4)</f>
        <v>106</v>
      </c>
      <c r="I9" s="98">
        <f>IF(ISBLANK(C5),"",C5)</f>
        <v>103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11.7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1034</v>
      </c>
      <c r="C4" s="110">
        <v>1154</v>
      </c>
      <c r="E4" s="29" t="s">
        <v>540</v>
      </c>
      <c r="F4" s="163">
        <f>B4/($B$22+$C$22)*100</f>
        <v>2.0871601299933387</v>
      </c>
      <c r="G4" s="163">
        <f>C4/($B$22+$C$22)*100</f>
        <v>2.3293837427585231</v>
      </c>
      <c r="J4" s="29" t="s">
        <v>540</v>
      </c>
      <c r="K4" s="163">
        <f>G4</f>
        <v>2.3293837427585231</v>
      </c>
    </row>
    <row r="5" spans="1:11" x14ac:dyDescent="0.25">
      <c r="A5" s="202" t="s">
        <v>541</v>
      </c>
      <c r="B5" s="212">
        <v>1100</v>
      </c>
      <c r="C5" s="160">
        <v>1117</v>
      </c>
      <c r="E5" s="29" t="s">
        <v>541</v>
      </c>
      <c r="F5" s="163">
        <f t="shared" ref="F5:G21" si="0">B5/($B$22+$C$22)*100</f>
        <v>2.2203831170141903</v>
      </c>
      <c r="G5" s="163">
        <f t="shared" si="0"/>
        <v>2.2546981288225911</v>
      </c>
      <c r="J5" s="29" t="s">
        <v>541</v>
      </c>
      <c r="K5" s="163">
        <f t="shared" ref="K5:K21" si="1">G5</f>
        <v>2.2546981288225911</v>
      </c>
    </row>
    <row r="6" spans="1:11" x14ac:dyDescent="0.25">
      <c r="A6" s="202" t="s">
        <v>542</v>
      </c>
      <c r="B6" s="212">
        <v>1137</v>
      </c>
      <c r="C6" s="160">
        <v>1196</v>
      </c>
      <c r="E6" s="29" t="s">
        <v>542</v>
      </c>
      <c r="F6" s="163">
        <f t="shared" si="0"/>
        <v>2.2950687309501219</v>
      </c>
      <c r="G6" s="163">
        <f t="shared" si="0"/>
        <v>2.4141620072263379</v>
      </c>
      <c r="J6" s="29" t="s">
        <v>542</v>
      </c>
      <c r="K6" s="163">
        <f t="shared" si="1"/>
        <v>2.4141620072263379</v>
      </c>
    </row>
    <row r="7" spans="1:11" x14ac:dyDescent="0.25">
      <c r="A7" s="202" t="s">
        <v>543</v>
      </c>
      <c r="B7" s="212">
        <v>1207</v>
      </c>
      <c r="C7" s="160">
        <v>1259</v>
      </c>
      <c r="E7" s="29" t="s">
        <v>543</v>
      </c>
      <c r="F7" s="163">
        <f t="shared" si="0"/>
        <v>2.4363658383964797</v>
      </c>
      <c r="G7" s="163">
        <f t="shared" si="0"/>
        <v>2.5413294039280596</v>
      </c>
      <c r="J7" s="29" t="s">
        <v>543</v>
      </c>
      <c r="K7" s="163">
        <f t="shared" si="1"/>
        <v>2.5413294039280596</v>
      </c>
    </row>
    <row r="8" spans="1:11" x14ac:dyDescent="0.25">
      <c r="A8" s="202" t="s">
        <v>544</v>
      </c>
      <c r="B8" s="212">
        <v>1104</v>
      </c>
      <c r="C8" s="160">
        <v>1182</v>
      </c>
      <c r="E8" s="29" t="s">
        <v>544</v>
      </c>
      <c r="F8" s="163">
        <f t="shared" si="0"/>
        <v>2.2284572374396965</v>
      </c>
      <c r="G8" s="163">
        <f t="shared" si="0"/>
        <v>2.3859025857370662</v>
      </c>
      <c r="J8" s="29" t="s">
        <v>544</v>
      </c>
      <c r="K8" s="163">
        <f t="shared" si="1"/>
        <v>2.3859025857370662</v>
      </c>
    </row>
    <row r="9" spans="1:11" x14ac:dyDescent="0.25">
      <c r="A9" s="202" t="s">
        <v>545</v>
      </c>
      <c r="B9" s="212">
        <v>1158</v>
      </c>
      <c r="C9" s="160">
        <v>1307</v>
      </c>
      <c r="E9" s="29" t="s">
        <v>545</v>
      </c>
      <c r="F9" s="163">
        <f t="shared" si="0"/>
        <v>2.3374578631840297</v>
      </c>
      <c r="G9" s="163">
        <f t="shared" si="0"/>
        <v>2.6382188490341334</v>
      </c>
      <c r="J9" s="29" t="s">
        <v>545</v>
      </c>
      <c r="K9" s="163">
        <f t="shared" si="1"/>
        <v>2.6382188490341334</v>
      </c>
    </row>
    <row r="10" spans="1:11" x14ac:dyDescent="0.25">
      <c r="A10" s="202" t="s">
        <v>546</v>
      </c>
      <c r="B10" s="212">
        <v>1253</v>
      </c>
      <c r="C10" s="160">
        <v>1424</v>
      </c>
      <c r="E10" s="29" t="s">
        <v>546</v>
      </c>
      <c r="F10" s="163">
        <f t="shared" si="0"/>
        <v>2.5292182232898002</v>
      </c>
      <c r="G10" s="163">
        <f t="shared" si="0"/>
        <v>2.8743868714801879</v>
      </c>
      <c r="J10" s="29" t="s">
        <v>546</v>
      </c>
      <c r="K10" s="163">
        <f t="shared" si="1"/>
        <v>2.8743868714801879</v>
      </c>
    </row>
    <row r="11" spans="1:11" x14ac:dyDescent="0.25">
      <c r="A11" s="202" t="s">
        <v>547</v>
      </c>
      <c r="B11" s="212">
        <v>1559</v>
      </c>
      <c r="C11" s="160">
        <v>1635</v>
      </c>
      <c r="E11" s="29" t="s">
        <v>547</v>
      </c>
      <c r="F11" s="163">
        <f t="shared" si="0"/>
        <v>3.1468884358410207</v>
      </c>
      <c r="G11" s="163">
        <f t="shared" si="0"/>
        <v>3.3002967239256371</v>
      </c>
      <c r="J11" s="29" t="s">
        <v>547</v>
      </c>
      <c r="K11" s="163">
        <f t="shared" si="1"/>
        <v>3.3002967239256371</v>
      </c>
    </row>
    <row r="12" spans="1:11" x14ac:dyDescent="0.25">
      <c r="A12" s="202" t="s">
        <v>548</v>
      </c>
      <c r="B12" s="212">
        <v>1603</v>
      </c>
      <c r="C12" s="160">
        <v>1785</v>
      </c>
      <c r="E12" s="29" t="s">
        <v>548</v>
      </c>
      <c r="F12" s="163">
        <f t="shared" si="0"/>
        <v>3.2357037605215884</v>
      </c>
      <c r="G12" s="163">
        <f t="shared" si="0"/>
        <v>3.6030762398821179</v>
      </c>
      <c r="J12" s="29" t="s">
        <v>548</v>
      </c>
      <c r="K12" s="163">
        <f t="shared" si="1"/>
        <v>3.6030762398821179</v>
      </c>
    </row>
    <row r="13" spans="1:11" x14ac:dyDescent="0.25">
      <c r="A13" s="202" t="s">
        <v>549</v>
      </c>
      <c r="B13" s="212">
        <v>1737</v>
      </c>
      <c r="C13" s="160">
        <v>1742</v>
      </c>
      <c r="E13" s="29" t="s">
        <v>549</v>
      </c>
      <c r="F13" s="163">
        <f t="shared" si="0"/>
        <v>3.5061867947760441</v>
      </c>
      <c r="G13" s="163">
        <f t="shared" si="0"/>
        <v>3.5162794453079265</v>
      </c>
      <c r="J13" s="29" t="s">
        <v>549</v>
      </c>
      <c r="K13" s="163">
        <f t="shared" si="1"/>
        <v>3.5162794453079265</v>
      </c>
    </row>
    <row r="14" spans="1:11" x14ac:dyDescent="0.25">
      <c r="A14" s="202" t="s">
        <v>550</v>
      </c>
      <c r="B14" s="212">
        <v>1722</v>
      </c>
      <c r="C14" s="160">
        <v>1726</v>
      </c>
      <c r="E14" s="29" t="s">
        <v>550</v>
      </c>
      <c r="F14" s="163">
        <f t="shared" si="0"/>
        <v>3.4759088431803962</v>
      </c>
      <c r="G14" s="163">
        <f t="shared" si="0"/>
        <v>3.4839829636059019</v>
      </c>
      <c r="J14" s="29" t="s">
        <v>550</v>
      </c>
      <c r="K14" s="163">
        <f t="shared" si="1"/>
        <v>3.4839829636059019</v>
      </c>
    </row>
    <row r="15" spans="1:11" x14ac:dyDescent="0.25">
      <c r="A15" s="202" t="s">
        <v>551</v>
      </c>
      <c r="B15" s="212">
        <v>1975</v>
      </c>
      <c r="C15" s="160">
        <v>1848</v>
      </c>
      <c r="E15" s="29" t="s">
        <v>551</v>
      </c>
      <c r="F15" s="163">
        <f t="shared" si="0"/>
        <v>3.9865969600936602</v>
      </c>
      <c r="G15" s="163">
        <f t="shared" si="0"/>
        <v>3.7302436365838396</v>
      </c>
      <c r="J15" s="29" t="s">
        <v>551</v>
      </c>
      <c r="K15" s="163">
        <f t="shared" si="1"/>
        <v>3.7302436365838396</v>
      </c>
    </row>
    <row r="16" spans="1:11" x14ac:dyDescent="0.25">
      <c r="A16" s="202" t="s">
        <v>552</v>
      </c>
      <c r="B16" s="212">
        <v>2186</v>
      </c>
      <c r="C16" s="160">
        <v>1908</v>
      </c>
      <c r="E16" s="29" t="s">
        <v>552</v>
      </c>
      <c r="F16" s="163">
        <f t="shared" si="0"/>
        <v>4.4125068125391094</v>
      </c>
      <c r="G16" s="163">
        <f t="shared" si="0"/>
        <v>3.8513554429664318</v>
      </c>
      <c r="J16" s="29" t="s">
        <v>552</v>
      </c>
      <c r="K16" s="163">
        <f t="shared" si="1"/>
        <v>3.8513554429664318</v>
      </c>
    </row>
    <row r="17" spans="1:11" x14ac:dyDescent="0.25">
      <c r="A17" s="202" t="s">
        <v>553</v>
      </c>
      <c r="B17" s="212">
        <v>2185</v>
      </c>
      <c r="C17" s="160">
        <v>1890</v>
      </c>
      <c r="E17" s="29" t="s">
        <v>553</v>
      </c>
      <c r="F17" s="163">
        <f t="shared" si="0"/>
        <v>4.4104882824327323</v>
      </c>
      <c r="G17" s="163">
        <f t="shared" si="0"/>
        <v>3.8150219010516544</v>
      </c>
      <c r="J17" s="29" t="s">
        <v>553</v>
      </c>
      <c r="K17" s="163">
        <f t="shared" si="1"/>
        <v>3.8150219010516544</v>
      </c>
    </row>
    <row r="18" spans="1:11" x14ac:dyDescent="0.25">
      <c r="A18" s="202" t="s">
        <v>554</v>
      </c>
      <c r="B18" s="212">
        <v>1920</v>
      </c>
      <c r="C18" s="160">
        <v>1518</v>
      </c>
      <c r="E18" s="29" t="s">
        <v>554</v>
      </c>
      <c r="F18" s="163">
        <f t="shared" si="0"/>
        <v>3.8755778042429503</v>
      </c>
      <c r="G18" s="163">
        <f t="shared" si="0"/>
        <v>3.0641287014795826</v>
      </c>
      <c r="J18" s="29" t="s">
        <v>554</v>
      </c>
      <c r="K18" s="163">
        <f t="shared" si="1"/>
        <v>3.0641287014795826</v>
      </c>
    </row>
    <row r="19" spans="1:11" x14ac:dyDescent="0.25">
      <c r="A19" s="202" t="s">
        <v>555</v>
      </c>
      <c r="B19" s="212">
        <v>1112</v>
      </c>
      <c r="C19" s="160">
        <v>747</v>
      </c>
      <c r="E19" s="29" t="s">
        <v>555</v>
      </c>
      <c r="F19" s="163">
        <f t="shared" si="0"/>
        <v>2.2446054782907088</v>
      </c>
      <c r="G19" s="163">
        <f t="shared" si="0"/>
        <v>1.5078419894632729</v>
      </c>
      <c r="J19" s="29" t="s">
        <v>555</v>
      </c>
      <c r="K19" s="163">
        <f t="shared" si="1"/>
        <v>1.5078419894632729</v>
      </c>
    </row>
    <row r="20" spans="1:11" x14ac:dyDescent="0.25">
      <c r="A20" s="202" t="s">
        <v>556</v>
      </c>
      <c r="B20" s="212">
        <v>854</v>
      </c>
      <c r="C20" s="160">
        <v>436</v>
      </c>
      <c r="E20" s="29" t="s">
        <v>556</v>
      </c>
      <c r="F20" s="163">
        <f t="shared" si="0"/>
        <v>1.7238247108455622</v>
      </c>
      <c r="G20" s="163">
        <f t="shared" si="0"/>
        <v>0.88007912638016994</v>
      </c>
      <c r="J20" s="29" t="s">
        <v>556</v>
      </c>
      <c r="K20" s="163">
        <f t="shared" si="1"/>
        <v>0.88007912638016994</v>
      </c>
    </row>
    <row r="21" spans="1:11" x14ac:dyDescent="0.25">
      <c r="A21" s="203" t="s">
        <v>557</v>
      </c>
      <c r="B21" s="72">
        <v>572</v>
      </c>
      <c r="C21" s="111">
        <v>249</v>
      </c>
      <c r="E21" s="31" t="s">
        <v>557</v>
      </c>
      <c r="F21" s="163">
        <f t="shared" si="0"/>
        <v>1.154599220847379</v>
      </c>
      <c r="G21" s="163">
        <f t="shared" si="0"/>
        <v>0.50261399648775762</v>
      </c>
      <c r="J21" s="31" t="s">
        <v>557</v>
      </c>
      <c r="K21" s="210">
        <f t="shared" si="1"/>
        <v>0.50261399648775762</v>
      </c>
    </row>
    <row r="22" spans="1:11" x14ac:dyDescent="0.25">
      <c r="A22" s="309" t="s">
        <v>16</v>
      </c>
      <c r="B22" s="121">
        <f>SUM(B4:B21)</f>
        <v>25418</v>
      </c>
      <c r="C22" s="124">
        <f>SUM(C4:C21)</f>
        <v>24123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3105</v>
      </c>
      <c r="C3" s="110">
        <v>1902</v>
      </c>
      <c r="E3" s="297" t="s">
        <v>709</v>
      </c>
      <c r="F3" s="71">
        <v>54.66</v>
      </c>
      <c r="G3" s="71">
        <v>58.81</v>
      </c>
      <c r="K3" s="122" t="s">
        <v>16</v>
      </c>
      <c r="L3" s="71">
        <v>2.74</v>
      </c>
      <c r="M3" s="71">
        <v>2.46</v>
      </c>
    </row>
    <row r="4" spans="1:16" x14ac:dyDescent="0.25">
      <c r="A4" s="202" t="s">
        <v>704</v>
      </c>
      <c r="B4" s="212">
        <v>3731</v>
      </c>
      <c r="C4" s="160">
        <v>2180</v>
      </c>
      <c r="E4" s="298" t="s">
        <v>710</v>
      </c>
      <c r="F4" s="214">
        <v>38.46</v>
      </c>
      <c r="G4" s="214">
        <v>33.049999999999997</v>
      </c>
      <c r="K4" s="215" t="s">
        <v>212</v>
      </c>
      <c r="L4" s="214">
        <v>2.73</v>
      </c>
      <c r="M4" s="214">
        <v>2.44</v>
      </c>
      <c r="N4" s="211"/>
    </row>
    <row r="5" spans="1:16" x14ac:dyDescent="0.25">
      <c r="A5" s="202" t="s">
        <v>705</v>
      </c>
      <c r="B5" s="212">
        <v>3053</v>
      </c>
      <c r="C5" s="160">
        <v>1351</v>
      </c>
      <c r="E5" s="298" t="s">
        <v>711</v>
      </c>
      <c r="F5" s="214">
        <v>5.31</v>
      </c>
      <c r="G5" s="214">
        <v>6.44</v>
      </c>
      <c r="K5" s="123" t="s">
        <v>213</v>
      </c>
      <c r="L5" s="73">
        <v>2.74</v>
      </c>
      <c r="M5" s="73">
        <v>2.5</v>
      </c>
      <c r="N5" s="211"/>
    </row>
    <row r="6" spans="1:16" x14ac:dyDescent="0.25">
      <c r="A6" s="202" t="s">
        <v>706</v>
      </c>
      <c r="B6" s="212">
        <v>2537</v>
      </c>
      <c r="C6" s="160">
        <v>1404</v>
      </c>
      <c r="E6" s="298" t="s">
        <v>712</v>
      </c>
      <c r="F6" s="214">
        <v>1.0900000000000001</v>
      </c>
      <c r="G6" s="214">
        <v>1.17</v>
      </c>
      <c r="K6" s="226"/>
      <c r="L6" s="164"/>
      <c r="M6" s="211"/>
    </row>
    <row r="7" spans="1:16" x14ac:dyDescent="0.25">
      <c r="A7" s="202" t="s">
        <v>707</v>
      </c>
      <c r="B7" s="212">
        <v>920</v>
      </c>
      <c r="C7" s="160">
        <v>588</v>
      </c>
      <c r="E7" s="299" t="s">
        <v>713</v>
      </c>
      <c r="F7" s="73">
        <v>0.49</v>
      </c>
      <c r="G7" s="73">
        <v>0.52</v>
      </c>
      <c r="K7" s="227"/>
      <c r="L7" s="211"/>
      <c r="M7" s="211"/>
    </row>
    <row r="8" spans="1:16" x14ac:dyDescent="0.25">
      <c r="A8" s="203" t="s">
        <v>708</v>
      </c>
      <c r="B8" s="72">
        <v>525</v>
      </c>
      <c r="C8" s="111">
        <v>385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24.353393085787452</v>
      </c>
      <c r="C13" s="301">
        <f>B3/SUM(B3:B8)*100</f>
        <v>22.38483166318218</v>
      </c>
      <c r="E13" s="217" t="s">
        <v>836</v>
      </c>
      <c r="F13" s="289">
        <f>IF(ISBLANK(F3),"",F3)</f>
        <v>54.66</v>
      </c>
      <c r="G13" s="289">
        <f>IF(ISBLANK(G3),"",G3)</f>
        <v>58.81</v>
      </c>
    </row>
    <row r="14" spans="1:16" x14ac:dyDescent="0.25">
      <c r="A14" s="220" t="s">
        <v>825</v>
      </c>
      <c r="B14" s="305">
        <f>C4/SUM(C3:C8)*100</f>
        <v>27.912932138284251</v>
      </c>
      <c r="C14" s="302">
        <f>B4/SUM(B3:B8)*100</f>
        <v>26.897844423617617</v>
      </c>
      <c r="E14" s="286" t="s">
        <v>837</v>
      </c>
      <c r="F14" s="290">
        <f t="shared" ref="F14:G17" si="0">IF(ISBLANK(F4),"",F4)</f>
        <v>38.46</v>
      </c>
      <c r="G14" s="290">
        <f t="shared" si="0"/>
        <v>33.049999999999997</v>
      </c>
    </row>
    <row r="15" spans="1:16" x14ac:dyDescent="0.25">
      <c r="A15" s="220" t="s">
        <v>826</v>
      </c>
      <c r="B15" s="305">
        <f>C5/SUM(C3:C8)*100</f>
        <v>17.298335467349553</v>
      </c>
      <c r="C15" s="302">
        <f>B5/SUM(B3:B8)*100</f>
        <v>22.009948814072526</v>
      </c>
      <c r="E15" s="286" t="s">
        <v>838</v>
      </c>
      <c r="F15" s="290">
        <f t="shared" si="0"/>
        <v>5.31</v>
      </c>
      <c r="G15" s="290">
        <f t="shared" si="0"/>
        <v>6.44</v>
      </c>
    </row>
    <row r="16" spans="1:16" x14ac:dyDescent="0.25">
      <c r="A16" s="220" t="s">
        <v>827</v>
      </c>
      <c r="B16" s="305">
        <f>C6/SUM(C3:C8)*100</f>
        <v>17.976952624839949</v>
      </c>
      <c r="C16" s="302">
        <f>B6/SUM(B3:B8)*100</f>
        <v>18.289957465215199</v>
      </c>
      <c r="E16" s="286" t="s">
        <v>839</v>
      </c>
      <c r="F16" s="290">
        <f t="shared" si="0"/>
        <v>1.0900000000000001</v>
      </c>
      <c r="G16" s="290">
        <f t="shared" si="0"/>
        <v>1.17</v>
      </c>
    </row>
    <row r="17" spans="1:18" x14ac:dyDescent="0.25">
      <c r="A17" s="220" t="s">
        <v>828</v>
      </c>
      <c r="B17" s="305">
        <f>C7/SUM(C3:C8)*100</f>
        <v>7.5288092189500642</v>
      </c>
      <c r="C17" s="302">
        <f>B7/SUM(B3:B8)*100</f>
        <v>6.6325427150169425</v>
      </c>
      <c r="E17" s="219" t="s">
        <v>840</v>
      </c>
      <c r="F17" s="291">
        <f t="shared" si="0"/>
        <v>0.49</v>
      </c>
      <c r="G17" s="291">
        <f t="shared" si="0"/>
        <v>0.52</v>
      </c>
    </row>
    <row r="18" spans="1:18" x14ac:dyDescent="0.25">
      <c r="A18" s="221" t="s">
        <v>829</v>
      </c>
      <c r="B18" s="306">
        <f>C8/SUM(C3:C8)*100</f>
        <v>4.929577464788732</v>
      </c>
      <c r="C18" s="303">
        <f>B8/SUM(B3:B8)*100</f>
        <v>3.7848749188955373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24.353393085787452</v>
      </c>
      <c r="C22" s="301">
        <f>C13</f>
        <v>22.38483166318218</v>
      </c>
    </row>
    <row r="23" spans="1:18" x14ac:dyDescent="0.25">
      <c r="A23" s="220" t="s">
        <v>831</v>
      </c>
      <c r="B23" s="305">
        <f t="shared" ref="B23:C27" si="1">B14</f>
        <v>27.912932138284251</v>
      </c>
      <c r="C23" s="302">
        <f t="shared" si="1"/>
        <v>26.897844423617617</v>
      </c>
    </row>
    <row r="24" spans="1:18" x14ac:dyDescent="0.25">
      <c r="A24" s="307" t="s">
        <v>832</v>
      </c>
      <c r="B24" s="305">
        <f t="shared" si="1"/>
        <v>17.298335467349553</v>
      </c>
      <c r="C24" s="302">
        <f t="shared" si="1"/>
        <v>22.009948814072526</v>
      </c>
    </row>
    <row r="25" spans="1:18" x14ac:dyDescent="0.25">
      <c r="A25" s="220" t="s">
        <v>833</v>
      </c>
      <c r="B25" s="305">
        <f t="shared" si="1"/>
        <v>17.976952624839949</v>
      </c>
      <c r="C25" s="302">
        <f t="shared" si="1"/>
        <v>18.289957465215199</v>
      </c>
    </row>
    <row r="26" spans="1:18" x14ac:dyDescent="0.25">
      <c r="A26" s="220" t="s">
        <v>834</v>
      </c>
      <c r="B26" s="305">
        <f t="shared" si="1"/>
        <v>7.5288092189500642</v>
      </c>
      <c r="C26" s="302">
        <f t="shared" si="1"/>
        <v>6.6325427150169425</v>
      </c>
    </row>
    <row r="27" spans="1:18" x14ac:dyDescent="0.25">
      <c r="A27" s="308" t="s">
        <v>835</v>
      </c>
      <c r="B27" s="306">
        <f t="shared" si="1"/>
        <v>4.929577464788732</v>
      </c>
      <c r="C27" s="303">
        <f t="shared" si="1"/>
        <v>3.7848749188955373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3818</v>
      </c>
      <c r="C34" s="110">
        <v>2056</v>
      </c>
      <c r="E34" s="297" t="s">
        <v>709</v>
      </c>
      <c r="F34" s="71">
        <v>58.81</v>
      </c>
      <c r="G34" s="211"/>
      <c r="K34" s="122" t="s">
        <v>16</v>
      </c>
      <c r="L34" s="71">
        <v>2.46</v>
      </c>
      <c r="M34" s="211"/>
    </row>
    <row r="35" spans="1:16" x14ac:dyDescent="0.25">
      <c r="A35" s="202" t="s">
        <v>704</v>
      </c>
      <c r="B35" s="212">
        <v>3900</v>
      </c>
      <c r="C35" s="160">
        <v>2035</v>
      </c>
      <c r="E35" s="298" t="s">
        <v>710</v>
      </c>
      <c r="F35" s="214">
        <v>33.049999999999997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2521</v>
      </c>
      <c r="C36" s="160">
        <v>1180</v>
      </c>
      <c r="E36" s="298" t="s">
        <v>711</v>
      </c>
      <c r="F36" s="214">
        <v>6.44</v>
      </c>
      <c r="G36" s="211"/>
      <c r="K36" s="123" t="s">
        <v>213</v>
      </c>
      <c r="L36" s="73">
        <v>2.5</v>
      </c>
      <c r="M36" s="211"/>
      <c r="N36" s="288">
        <v>2022</v>
      </c>
    </row>
    <row r="37" spans="1:16" x14ac:dyDescent="0.25">
      <c r="A37" s="202" t="s">
        <v>706</v>
      </c>
      <c r="B37" s="212">
        <v>1780</v>
      </c>
      <c r="C37" s="160">
        <v>912</v>
      </c>
      <c r="E37" s="298" t="s">
        <v>712</v>
      </c>
      <c r="F37" s="214">
        <v>1.17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680</v>
      </c>
      <c r="C38" s="160">
        <v>424</v>
      </c>
      <c r="E38" s="299" t="s">
        <v>713</v>
      </c>
      <c r="F38" s="73">
        <v>0.52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337</v>
      </c>
      <c r="C39" s="111">
        <v>271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29.892410584472231</v>
      </c>
      <c r="C44" s="301">
        <f>B34/SUM(B34:B39)*100</f>
        <v>29.288125191776622</v>
      </c>
      <c r="E44" s="217" t="s">
        <v>836</v>
      </c>
      <c r="F44" s="289">
        <f>IF(ISBLANK(F34),"",F34)</f>
        <v>58.81</v>
      </c>
    </row>
    <row r="45" spans="1:16" x14ac:dyDescent="0.25">
      <c r="A45" s="220" t="s">
        <v>825</v>
      </c>
      <c r="B45" s="305">
        <f>C35/SUM(C34:C39)*100</f>
        <v>29.587089270136669</v>
      </c>
      <c r="C45" s="302">
        <f>B35/SUM(B34:B39)*100</f>
        <v>29.917152500767109</v>
      </c>
      <c r="E45" s="286" t="s">
        <v>837</v>
      </c>
      <c r="F45" s="290">
        <f t="shared" ref="F45:F48" si="2">IF(ISBLANK(F35),"",F35)</f>
        <v>33.049999999999997</v>
      </c>
    </row>
    <row r="46" spans="1:16" x14ac:dyDescent="0.25">
      <c r="A46" s="220" t="s">
        <v>826</v>
      </c>
      <c r="B46" s="305">
        <f>C36/SUM(C34:C39)*100</f>
        <v>17.15615004361733</v>
      </c>
      <c r="C46" s="302">
        <f>B36/SUM(B34:B39)*100</f>
        <v>19.338754219085612</v>
      </c>
      <c r="E46" s="286" t="s">
        <v>838</v>
      </c>
      <c r="F46" s="290">
        <f t="shared" si="2"/>
        <v>6.44</v>
      </c>
    </row>
    <row r="47" spans="1:16" x14ac:dyDescent="0.25">
      <c r="A47" s="220" t="s">
        <v>827</v>
      </c>
      <c r="B47" s="305">
        <f>C37/SUM(C34:C39)*100</f>
        <v>13.259668508287293</v>
      </c>
      <c r="C47" s="302">
        <f>B37/SUM(B34:B39)*100</f>
        <v>13.654495243939859</v>
      </c>
      <c r="E47" s="286" t="s">
        <v>839</v>
      </c>
      <c r="F47" s="290">
        <f t="shared" si="2"/>
        <v>1.17</v>
      </c>
    </row>
    <row r="48" spans="1:16" x14ac:dyDescent="0.25">
      <c r="A48" s="220" t="s">
        <v>828</v>
      </c>
      <c r="B48" s="305">
        <f>C38/SUM(C34:C39)*100</f>
        <v>6.1645827275370744</v>
      </c>
      <c r="C48" s="302">
        <f>B38/SUM(B34:B39)*100</f>
        <v>5.2163240257747772</v>
      </c>
      <c r="E48" s="219" t="s">
        <v>840</v>
      </c>
      <c r="F48" s="291">
        <f t="shared" si="2"/>
        <v>0.52</v>
      </c>
    </row>
    <row r="49" spans="1:3" x14ac:dyDescent="0.25">
      <c r="A49" s="221" t="s">
        <v>829</v>
      </c>
      <c r="B49" s="306">
        <f>C39/SUM(C34:C39)*100</f>
        <v>3.9400988659494041</v>
      </c>
      <c r="C49" s="303">
        <f>B39/SUM(B34:B39)*100</f>
        <v>2.5851488186560294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29.892410584472231</v>
      </c>
      <c r="C53" s="301">
        <f>C44</f>
        <v>29.288125191776622</v>
      </c>
    </row>
    <row r="54" spans="1:3" x14ac:dyDescent="0.25">
      <c r="A54" s="220" t="s">
        <v>831</v>
      </c>
      <c r="B54" s="305">
        <f t="shared" ref="B54:C54" si="3">B45</f>
        <v>29.587089270136669</v>
      </c>
      <c r="C54" s="302">
        <f t="shared" si="3"/>
        <v>29.917152500767109</v>
      </c>
    </row>
    <row r="55" spans="1:3" x14ac:dyDescent="0.25">
      <c r="A55" s="307" t="s">
        <v>832</v>
      </c>
      <c r="B55" s="305">
        <f t="shared" ref="B55:C55" si="4">B46</f>
        <v>17.15615004361733</v>
      </c>
      <c r="C55" s="302">
        <f t="shared" si="4"/>
        <v>19.338754219085612</v>
      </c>
    </row>
    <row r="56" spans="1:3" x14ac:dyDescent="0.25">
      <c r="A56" s="220" t="s">
        <v>833</v>
      </c>
      <c r="B56" s="305">
        <f t="shared" ref="B56:C56" si="5">B47</f>
        <v>13.259668508287293</v>
      </c>
      <c r="C56" s="302">
        <f t="shared" si="5"/>
        <v>13.654495243939859</v>
      </c>
    </row>
    <row r="57" spans="1:3" x14ac:dyDescent="0.25">
      <c r="A57" s="220" t="s">
        <v>834</v>
      </c>
      <c r="B57" s="305">
        <f t="shared" ref="B57:C57" si="6">B48</f>
        <v>6.1645827275370744</v>
      </c>
      <c r="C57" s="302">
        <f t="shared" si="6"/>
        <v>5.2163240257747772</v>
      </c>
    </row>
    <row r="58" spans="1:3" x14ac:dyDescent="0.25">
      <c r="A58" s="308" t="s">
        <v>835</v>
      </c>
      <c r="B58" s="306">
        <f t="shared" ref="B58:C58" si="7">B49</f>
        <v>3.9400988659494041</v>
      </c>
      <c r="C58" s="303">
        <f t="shared" si="7"/>
        <v>2.5851488186560294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2024-04-26T07:36:30Z</dcterms:modified>
</cp:coreProperties>
</file>