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<sst xmlns="http://schemas.openxmlformats.org/spreadsheetml/2006/main" count="6316" uniqueCount="2914">
  <si>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</si>
  <si>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</si>
  <si>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</si>
  <si>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</si>
  <si>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</si>
  <si>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</si>
  <si>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</si>
  <si>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</si>
  <si>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</si>
  <si>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</si>
  <si>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</si>
  <si>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</si>
  <si>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</si>
  <si>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</si>
  <si>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</si>
  <si>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</si>
  <si>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</si>
  <si>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</si>
  <si>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</si>
  <si>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</si>
  <si>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</si>
  <si>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</si>
  <si>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</si>
  <si>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</si>
  <si>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</si>
  <si>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</si>
  <si>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</si>
  <si>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</si>
  <si>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</si>
  <si>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</si>
  <si>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</si>
  <si>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</si>
  <si>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</si>
  <si>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</si>
  <si>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</si>
  <si>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</si>
  <si>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</si>
  <si>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</si>
  <si>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</si>
  <si>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</si>
  <si>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</si>
  <si>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</si>
  <si>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</si>
  <si>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</si>
  <si>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</si>
  <si>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</si>
  <si>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</si>
  <si>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</si>
  <si>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</si>
  <si>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</si>
  <si>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</si>
  <si>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</si>
  <si>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</si>
  <si>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</si>
  <si>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</si>
  <si>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</si>
  <si>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</si>
  <si>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</si>
  <si>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</si>
  <si>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</si>
  <si>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</si>
  <si>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</si>
  <si>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</si>
  <si>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</si>
  <si>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</si>
  <si>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</si>
  <si>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</si>
  <si>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</si>
  <si>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</si>
  <si>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</si>
  <si>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</si>
  <si>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</si>
  <si>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</si>
  <si>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</si>
  <si>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</si>
  <si>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</si>
  <si>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</si>
  <si>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</si>
  <si>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</si>
  <si>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</si>
  <si>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</si>
  <si>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</si>
  <si>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</si>
  <si>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</si>
  <si>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</si>
  <si>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</si>
  <si>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</si>
  <si>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</si>
  <si>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</si>
  <si>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</si>
  <si>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</si>
  <si>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</si>
  <si>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</si>
  <si>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</si>
  <si>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</si>
  <si>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</si>
  <si>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</si>
  <si>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</si>
  <si>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</si>
  <si>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</si>
  <si>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</si>
  <si>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</si>
  <si>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</si>
  <si>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</si>
  <si>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</si>
  <si>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</si>
  <si>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</si>
  <si>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</si>
  <si>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</si>
  <si>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</si>
  <si>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</si>
  <si>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</si>
  <si>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</si>
  <si>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</si>
  <si>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</si>
  <si>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</si>
  <si>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</si>
  <si>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</si>
  <si>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</si>
  <si>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</si>
  <si>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</si>
  <si>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</si>
  <si>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</si>
  <si>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</si>
  <si>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</si>
  <si>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</si>
  <si>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</si>
  <si>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</si>
  <si>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</si>
  <si>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</si>
  <si>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</si>
  <si>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</si>
  <si>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</si>
  <si>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</si>
  <si>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</si>
  <si>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</si>
  <si>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</si>
  <si>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</si>
  <si>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</si>
  <si>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</si>
  <si>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</si>
  <si>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</si>
  <si>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</si>
  <si>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</si>
  <si>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</si>
  <si>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</si>
  <si>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</si>
  <si>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</si>
  <si>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</si>
  <si>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</si>
  <si>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</si>
  <si>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</si>
  <si>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</si>
  <si>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</si>
  <si>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</si>
  <si>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</si>
  <si>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</si>
  <si>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</si>
  <si>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</si>
  <si>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</si>
  <si>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</si>
  <si>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</si>
  <si>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</si>
  <si>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</si>
  <si>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</si>
  <si>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</si>
  <si>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</si>
  <si>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</si>
  <si>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</si>
  <si>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</si>
  <si>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</si>
  <si>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</si>
  <si>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</si>
  <si>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</si>
  <si>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</si>
  <si>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</si>
  <si>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</si>
  <si>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</si>
  <si>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</si>
  <si>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</si>
  <si>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</si>
  <si>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</si>
  <si>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</si>
  <si>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</si>
  <si>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</si>
  <si>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</si>
  <si>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</si>
  <si>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</si>
  <si>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</si>
  <si>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</si>
  <si>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</si>
  <si>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</si>
  <si>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</si>
  <si>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</si>
  <si>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</si>
  <si>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</si>
  <si>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</si>
  <si>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</si>
  <si>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</si>
  <si>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</si>
  <si>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</si>
  <si>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</si>
  <si>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</si>
  <si>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</si>
  <si>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</si>
  <si>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</si>
  <si>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</si>
  <si>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</si>
  <si>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</si>
  <si>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</si>
  <si>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</si>
  <si>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</si>
  <si>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</si>
  <si>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</si>
  <si>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</si>
  <si>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</si>
  <si>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</si>
  <si>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</si>
  <si>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</si>
  <si>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</si>
  <si>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</si>
  <si>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</si>
  <si>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</si>
  <si>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</si>
  <si>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</si>
  <si>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</si>
  <si>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</si>
  <si>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</si>
  <si>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</si>
  <si>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</si>
  <si>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</si>
  <si>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</si>
  <si>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</si>
  <si>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</si>
  <si>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</si>
  <si>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</si>
  <si>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</si>
  <si>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</si>
  <si>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</si>
  <si>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</si>
  <si>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</si>
  <si>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</si>
  <si>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</si>
  <si>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</si>
  <si>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</si>
  <si>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</si>
  <si>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</si>
  <si>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</si>
  <si>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</si>
  <si>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</si>
  <si>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</si>
  <si>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</si>
  <si>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</si>
  <si>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</si>
  <si>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</si>
  <si>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</si>
  <si>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</si>
  <si>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</si>
  <si>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</si>
  <si>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</si>
  <si>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</si>
  <si>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</si>
  <si>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</si>
  <si>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</si>
  <si>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</si>
  <si>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</si>
  <si>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</si>
  <si>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</si>
  <si>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</si>
  <si>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</si>
  <si>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</si>
  <si>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</si>
  <si>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</si>
  <si>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</si>
  <si>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</si>
  <si>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</si>
  <si>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</si>
  <si>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</si>
  <si>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</si>
  <si>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</si>
  <si>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</si>
  <si>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</si>
  <si>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</si>
  <si>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</si>
  <si>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</si>
  <si>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</si>
  <si>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</si>
  <si>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</si>
  <si>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</si>
  <si>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</si>
  <si>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</si>
  <si>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</si>
  <si>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</si>
  <si>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</si>
  <si>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</si>
  <si>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</si>
  <si>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</si>
  <si>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</si>
  <si>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</si>
  <si>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</si>
  <si>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</si>
  <si>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</si>
  <si>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</si>
  <si>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</si>
  <si>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</si>
  <si>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</si>
  <si>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</si>
  <si>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</si>
  <si>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</si>
  <si>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</si>
  <si>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</si>
  <si>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</si>
  <si>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</si>
  <si>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</si>
  <si>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</si>
  <si>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</si>
  <si>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</si>
  <si>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</si>
  <si>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</si>
  <si>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</si>
  <si>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</si>
  <si>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</si>
  <si>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</si>
  <si>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</si>
  <si>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</si>
  <si>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</si>
  <si>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</si>
  <si>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</si>
  <si>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</si>
  <si>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</si>
  <si>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</si>
  <si>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</si>
  <si>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</si>
  <si>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</si>
  <si>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</si>
  <si>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</si>
  <si>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</si>
  <si>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</si>
  <si>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</si>
  <si>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</si>
  <si>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</si>
  <si>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</si>
  <si>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</si>
  <si>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</si>
  <si>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</si>
  <si>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</si>
  <si>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</si>
  <si>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</si>
  <si>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</si>
  <si>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</si>
  <si>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</si>
  <si>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</si>
  <si>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</si>
  <si>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</si>
  <si>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</si>
  <si>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</si>
  <si>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</si>
  <si>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</si>
  <si>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</si>
  <si>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</si>
  <si>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</si>
  <si>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</si>
  <si>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</si>
  <si>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</si>
  <si>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</si>
  <si>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</si>
  <si>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</si>
  <si>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</si>
  <si>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</si>
  <si>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</si>
  <si>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</si>
  <si>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</si>
  <si>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</si>
  <si>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</si>
  <si>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</si>
  <si>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</si>
  <si>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</si>
  <si>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</si>
  <si>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</si>
  <si>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</si>
  <si>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</si>
  <si>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</si>
  <si>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</si>
  <si>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</si>
  <si>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</si>
  <si>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</si>
  <si>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</si>
  <si>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</si>
  <si>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</si>
  <si>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</si>
  <si>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</si>
  <si>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</si>
  <si>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</si>
  <si>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</si>
  <si>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</si>
  <si>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</si>
  <si>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</si>
  <si>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</si>
  <si>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</si>
  <si>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</si>
  <si>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</si>
  <si>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</si>
  <si>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</si>
  <si>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</si>
  <si>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</si>
  <si>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</si>
  <si>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</si>
  <si>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</si>
  <si>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</si>
  <si>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</si>
  <si>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</si>
  <si>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</si>
  <si>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</si>
  <si>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</si>
  <si>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</si>
  <si>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</si>
  <si>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</si>
  <si>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</si>
  <si>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</si>
  <si>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</si>
  <si>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</si>
  <si>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</si>
  <si>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</si>
  <si>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</si>
  <si>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</si>
  <si>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</si>
  <si>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</si>
  <si>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</si>
  <si>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</si>
  <si>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</si>
  <si>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</si>
  <si>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</si>
  <si>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</si>
  <si>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</si>
  <si>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</si>
  <si>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</si>
  <si>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</si>
  <si>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</si>
  <si>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</si>
  <si>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</si>
  <si>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</si>
  <si>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</si>
  <si>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</si>
  <si>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</si>
  <si>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</si>
  <si>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</si>
  <si>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</si>
  <si>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</si>
  <si>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</si>
  <si>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</si>
  <si>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</si>
  <si>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</si>
  <si>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</si>
  <si>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</si>
  <si>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</si>
  <si>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</si>
  <si>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</si>
  <si>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</si>
  <si>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</si>
  <si>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</si>
  <si>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</si>
  <si>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</si>
  <si>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</si>
  <si>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</si>
  <si>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</si>
  <si>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</si>
  <si>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</si>
  <si>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</si>
  <si>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</si>
  <si>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</si>
  <si>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</si>
  <si>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</si>
  <si>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</si>
  <si>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</si>
  <si>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</si>
  <si>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</si>
  <si>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</si>
  <si>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</si>
  <si>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</si>
  <si>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</si>
  <si>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</si>
  <si>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</si>
  <si>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</si>
  <si>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</si>
  <si>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</si>
  <si>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</si>
  <si>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</si>
  <si>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</si>
  <si>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</si>
  <si>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</si>
  <si>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</si>
  <si>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</si>
  <si>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</si>
  <si>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</si>
  <si>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</si>
  <si>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</si>
  <si>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</si>
  <si>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</si>
  <si>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</si>
  <si>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</si>
  <si>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</si>
  <si>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</si>
  <si>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</si>
  <si>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</si>
  <si>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</si>
  <si>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</si>
  <si>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</si>
  <si>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</si>
  <si>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</si>
  <si>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</si>
  <si>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</si>
  <si>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</si>
  <si>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</si>
  <si>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</si>
  <si>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</si>
  <si>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</si>
  <si>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</si>
  <si>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</si>
  <si>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</si>
  <si>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</si>
  <si>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</si>
  <si>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</si>
  <si>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</si>
  <si>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</si>
  <si>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</si>
  <si>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</si>
  <si>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</si>
  <si>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</si>
  <si>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</si>
  <si>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</si>
  <si>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</si>
  <si>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</si>
  <si>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</si>
  <si>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</si>
  <si>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</si>
  <si>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</si>
  <si>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</si>
  <si>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</si>
  <si>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</si>
  <si>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</si>
  <si>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</si>
  <si>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</si>
  <si>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</si>
  <si>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</si>
  <si>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</si>
  <si>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</si>
  <si>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</si>
  <si>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</si>
  <si>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</si>
  <si>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</si>
  <si>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</si>
  <si>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</si>
  <si>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</si>
  <si>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</si>
  <si>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</si>
  <si>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</si>
  <si>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</si>
  <si>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</si>
  <si>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</si>
  <si>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</si>
  <si>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</si>
  <si>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</si>
  <si>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</si>
  <si>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</si>
  <si>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</si>
  <si>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</si>
  <si>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</si>
  <si>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</si>
  <si>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</si>
  <si>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</si>
  <si>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</si>
  <si>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</si>
  <si>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</si>
  <si>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</si>
  <si>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</si>
  <si>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</si>
  <si>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</si>
  <si>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</si>
  <si>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</si>
  <si>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</si>
  <si>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</si>
  <si>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</si>
  <si>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</si>
  <si>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</si>
  <si>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</si>
  <si>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</si>
  <si>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</si>
  <si>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</si>
  <si>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</si>
  <si>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</si>
  <si>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</si>
  <si>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</si>
  <si>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</si>
  <si>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</si>
  <si>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</si>
  <si>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</si>
  <si>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</si>
  <si>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</si>
  <si>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</si>
  <si>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</si>
  <si>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</si>
  <si>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</si>
  <si>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</si>
  <si>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</si>
  <si>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</si>
  <si>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</si>
  <si>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</si>
  <si>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</si>
  <si>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</si>
  <si>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</si>
  <si>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</si>
  <si>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</si>
  <si>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</si>
  <si>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</si>
  <si>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</si>
  <si>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</si>
  <si>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</si>
  <si>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</si>
  <si>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</si>
  <si>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</si>
  <si>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</si>
  <si>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</si>
  <si>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</si>
  <si>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</si>
  <si>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</si>
  <si>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</si>
  <si>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</si>
  <si>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</si>
  <si>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</si>
  <si>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</si>
  <si>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</si>
  <si>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</si>
  <si>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</si>
  <si>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</si>
  <si>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</si>
  <si>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</si>
  <si>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</si>
  <si>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</si>
  <si>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</si>
  <si>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</si>
  <si>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</si>
  <si>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</si>
  <si>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</si>
  <si>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</si>
  <si>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</si>
  <si>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</si>
  <si>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</si>
  <si>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</si>
  <si>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</si>
  <si>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</si>
  <si>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</si>
  <si>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</si>
  <si>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</si>
  <si>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</si>
  <si>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</si>
  <si>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</si>
  <si>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</si>
  <si>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</si>
  <si>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</si>
  <si>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</si>
  <si>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</si>
  <si>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</si>
  <si>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</si>
  <si>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</si>
  <si>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</si>
  <si>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</si>
  <si>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</si>
  <si>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</si>
  <si>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</si>
  <si>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</si>
  <si>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</si>
  <si>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</si>
  <si>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</si>
  <si>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</si>
  <si>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</si>
  <si>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</si>
  <si>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</si>
  <si>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</si>
  <si>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</si>
  <si>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</si>
  <si>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</si>
  <si>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</si>
  <si>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</si>
  <si>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</si>
  <si>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</si>
  <si>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</si>
  <si>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</si>
  <si>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</si>
  <si>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</si>
  <si>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</si>
  <si>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</si>
  <si>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</si>
  <si>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</si>
  <si>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</si>
  <si>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</si>
  <si>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</si>
  <si>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</si>
  <si>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</si>
  <si>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</si>
  <si>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</si>
  <si>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</si>
  <si>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</si>
  <si>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</si>
  <si>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</si>
  <si>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</si>
  <si>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</si>
  <si>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</si>
  <si>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</si>
  <si>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</si>
  <si>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</si>
  <si>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</si>
  <si>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</si>
  <si>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</si>
  <si>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</si>
  <si>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</si>
  <si>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</si>
  <si>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</si>
  <si>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</si>
  <si>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</si>
  <si>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</si>
  <si>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</si>
  <si>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</si>
  <si>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</si>
  <si>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</si>
  <si>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</si>
  <si>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</si>
  <si>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</si>
  <si>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</si>
  <si>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</si>
  <si>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</si>
  <si>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</si>
  <si>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</si>
  <si>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</si>
  <si>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</si>
  <si>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</si>
  <si>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</si>
  <si>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</si>
  <si>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</si>
  <si>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</si>
  <si>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</si>
  <si>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</si>
  <si>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</si>
  <si>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</si>
  <si>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</si>
  <si>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</si>
  <si>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</si>
  <si>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</si>
  <si>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</si>
  <si>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</si>
  <si>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</si>
  <si>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</si>
  <si>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</si>
  <si>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</si>
  <si>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</si>
  <si>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</si>
  <si>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</si>
  <si>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</si>
  <si>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</si>
  <si>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</si>
  <si>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</si>
  <si>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</si>
  <si>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</si>
  <si>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</si>
  <si>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</si>
  <si>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</si>
  <si>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</si>
  <si>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</si>
  <si>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</si>
  <si>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</si>
  <si>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</si>
  <si>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</si>
  <si>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</si>
  <si>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</si>
  <si>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</si>
  <si>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</si>
  <si>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</si>
  <si>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</si>
  <si>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</si>
  <si>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</si>
  <si>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</si>
  <si>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</si>
  <si>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</si>
  <si>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</si>
  <si>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</si>
  <si>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</si>
  <si>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</si>
  <si>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</si>
  <si>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</si>
  <si>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</si>
  <si>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</si>
  <si>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</si>
  <si>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</si>
  <si>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</si>
  <si>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</si>
  <si>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</si>
  <si>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</si>
  <si>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</si>
  <si>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</si>
  <si>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</si>
  <si>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</si>
  <si>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</si>
  <si>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</si>
  <si>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</si>
  <si>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</si>
  <si>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</si>
  <si>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</si>
  <si>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</si>
  <si>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</si>
  <si>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</si>
  <si>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</si>
  <si>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</si>
  <si>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</si>
  <si>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</si>
  <si>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</si>
  <si>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</si>
  <si>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</si>
  <si>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</si>
  <si>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</si>
  <si>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</si>
  <si>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</si>
  <si>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</si>
  <si>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</si>
  <si>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</si>
  <si>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</si>
  <si>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</si>
  <si>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</si>
  <si>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</si>
  <si>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</si>
  <si>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</si>
  <si>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</si>
  <si>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</si>
  <si>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</si>
  <si>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</si>
  <si>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</si>
  <si>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</si>
  <si>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</si>
  <si>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</si>
  <si>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</si>
  <si>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</si>
  <si>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</si>
  <si>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</si>
  <si>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</si>
  <si>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</si>
  <si>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</si>
  <si>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</si>
  <si>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</si>
  <si>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</si>
  <si>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</si>
  <si>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</si>
  <si>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</si>
  <si>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</si>
  <si>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</si>
  <si>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</si>
  <si>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</si>
  <si>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</si>
  <si>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</si>
  <si>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</si>
  <si>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</si>
  <si>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</si>
  <si>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</si>
  <si>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</si>
  <si>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</si>
  <si>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</si>
  <si>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</si>
  <si>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</si>
  <si>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</si>
  <si>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</si>
  <si>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</si>
  <si>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</si>
  <si>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</si>
  <si>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</si>
  <si>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</si>
  <si>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</si>
  <si>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</si>
  <si>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</si>
  <si>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</si>
  <si>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</si>
  <si>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</si>
  <si>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</si>
  <si>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</si>
  <si>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</si>
  <si>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</si>
  <si>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</si>
  <si>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</si>
  <si>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</si>
  <si>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</si>
  <si>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</si>
  <si>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</si>
  <si>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</si>
  <si>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</si>
  <si>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</si>
  <si>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</si>
  <si>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</si>
  <si>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</si>
  <si>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</si>
  <si>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</si>
  <si>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</si>
  <si>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</si>
  <si>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</si>
  <si>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</si>
  <si>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</si>
  <si>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</si>
  <si>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</si>
  <si>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</si>
  <si>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</si>
  <si>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</si>
  <si>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</si>
  <si>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</si>
  <si>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</si>
  <si>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</si>
  <si>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</si>
  <si>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</si>
  <si>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</si>
  <si>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</si>
  <si>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</si>
  <si>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</si>
  <si>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</si>
  <si>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</si>
  <si>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</si>
  <si>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</si>
  <si>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</si>
  <si>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</si>
  <si>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</si>
  <si>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</si>
  <si>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</si>
  <si>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</si>
  <si>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</si>
  <si>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</si>
  <si>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</si>
  <si>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</si>
  <si>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</si>
  <si>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</si>
  <si>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</si>
  <si>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</si>
  <si>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</si>
  <si>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</si>
  <si>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</si>
  <si>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</si>
  <si>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</si>
  <si>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</si>
  <si>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</si>
  <si>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</si>
  <si>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</si>
  <si>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</si>
  <si>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</si>
  <si>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</si>
  <si>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</si>
  <si>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</si>
  <si>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</si>
  <si>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</si>
  <si>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</si>
  <si>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</si>
  <si>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</si>
  <si>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</si>
  <si>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</si>
  <si>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</si>
  <si>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</si>
  <si>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</si>
  <si>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</si>
  <si>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</si>
  <si>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</si>
  <si>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</si>
  <si>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</si>
  <si>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</si>
  <si>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</si>
  <si>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</si>
  <si>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</si>
  <si>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</si>
  <si>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</si>
  <si>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</si>
  <si>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</si>
  <si>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</si>
  <si>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</si>
  <si>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</si>
  <si>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</si>
  <si>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</si>
  <si>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</si>
  <si>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</si>
  <si>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</si>
  <si>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</si>
  <si>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</si>
  <si>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</si>
  <si>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</si>
  <si>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</si>
  <si>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</si>
  <si>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</si>
  <si>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</si>
  <si>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</si>
  <si>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</si>
  <si>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</si>
  <si>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</si>
  <si>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</si>
  <si>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</si>
  <si>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</si>
  <si>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</si>
  <si>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</si>
  <si>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</si>
  <si>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</si>
  <si>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</si>
  <si>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</si>
  <si>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</si>
  <si>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</si>
  <si>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</si>
  <si>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</si>
  <si>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</si>
  <si>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</si>
  <si>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</si>
  <si>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</si>
  <si>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</si>
  <si>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</si>
  <si>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</si>
  <si>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</si>
  <si>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</si>
  <si>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</si>
  <si>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</si>
  <si>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</si>
  <si>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</si>
  <si>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</si>
  <si>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</si>
  <si>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</si>
  <si>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</si>
  <si>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</si>
  <si>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</si>
  <si>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</si>
  <si>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</si>
  <si>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</si>
  <si>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</si>
  <si>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</si>
  <si>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</si>
  <si>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</si>
  <si>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</si>
  <si>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</si>
  <si>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</si>
  <si>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</si>
  <si>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</si>
  <si>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</si>
  <si>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</si>
  <si>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</si>
  <si>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</si>
  <si>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</si>
  <si>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</si>
  <si>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</si>
  <si>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</si>
  <si>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</si>
  <si>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</si>
  <si>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</si>
  <si>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</si>
  <si>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</si>
  <si>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</si>
  <si>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</si>
  <si>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</si>
  <si>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</si>
  <si>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</si>
  <si>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</si>
  <si>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</si>
  <si>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</si>
  <si>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</si>
  <si>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</si>
  <si>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</si>
  <si>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</si>
  <si>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</si>
  <si>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</si>
  <si>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</si>
  <si>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</si>
  <si>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</si>
  <si>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</si>
  <si>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</si>
  <si>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</si>
  <si>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</si>
  <si>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</si>
  <si>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</si>
  <si>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</si>
  <si>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</si>
  <si>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</si>
  <si>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</si>
  <si>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</si>
  <si>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</si>
  <si>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</si>
  <si>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</si>
  <si>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</si>
  <si>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</si>
  <si>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</si>
  <si>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</si>
  <si>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</si>
  <si>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</si>
  <si>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</si>
  <si>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</si>
  <si>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</si>
  <si>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</si>
  <si>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</si>
  <si>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</si>
  <si>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</si>
  <si>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</si>
  <si>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</si>
  <si>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</si>
  <si>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</si>
  <si>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</si>
  <si>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</si>
  <si>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</si>
  <si>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</si>
  <si>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</si>
  <si>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</si>
  <si>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</si>
  <si>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</si>
  <si>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</si>
  <si>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</si>
  <si>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</si>
  <si>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</si>
  <si>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</si>
  <si>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</si>
  <si>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</si>
  <si>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</si>
  <si>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</si>
  <si>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</si>
  <si>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</si>
  <si>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</si>
  <si>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</si>
  <si>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</si>
  <si>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</si>
  <si>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</si>
  <si>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</si>
  <si>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</si>
  <si>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</si>
  <si>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</si>
  <si>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</si>
  <si>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</si>
  <si>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</si>
  <si>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</si>
  <si>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</si>
  <si>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</si>
  <si>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</si>
  <si>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</si>
  <si>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</si>
  <si>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</si>
  <si>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</si>
  <si>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</si>
  <si>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</si>
  <si>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</si>
  <si>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</si>
  <si>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</si>
  <si>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</si>
  <si>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</si>
  <si>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</si>
  <si>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</si>
  <si>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</si>
  <si>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</si>
  <si>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</si>
  <si>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</si>
  <si>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</si>
  <si>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</si>
  <si>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</si>
  <si>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</si>
  <si>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</si>
  <si>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</si>
  <si>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</si>
  <si>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</si>
  <si>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</si>
  <si>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</si>
  <si>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</si>
  <si>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</si>
  <si>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</si>
  <si>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</si>
  <si>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</si>
  <si>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</si>
  <si>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</si>
  <si>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</si>
  <si>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</si>
  <si>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</si>
  <si>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</si>
  <si>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</si>
  <si>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</si>
  <si>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</si>
  <si>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</si>
  <si>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</si>
  <si>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</si>
  <si>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</si>
  <si>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</si>
  <si>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</si>
  <si>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</si>
  <si>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</si>
  <si>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</si>
  <si>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</si>
  <si>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</si>
  <si>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</si>
  <si>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</si>
  <si>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</si>
  <si>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</si>
  <si>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</si>
  <si>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</si>
  <si>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</si>
  <si>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</si>
  <si>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</si>
  <si>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</si>
  <si>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</si>
  <si>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</si>
  <si>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</si>
  <si>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</si>
  <si>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</si>
  <si>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</si>
  <si>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</si>
  <si>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</si>
  <si>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</si>
  <si>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</si>
  <si>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</si>
  <si>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</si>
  <si>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</si>
  <si>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</si>
  <si>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</si>
  <si>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</si>
  <si>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</si>
  <si>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</si>
  <si>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</si>
  <si>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</si>
  <si>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</si>
  <si>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</si>
  <si>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</si>
  <si>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</si>
  <si>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</si>
  <si>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</si>
  <si>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</si>
  <si>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</si>
  <si>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</si>
  <si>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</si>
  <si>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</si>
  <si>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</si>
  <si>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</si>
  <si>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</si>
  <si>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</si>
  <si>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</si>
  <si>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</si>
  <si>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</si>
  <si>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</si>
  <si>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</si>
  <si>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</si>
  <si>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</si>
  <si>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</si>
  <si>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</si>
  <si>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</si>
  <si>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</si>
  <si>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</si>
  <si>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</si>
  <si>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</si>
  <si>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</si>
  <si>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</si>
  <si>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</si>
  <si>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</si>
  <si>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</si>
  <si>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</si>
  <si>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</si>
  <si>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</si>
  <si>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</si>
  <si>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</si>
  <si>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</si>
  <si>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</si>
  <si>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</si>
  <si>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</si>
  <si>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</si>
  <si>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</si>
  <si>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</si>
  <si>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</si>
  <si>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</si>
  <si>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</si>
  <si>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</si>
  <si>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</si>
  <si>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</si>
  <si>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</si>
  <si>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</si>
  <si>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</si>
  <si>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</si>
  <si>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</si>
  <si>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</si>
  <si>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</si>
  <si>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</si>
  <si>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</si>
  <si>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</si>
  <si>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</si>
  <si>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</si>
  <si>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</si>
  <si>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</si>
  <si>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</si>
  <si>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</si>
  <si>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</si>
  <si>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</si>
  <si>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</si>
  <si>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</si>
  <si>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</si>
  <si>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</si>
  <si>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</si>
  <si>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</si>
  <si>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</si>
  <si>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</si>
  <si>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</si>
  <si>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</si>
  <si>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</si>
  <si>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</si>
  <si>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</si>
  <si>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</si>
  <si>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</si>
  <si>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</si>
  <si>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</si>
  <si>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</si>
  <si>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</si>
  <si>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</si>
  <si>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</si>
  <si>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</si>
  <si>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</si>
  <si>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</si>
  <si>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</si>
  <si>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</si>
  <si>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</si>
  <si>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</si>
  <si>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</si>
  <si>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</si>
  <si>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</si>
  <si>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</si>
  <si>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</si>
  <si>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</si>
  <si>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</si>
  <si>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</si>
  <si>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</si>
  <si>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</si>
  <si>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</si>
  <si>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</si>
  <si>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</si>
  <si>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</si>
  <si>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</si>
  <si>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</si>
  <si>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</si>
  <si>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</si>
  <si>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</si>
  <si>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</si>
  <si>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</si>
  <si>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</si>
  <si>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</si>
  <si>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</si>
  <si>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</si>
  <si>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</si>
  <si>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</si>
  <si>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</si>
  <si>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</si>
  <si>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</si>
  <si>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</si>
  <si>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</si>
  <si>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</si>
  <si>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</si>
  <si>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</si>
  <si>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</si>
  <si>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</si>
  <si>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</si>
  <si>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</si>
  <si>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</si>
  <si>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</si>
  <si>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</si>
  <si>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</si>
  <si>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</si>
  <si>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</si>
  <si>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</si>
  <si>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</si>
  <si>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</si>
  <si>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</si>
  <si>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</si>
  <si>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</si>
  <si>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</si>
  <si>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</si>
  <si>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</si>
  <si>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</si>
  <si>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</si>
  <si>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</si>
  <si>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</si>
  <si>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</si>
  <si>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</si>
  <si>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</si>
  <si>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</si>
  <si>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</si>
  <si>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</si>
  <si>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</si>
  <si>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</si>
  <si>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</si>
  <si>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</si>
  <si>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</si>
  <si>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</si>
  <si>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</si>
  <si>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</si>
  <si>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</si>
  <si>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</si>
  <si>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</si>
  <si>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</si>
  <si>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</si>
  <si>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</si>
  <si>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</si>
  <si>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</si>
  <si>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</si>
  <si>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</si>
  <si>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</si>
  <si>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</si>
  <si>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</si>
  <si>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</si>
  <si>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</si>
  <si>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</si>
  <si>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</si>
  <si>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</si>
  <si>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</si>
  <si>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</si>
  <si>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</si>
  <si>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</si>
  <si>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</si>
  <si>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</si>
  <si>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</si>
  <si>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</si>
  <si>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</si>
  <si>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</si>
  <si>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</si>
  <si>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</si>
  <si>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</si>
  <si>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</si>
  <si>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</si>
  <si>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</si>
  <si>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</si>
  <si>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</si>
  <si>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</si>
  <si>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</si>
  <si>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</si>
  <si>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</si>
  <si>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</si>
  <si>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</si>
  <si>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</si>
  <si>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</si>
  <si>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</si>
  <si>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</si>
  <si>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</si>
  <si>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</si>
  <si>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</si>
  <si>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</si>
  <si>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</si>
  <si>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</si>
  <si>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</si>
  <si>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</si>
  <si>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</si>
  <si>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</si>
  <si>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</si>
  <si>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</si>
  <si>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</si>
  <si>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</si>
  <si>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</si>
  <si>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</si>
  <si>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</si>
  <si>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</si>
  <si>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</si>
  <si>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</si>
  <si>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</si>
  <si>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</si>
  <si>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</si>
  <si>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</si>
  <si>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</si>
  <si>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</si>
  <si>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</si>
  <si>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</si>
  <si>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</si>
  <si>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</si>
  <si>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</si>
  <si>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</si>
  <si>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</si>
  <si>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</si>
  <si>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</si>
  <si>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</si>
  <si>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</si>
  <si>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</si>
  <si>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</si>
  <si>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</si>
  <si>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</si>
  <si>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</si>
  <si>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</si>
  <si>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</si>
  <si>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</si>
  <si>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</si>
  <si>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</si>
  <si>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</si>
  <si>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</si>
  <si>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</si>
  <si>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</si>
  <si>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</si>
  <si>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</si>
  <si>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</si>
  <si>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</si>
  <si>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</si>
  <si>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</si>
  <si>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</si>
  <si>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</si>
  <si>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</si>
  <si>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</si>
  <si>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</si>
  <si>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</si>
  <si>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</si>
  <si>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</si>
  <si>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</si>
  <si>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</si>
  <si>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</si>
  <si>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</si>
  <si>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</si>
  <si>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</si>
  <si>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</si>
  <si>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</si>
  <si>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</si>
  <si>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</si>
  <si>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</si>
  <si>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</si>
  <si>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</si>
  <si>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</si>
  <si>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</si>
  <si>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</si>
  <si>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</si>
  <si>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</si>
  <si>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</si>
  <si>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</si>
  <si>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</si>
  <si>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</si>
  <si>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</si>
  <si>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</si>
  <si>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</si>
  <si>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</si>
  <si>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</si>
  <si>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</si>
  <si>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</si>
  <si>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</si>
  <si>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</si>
  <si>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</si>
  <si>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</si>
  <si>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</si>
  <si>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</si>
  <si>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</si>
  <si>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</si>
  <si>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</si>
  <si>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</si>
  <si>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</si>
  <si>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</si>
  <si>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</si>
  <si>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</si>
  <si>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</si>
  <si>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</si>
  <si>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</si>
  <si>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</si>
  <si>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</si>
  <si>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</si>
  <si>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</si>
  <si>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</si>
  <si>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</si>
  <si>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</si>
  <si>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</si>
  <si>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</si>
  <si>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</si>
  <si>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</si>
  <si>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</si>
  <si>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</si>
  <si>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</si>
  <si>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</si>
  <si>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</si>
  <si>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</si>
  <si>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</si>
  <si>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</si>
  <si>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</si>
  <si>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</si>
  <si>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</si>
  <si>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</si>
  <si>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</si>
  <si>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</si>
  <si>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</si>
  <si>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</si>
  <si>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</si>
  <si>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</si>
  <si>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</si>
  <si>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</si>
  <si>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</si>
  <si>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</si>
  <si>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</si>
  <si>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</si>
  <si>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</si>
  <si>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</si>
  <si>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</si>
  <si>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</si>
  <si>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</si>
  <si>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</si>
  <si>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</si>
  <si>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</si>
  <si>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</si>
  <si>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</si>
  <si>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</si>
  <si>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</si>
  <si>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</si>
  <si>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</si>
  <si>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</si>
  <si>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</si>
  <si>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</si>
  <si>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</si>
  <si>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</si>
  <si>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</si>
  <si>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</si>
  <si>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</si>
  <si>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</si>
  <si>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</si>
  <si>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</si>
  <si>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</si>
  <si>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</si>
  <si>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</si>
  <si>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</si>
  <si>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</si>
  <si>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</si>
  <si>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</si>
  <si>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</si>
  <si>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</si>
  <si>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</si>
  <si>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</si>
  <si>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</si>
  <si>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</si>
  <si>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</si>
  <si>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</si>
  <si>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</si>
  <si>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</si>
  <si>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</si>
  <si>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</si>
  <si>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</si>
  <si>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</si>
  <si>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</si>
  <si>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</si>
  <si>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</si>
  <si>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</si>
  <si>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</si>
  <si>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</si>
  <si>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</si>
  <si>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</si>
  <si>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</si>
  <si>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</si>
  <si>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</si>
  <si>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</si>
  <si>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</si>
  <si>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</si>
  <si>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</si>
  <si>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</si>
  <si>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</si>
  <si>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</si>
  <si>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</si>
  <si>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</si>
  <si>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</si>
  <si>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</si>
  <si>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</si>
  <si>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</si>
  <si>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</si>
  <si>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</si>
  <si>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</si>
  <si>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</si>
  <si>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</si>
  <si>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</si>
  <si>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</si>
  <si>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</si>
  <si>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</si>
  <si>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</si>
  <si>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</si>
  <si>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</si>
  <si>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</si>
  <si>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</si>
  <si>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</si>
  <si>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</si>
  <si>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</si>
  <si>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</si>
  <si>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</si>
  <si>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</si>
  <si>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</si>
  <si>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</si>
  <si>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</si>
  <si>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</si>
  <si>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</si>
  <si>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</si>
  <si>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</si>
  <si>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</si>
  <si>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</si>
  <si>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</si>
  <si>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</si>
  <si>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</si>
  <si>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</si>
  <si>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</si>
  <si>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</si>
  <si>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</si>
  <si>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</si>
  <si>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</si>
  <si>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</si>
  <si>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</si>
  <si>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</si>
  <si>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</si>
  <si>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</si>
  <si>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</si>
  <si>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</si>
  <si>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</si>
  <si>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</si>
  <si>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</si>
  <si>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</si>
  <si>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</si>
  <si>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</si>
  <si>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</si>
  <si>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</si>
  <si>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</si>
  <si>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</si>
  <si>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</si>
  <si>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</si>
  <si>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</si>
  <si>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</si>
  <si>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</si>
  <si>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</si>
  <si>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</si>
  <si>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</si>
  <si>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</si>
  <si>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</si>
  <si>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</si>
  <si>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</si>
  <si>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</si>
  <si>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</si>
  <si>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</si>
  <si>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</si>
  <si>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</si>
  <si>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</si>
  <si>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</si>
  <si>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</si>
  <si>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</si>
  <si>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</si>
  <si>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</si>
  <si>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</si>
  <si>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</si>
  <si>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</si>
  <si>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</si>
  <si>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</si>
  <si>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</si>
  <si>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</si>
  <si>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</si>
  <si>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</si>
  <si>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</si>
  <si>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</si>
  <si>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</si>
  <si>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</si>
  <si>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</si>
  <si>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</si>
  <si>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</si>
  <si>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</si>
  <si>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</si>
  <si>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</si>
  <si>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</si>
  <si>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</si>
  <si>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</si>
  <si>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</si>
  <si>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</si>
  <si>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</si>
  <si>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</si>
  <si>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</si>
  <si>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</si>
  <si>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</si>
  <si>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</si>
  <si>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</si>
  <si>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</si>
  <si>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</si>
  <si>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</si>
  <si>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</si>
  <si>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</si>
  <si>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</si>
  <si>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</si>
  <si>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</si>
  <si>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</si>
  <si>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</si>
  <si>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</si>
  <si>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</si>
  <si>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</si>
  <si>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</si>
  <si>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</si>
  <si>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</si>
  <si>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</si>
  <si>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</si>
  <si>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</si>
  <si>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</si>
  <si>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</si>
  <si>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</si>
  <si>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</si>
  <si>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</si>
  <si>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</si>
  <si>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</si>
  <si>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</si>
  <si>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</si>
  <si>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</si>
  <si>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</si>
  <si>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</si>
  <si>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</si>
  <si>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</si>
  <si>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</si>
  <si>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</si>
  <si>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</si>
  <si>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</si>
  <si>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</si>
  <si>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</si>
  <si>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</si>
  <si>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</si>
  <si>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</si>
  <si>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</si>
  <si>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</si>
  <si>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</si>
  <si>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</si>
  <si>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</si>
  <si>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</si>
  <si>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</si>
  <si>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</si>
  <si>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</si>
  <si>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</si>
  <si>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</si>
  <si>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</si>
  <si>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</si>
  <si>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</si>
  <si>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</si>
  <si>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</si>
  <si>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</si>
  <si>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</si>
  <si>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</si>
  <si>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</si>
  <si>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</si>
  <si>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</si>
  <si>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</si>
  <si>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</si>
  <si>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</si>
  <si>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</si>
  <si>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</si>
  <si>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</si>
  <si>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</si>
  <si>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</si>
  <si>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</si>
  <si>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</si>
  <si>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</si>
  <si>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</si>
  <si>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</si>
  <si>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</si>
  <si>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</si>
  <si>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</si>
  <si>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</si>
  <si>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</si>
  <si>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</si>
  <si>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</si>
  <si>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</si>
  <si>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</si>
  <si>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</si>
  <si>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</si>
  <si>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</si>
  <si>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</si>
  <si>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</si>
  <si>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</si>
  <si>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</si>
  <si>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</si>
  <si>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</si>
  <si>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</si>
  <si>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</si>
  <si>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</si>
  <si>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</si>
  <si>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</si>
  <si>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</si>
  <si>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</si>
  <si>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</si>
  <si>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</si>
  <si>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</si>
  <si>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</si>
  <si>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</si>
  <si>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</si>
  <si>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</si>
  <si>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</si>
  <si>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</si>
  <si>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</si>
  <si>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</si>
  <si>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</si>
  <si>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</si>
  <si>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</si>
  <si>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</si>
  <si>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</si>
  <si>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</si>
  <si>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</si>
  <si>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</si>
  <si>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</si>
  <si>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</si>
  <si>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</si>
  <si>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</si>
  <si>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</si>
  <si>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</si>
  <si>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</si>
  <si>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</si>
  <si>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</si>
  <si>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</si>
  <si>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</si>
  <si>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</si>
  <si>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</si>
  <si>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</si>
  <si>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</si>
  <si>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</si>
  <si>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</si>
  <si>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</si>
  <si>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</si>
  <si>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</si>
  <si>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</si>
  <si>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</si>
  <si>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</si>
  <si>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</si>
  <si>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</si>
  <si>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</si>
  <si>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</si>
  <si>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</si>
  <si>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</si>
  <si>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</si>
  <si>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</si>
  <si>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</si>
  <si>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</si>
  <si>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</si>
  <si>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</si>
  <si>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</si>
  <si>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</si>
  <si>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</si>
  <si>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</si>
  <si>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</si>
  <si>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</si>
  <si>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</si>
  <si>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</si>
  <si>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</si>
  <si>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</si>
  <si>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</si>
  <si>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</si>
  <si>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</si>
  <si>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</si>
  <si>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</si>
  <si>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</si>
  <si>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</si>
  <si>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</si>
  <si>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</si>
  <si>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</si>
  <si>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</si>
  <si>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</si>
  <si>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</si>
  <si>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</si>
  <si>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</si>
  <si>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</si>
  <si>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</si>
  <si>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</si>
  <si>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</si>
  <si>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</si>
  <si>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</si>
  <si>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</si>
  <si>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</si>
  <si>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</si>
  <si>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</si>
  <si>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</si>
  <si>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</si>
  <si>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</si>
  <si>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</si>
  <si>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</si>
  <si>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</si>
  <si>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</si>
  <si>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</si>
  <si>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</si>
  <si>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</si>
  <si>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</si>
  <si>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</si>
  <si>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</si>
  <si>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</si>
  <si>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</si>
  <si>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</si>
  <si>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</si>
  <si>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</si>
  <si>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</si>
  <si>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</si>
  <si>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</si>
  <si>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</si>
  <si>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</si>
  <si>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</si>
  <si>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</si>
  <si>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</si>
  <si>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</si>
  <si>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</si>
  <si>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</si>
  <si>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</si>
  <si>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</si>
  <si>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</si>
  <si>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</si>
  <si>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</si>
  <si>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</si>
  <si>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</si>
  <si>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</si>
  <si>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</si>
  <si>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</si>
  <si>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</si>
  <si>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</si>
  <si>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</si>
  <si>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</si>
  <si>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</si>
  <si>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</si>
  <si>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</si>
  <si>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</si>
  <si>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</si>
  <si>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</si>
  <si>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</si>
  <si>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</si>
  <si>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</si>
  <si>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</si>
  <si>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</si>
  <si>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</si>
  <si>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</si>
  <si>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</si>
  <si>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</si>
  <si>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</si>
  <si>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</si>
  <si>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</si>
  <si>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</si>
  <si>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</si>
  <si>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</si>
  <si>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</si>
  <si>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</si>
  <si>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</si>
  <si>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</si>
  <si>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</si>
  <si>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</si>
  <si>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</si>
  <si>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</si>
  <si>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</si>
  <si>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</si>
  <si>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</si>
  <si>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</si>
  <si>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</si>
  <si>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</si>
  <si>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</si>
  <si>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</si>
  <si>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</si>
  <si>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</si>
  <si>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</si>
  <si>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</si>
  <si>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</si>
  <si>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</si>
  <si>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</si>
  <si>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</si>
  <si>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</si>
  <si>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</si>
  <si>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</si>
  <si>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</si>
  <si>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</si>
  <si>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</si>
  <si>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</si>
  <si>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</si>
  <si>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</si>
  <si>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</si>
  <si>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</si>
  <si>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</si>
  <si>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</si>
  <si>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</si>
  <si>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</si>
  <si>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</si>
  <si>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</si>
  <si>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</si>
  <si>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</si>
  <si>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</si>
  <si>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</si>
  <si>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</si>
  <si>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</si>
  <si>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</si>
  <si>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</si>
  <si>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</si>
  <si>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</si>
  <si>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</si>
  <si>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</si>
  <si>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</si>
  <si>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</si>
  <si>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</si>
  <si>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</si>
  <si>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</si>
  <si>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</si>
  <si>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</si>
  <si>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</si>
  <si>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</si>
  <si>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</si>
  <si>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</si>
  <si>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</si>
  <si>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</si>
  <si>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</si>
  <si>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</si>
  <si>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</si>
  <si>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</si>
  <si>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</si>
  <si>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</si>
  <si>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</si>
  <si>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</si>
  <si>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</si>
  <si>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</si>
  <si>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</si>
  <si>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</si>
  <si>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</si>
  <si>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</si>
  <si>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</si>
  <si>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</si>
  <si>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</si>
  <si>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</si>
  <si>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</si>
  <si>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</si>
  <si>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</si>
  <si>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</si>
  <si>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</si>
  <si>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</si>
  <si>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</si>
  <si>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</si>
  <si>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</si>
  <si>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</si>
  <si>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</si>
  <si>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</si>
  <si>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</si>
  <si>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</si>
  <si>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</si>
  <si>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</si>
  <si>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</si>
  <si>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</si>
  <si>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</si>
  <si>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</si>
  <si>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</si>
  <si>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</si>
  <si>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</si>
  <si>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</si>
  <si>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</si>
  <si>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</si>
  <si>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</si>
  <si>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</si>
  <si>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</si>
  <si>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</si>
  <si>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</si>
  <si>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</si>
  <si>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</si>
  <si>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</si>
  <si>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</si>
  <si>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</si>
  <si>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</si>
  <si>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</si>
  <si>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</si>
  <si>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</si>
  <si>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</si>
  <si>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</si>
  <si>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</si>
  <si>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</si>
  <si>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</si>
  <si>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</si>
  <si>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</si>
  <si>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</si>
  <si>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</si>
  <si>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</si>
  <si>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</si>
  <si>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</si>
  <si>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</si>
  <si>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</si>
  <si>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</si>
  <si>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</si>
  <si>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</si>
  <si>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</si>
  <si>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</si>
  <si>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</si>
  <si>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</si>
  <si>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</si>
  <si>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</si>
  <si>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</si>
  <si>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</si>
  <si>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</si>
  <si>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</si>
  <si>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</si>
  <si>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</si>
  <si>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</si>
  <si>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</si>
  <si>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</si>
  <si>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</si>
  <si>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</si>
  <si>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</si>
  <si>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</si>
  <si>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</si>
  <si>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</si>
  <si>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</si>
  <si>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</si>
  <si>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</si>
  <si>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</si>
  <si>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</si>
  <si>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</si>
  <si>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</si>
  <si>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</si>
  <si>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</si>
  <si>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</si>
  <si>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</si>
  <si>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</si>
  <si>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</si>
  <si>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</si>
  <si>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</si>
  <si>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</si>
  <si>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</si>
  <si>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</si>
  <si>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</si>
  <si>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</si>
  <si>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</si>
  <si>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</si>
  <si>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</si>
  <si>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</si>
  <si>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</si>
  <si>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</si>
  <si>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</si>
  <si>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</si>
  <si>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</si>
  <si>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</si>
  <si>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</si>
  <si>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</si>
  <si>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</si>
  <si>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</si>
  <si>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</si>
  <si>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</si>
  <si>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</si>
  <si>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</si>
  <si>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</si>
  <si>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</si>
  <si>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</si>
  <si>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</si>
  <si>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</si>
  <si>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</si>
  <si>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</si>
  <si>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</si>
  <si>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</si>
  <si>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</si>
  <si>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</si>
  <si>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</si>
  <si>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</si>
  <si>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</si>
  <si>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</si>
  <si>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</si>
  <si>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</si>
  <si>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</si>
  <si>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</si>
  <si>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</si>
  <si>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</si>
  <si>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</si>
  <si>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</si>
  <si>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</si>
  <si>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</si>
  <si>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</si>
  <si>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</si>
  <si>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</si>
  <si>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</si>
  <si>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</si>
  <si>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</si>
  <si>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</si>
  <si>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</si>
  <si>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</si>
  <si>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</si>
  <si>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</si>
  <si>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</si>
  <si>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</si>
  <si>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</si>
  <si>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</si>
  <si>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</si>
  <si>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</si>
  <si>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</si>
  <si>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</si>
  <si>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</si>
  <si>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</si>
  <si>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</si>
  <si>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</si>
  <si>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</si>
  <si>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</si>
  <si>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</si>
  <si>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</si>
  <si>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</si>
  <si>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</si>
  <si>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</si>
  <si>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</si>
  <si>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</si>
  <si>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</si>
  <si>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</si>
  <si>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</si>
  <si>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</si>
  <si>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</si>
  <si>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</si>
  <si>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</si>
  <si>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</si>
  <si>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</si>
  <si>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</si>
  <si>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</si>
  <si>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</si>
  <si>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</si>
  <si>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</si>
  <si>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</si>
  <si>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</si>
  <si>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</si>
  <si>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</si>
  <si>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</si>
  <si>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</si>
  <si>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</si>
  <si>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</si>
  <si>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</si>
  <si>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</si>
  <si>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</si>
  <si>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</si>
  <si>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</si>
  <si>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</si>
  <si>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</si>
  <si>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</si>
  <si>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</si>
  <si>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</si>
  <si>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</si>
  <si>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</si>
  <si>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</si>
  <si>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</si>
  <si>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</si>
  <si>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</si>
  <si>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</si>
  <si>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</si>
  <si>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</si>
  <si>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</si>
  <si>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</si>
  <si>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</si>
  <si>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</si>
  <si>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</si>
  <si>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</si>
  <si>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</si>
  <si>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</si>
  <si>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</si>
  <si>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</si>
  <si>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</si>
  <si>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</si>
  <si>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</si>
  <si>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</si>
  <si>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</si>
  <si>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</si>
  <si>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</si>
  <si>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</si>
  <si>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</si>
  <si>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</si>
  <si>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</si>
  <si>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</si>
  <si>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</si>
  <si>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</si>
  <si>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</si>
  <si>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</si>
  <si>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</si>
  <si>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</si>
  <si>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</si>
  <si>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</si>
  <si>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</si>
  <si>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</si>
  <si>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</si>
  <si>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</si>
  <si>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</si>
  <si>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</si>
  <si>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</si>
  <si>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</si>
  <si>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</si>
  <si>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</si>
  <si>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</si>
  <si>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</si>
  <si>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</si>
  <si>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</si>
  <si>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</si>
  <si>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</si>
  <si>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</si>
  <si>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</si>
  <si>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</si>
  <si>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</si>
  <si>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</si>
  <si>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</si>
  <si>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</si>
  <si>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</si>
  <si>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</si>
  <si>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</si>
  <si>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</si>
  <si>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</si>
  <si>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</si>
  <si>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</si>
  <si>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</si>
  <si>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</si>
  <si>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</si>
  <si>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</si>
  <si>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</si>
  <si>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</si>
  <si>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</si>
  <si>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</si>
  <si>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</si>
  <si>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</si>
  <si>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</si>
  <si>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</si>
  <si>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</si>
  <si>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</si>
  <si>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</si>
  <si>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</si>
  <si>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</si>
  <si>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</si>
  <si>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</si>
  <si>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</si>
  <si>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</si>
  <si>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</si>
  <si>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</si>
  <si>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</si>
  <si>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</si>
  <si>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</si>
  <si>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</si>
  <si>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</si>
  <si>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</si>
  <si>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</si>
  <si>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</si>
  <si>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</si>
  <si>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</si>
  <si>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</si>
  <si>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</si>
  <si>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</si>
  <si>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</si>
  <si>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</si>
  <si>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</si>
  <si>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</si>
  <si>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</si>
  <si>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</si>
  <si>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</si>
  <si>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</si>
  <si>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</si>
  <si>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</si>
  <si>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</si>
  <si>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</si>
  <si>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</si>
  <si>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</si>
  <si>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</si>
  <si>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</si>
  <si>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</si>
  <si>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</si>
  <si>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</si>
  <si>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</si>
  <si>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</si>
  <si>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</si>
  <si>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</si>
  <si>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</si>
  <si>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</si>
  <si>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</si>
  <si>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</si>
  <si>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</si>
  <si>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</si>
  <si>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</si>
  <si>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</si>
  <si>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</si>
  <si>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</si>
  <si>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</si>
  <si>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</si>
  <si>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</si>
  <si>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</si>
  <si>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</si>
  <si>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</si>
  <si>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</si>
  <si>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</si>
  <si>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</si>
  <si>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</si>
  <si>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</si>
  <si>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</si>
  <si>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</si>
  <si>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</si>
  <si>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</si>
  <si>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</si>
  <si>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</si>
  <si>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</si>
  <si>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</si>
  <si>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</si>
  <si>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</si>
  <si>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</si>
  <si>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</si>
  <si>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</si>
  <si>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</si>
  <si>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</si>
  <si>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</si>
  <si>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</si>
  <si>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</si>
  <si>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</si>
  <si>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</si>
  <si>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</si>
  <si>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</si>
  <si>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</si>
  <si>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</si>
  <si>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</si>
  <si>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</si>
  <si>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</si>
  <si>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</si>
  <si>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</si>
  <si>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</si>
  <si>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</si>
  <si>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</si>
  <si>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</si>
  <si>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</si>
  <si>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</si>
  <si>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</si>
  <si>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</si>
  <si>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</si>
  <si>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</si>
  <si>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</si>
  <si>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</si>
  <si>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</si>
  <si>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</si>
  <si>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</si>
  <si>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</si>
  <si>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</si>
  <si>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</si>
  <si>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</si>
  <si>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</si>
  <si>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</si>
  <si>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</si>
  <si>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</si>
  <si>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</si>
  <si>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</si>
  <si>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</si>
  <si>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</si>
  <si>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</si>
  <si>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</si>
  <si>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</si>
  <si>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</si>
  <si>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</si>
  <si>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</si>
  <si>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</si>
  <si>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</si>
  <si>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</si>
  <si>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</si>
  <si>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</si>
  <si>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</si>
  <si>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</si>
  <si>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</si>
  <si>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</si>
  <si>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</si>
  <si>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</si>
  <si>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</si>
  <si>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</si>
  <si>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</si>
  <si>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</si>
  <si>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</si>
  <si>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</si>
  <si>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</si>
  <si>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</si>
  <si>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</si>
  <si>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</si>
  <si>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</si>
  <si>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</si>
  <si>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</si>
  <si>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</si>
  <si>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</si>
  <si>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</si>
  <si>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</si>
  <si>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</si>
  <si>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</si>
  <si>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</si>
  <si>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</si>
  <si>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</si>
  <si>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</si>
  <si>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</si>
  <si>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</si>
  <si>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</si>
  <si>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</si>
  <si>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</si>
  <si>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</si>
  <si>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</si>
  <si>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</si>
  <si>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</si>
  <si>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</si>
  <si>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</si>
  <si>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</si>
  <si>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</si>
  <si>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</si>
  <si>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</si>
  <si>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</si>
  <si>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</si>
  <si>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</si>
  <si>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</si>
  <si>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</si>
  <si>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</si>
  <si>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</si>
  <si>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</si>
  <si>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</si>
  <si>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</si>
  <si>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</si>
  <si>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</si>
  <si>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</si>
  <si>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</si>
  <si>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</si>
  <si>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</si>
  <si>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</si>
  <si>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</si>
  <si>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</si>
  <si>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</si>
  <si>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</si>
  <si>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</si>
  <si>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</si>
  <si>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</si>
  <si>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</si>
  <si>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</si>
  <si>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</si>
  <si>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</si>
  <si>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</si>
  <si>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</si>
  <si>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</si>
  <si>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</si>
  <si>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</si>
  <si>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</si>
  <si>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</si>
  <si>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</si>
  <si>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</si>
  <si>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</si>
  <si>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</si>
  <si>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</si>
  <si>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</si>
  <si>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</si>
  <si>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</si>
  <si>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</si>
  <si>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</si>
  <si>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</si>
  <si>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</si>
  <si>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</si>
  <si>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</si>
  <si>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</si>
  <si>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</si>
  <si>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</si>
  <si>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</si>
  <si>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</si>
  <si>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</si>
  <si>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</si>
  <si>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</si>
  <si>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</si>
  <si>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</si>
  <si>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</si>
  <si>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</si>
  <si>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</si>
  <si>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</si>
  <si>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</si>
  <si>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</si>
  <si>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</si>
  <si>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</si>
  <si>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</si>
  <si>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</si>
  <si>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</si>
  <si>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</si>
  <si>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</si>
  <si>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</si>
  <si>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</si>
  <si>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</si>
  <si>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</si>
  <si>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</si>
  <si>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</si>
  <si>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</si>
  <si>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</si>
  <si>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</si>
  <si>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</si>
  <si>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</si>
  <si>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</si>
  <si>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</si>
  <si>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</si>
  <si>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</si>
  <si>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</si>
  <si>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</si>
  <si>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</si>
  <si>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</si>
  <si>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</si>
  <si>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</si>
  <si>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</si>
  <si>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</si>
  <si>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</si>
  <si>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</si>
  <si>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</si>
  <si>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</si>
  <si>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</si>
  <si>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</si>
  <si>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</si>
  <si>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</si>
  <si>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</si>
  <si>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</si>
  <si>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</si>
  <si>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</si>
  <si>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</si>
  <si>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</si>
  <si>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</si>
  <si>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</si>
  <si>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</si>
  <si>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</si>
  <si>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</si>
  <si>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</si>
  <si>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</si>
  <si>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</si>
  <si>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</si>
  <si>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</si>
  <si>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</si>
  <si>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</si>
  <si>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</si>
  <si>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</si>
  <si>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</si>
  <si>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</si>
  <si>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</si>
  <si>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</si>
  <si>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</si>
  <si>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</si>
  <si>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</si>
  <si>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</si>
  <si>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</si>
  <si>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</si>
  <si>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</si>
  <si>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</si>
  <si>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</si>
  <si>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</si>
  <si>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</si>
  <si>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</si>
  <si>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</si>
  <si>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</si>
  <si>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</si>
  <si>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</si>
  <si>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</si>
  <si>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</si>
  <si>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</si>
  <si>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</si>
  <si>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</si>
  <si>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</si>
  <si>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</si>
  <si>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</si>
  <si>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</si>
  <si>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</si>
  <si>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</si>
  <si>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</si>
  <si>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</si>
  <si>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</si>
  <si>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</si>
  <si>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</si>
  <si>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</si>
  <si>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</si>
  <si>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</si>
  <si>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</si>
  <si>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</si>
  <si>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</si>
  <si>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</si>
  <si>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</si>
  <si>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</si>
  <si>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</si>
  <si>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</si>
  <si>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</si>
  <si>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</si>
  <si>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</si>
  <si>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</si>
  <si>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</si>
  <si>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</si>
  <si>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</si>
  <si>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</si>
  <si>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</si>
  <si>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</si>
  <si>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</si>
  <si>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</si>
  <si>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</si>
  <si>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</si>
  <si>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</si>
  <si>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</si>
  <si>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</si>
  <si>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</si>
  <si>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</si>
  <si>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</si>
  <si>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</si>
  <si>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</si>
  <si>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</si>
  <si>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</si>
  <si>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</si>
  <si>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</si>
  <si>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</si>
  <si>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</si>
  <si>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</si>
  <si>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</si>
  <si>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</si>
  <si>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</si>
  <si>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</si>
  <si>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</si>
  <si>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</si>
  <si>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</si>
  <si>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</si>
  <si>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</si>
  <si>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</si>
  <si>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</si>
  <si>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</si>
  <si>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</si>
  <si>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</si>
  <si>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</si>
  <si>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</si>
  <si>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</si>
  <si>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</si>
  <si>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</si>
  <si>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</si>
  <si>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</si>
  <si>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</si>
  <si>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</si>
  <si>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</si>
  <si>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</si>
  <si>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</si>
  <si>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</si>
  <si>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</si>
  <si>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</si>
  <si>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</si>
  <si>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</si>
  <si>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</si>
  <si>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</si>
  <si>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</si>
  <si>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</si>
  <si>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</si>
  <si>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</si>
  <si>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</si>
  <si>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</si>
  <si>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</si>
  <si>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</si>
  <si>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</si>
  <si>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</si>
  <si>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</si>
  <si>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</si>
  <si>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</si>
  <si>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</si>
  <si>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</si>
  <si>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</si>
  <si>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</si>
  <si>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</si>
  <si>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</si>
  <si>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</si>
  <si>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</si>
  <si>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</si>
  <si>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</si>
  <si>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</si>
  <si>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</si>
  <si>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</si>
  <si>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</si>
  <si>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</si>
  <si>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</si>
  <si>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</si>
  <si>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</si>
  <si>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</si>
  <si>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</si>
  <si>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</si>
  <si>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</si>
  <si>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</si>
  <si>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</si>
  <si>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</si>
  <si>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</si>
  <si>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</si>
  <si>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</si>
  <si>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</si>
  <si>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</si>
  <si>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</si>
  <si>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</si>
  <si>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</si>
  <si>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</si>
  <si>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</si>
  <si>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</si>
  <si>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</si>
  <si>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</si>
  <si>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</si>
  <si>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</si>
  <si>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</si>
  <si>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</si>
  <si>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</si>
  <si>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</si>
  <si>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</si>
  <si>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</si>
  <si>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</si>
  <si>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</si>
  <si>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</si>
  <si>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</si>
  <si>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</si>
  <si>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</si>
  <si>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</si>
  <si>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</si>
  <si>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</si>
  <si>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</si>
  <si>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</si>
  <si>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</si>
  <si>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</si>
  <si>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</si>
  <si>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</si>
  <si>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</si>
  <si>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</si>
  <si>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</si>
  <si>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</si>
  <si>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</si>
  <si>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</si>
  <si>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</si>
  <si>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</si>
  <si>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</si>
  <si>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</si>
  <si>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</si>
  <si>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</si>
  <si>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</si>
  <si>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</si>
  <si>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</si>
  <si>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</si>
  <si>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</si>
  <si>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</si>
  <si>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</si>
  <si>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</si>
  <si>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</si>
  <si>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</si>
  <si>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</si>
  <si>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</si>
  <si>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</si>
  <si>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</si>
  <si>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</si>
  <si>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</si>
  <si>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</si>
  <si>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</si>
  <si>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</si>
  <si>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</si>
  <si>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</si>
  <si>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</si>
  <si>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</si>
  <si>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</si>
  <si>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</si>
  <si>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</si>
  <si>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</si>
  <si>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</si>
  <si>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</si>
  <si>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</si>
  <si>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</si>
  <si>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</si>
  <si>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</si>
  <si>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</si>
  <si>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</si>
  <si>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</si>
  <si>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</si>
  <si>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Irig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</si>
</sst>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155</c:v>
                </c:pt>
                <c:pt idx="1">
                  <c:v>211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179</c:v>
                </c:pt>
                <c:pt idx="1">
                  <c:v>227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520"/>
        <c:axId val="192389888"/>
      </c:barChart>
      <c:catAx>
        <c:axId val="1923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auto val="1"/>
        <c:lblAlgn val="ctr"/>
        <c:lblOffset val="100"/>
        <c:noMultiLvlLbl val="0"/>
      </c:catAx>
      <c:valAx>
        <c:axId val="1923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</c:v>
                </c:pt>
                <c:pt idx="1">
                  <c:v>427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1264"/>
        <c:axId val="200733824"/>
      </c:barChart>
      <c:catAx>
        <c:axId val="2007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auto val="1"/>
        <c:lblAlgn val="ctr"/>
        <c:lblOffset val="100"/>
        <c:noMultiLvlLbl val="0"/>
      </c:catAx>
      <c:valAx>
        <c:axId val="200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272"/>
        <c:axId val="201089408"/>
      </c:barChart>
      <c:catAx>
        <c:axId val="201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auto val="1"/>
        <c:lblAlgn val="ctr"/>
        <c:lblOffset val="100"/>
        <c:noMultiLvlLbl val="0"/>
      </c:catAx>
      <c:valAx>
        <c:axId val="2010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3568</c:v>
                </c:pt>
                <c:pt idx="1">
                  <c:v>3410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2032"/>
        <c:axId val="202021888"/>
      </c:barChart>
      <c:catAx>
        <c:axId val="2017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auto val="1"/>
        <c:lblAlgn val="ctr"/>
        <c:lblOffset val="100"/>
        <c:noMultiLvlLbl val="0"/>
      </c:catAx>
      <c:valAx>
        <c:axId val="2020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15.378844711177795</c:v>
                </c:pt>
                <c:pt idx="1">
                  <c:v>58.707534026363739</c:v>
                </c:pt>
                <c:pt idx="2">
                  <c:v>25.91362126245847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8640"/>
        <c:axId val="202785152"/>
      </c:barChart>
      <c:catAx>
        <c:axId val="2026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auto val="1"/>
        <c:lblAlgn val="ctr"/>
        <c:lblOffset val="100"/>
        <c:noMultiLvlLbl val="0"/>
      </c:catAx>
      <c:valAx>
        <c:axId val="2027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944"/>
        <c:axId val="203196288"/>
      </c:barChart>
      <c:catAx>
        <c:axId val="203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auto val="1"/>
        <c:lblAlgn val="ctr"/>
        <c:lblOffset val="100"/>
        <c:noMultiLvlLbl val="0"/>
      </c:catAx>
      <c:valAx>
        <c:axId val="2031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142.9</c:v>
                </c:pt>
                <c:pt idx="1">
                  <c:v>148.80000000000001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131.80000000000001</c:v>
                </c:pt>
                <c:pt idx="1">
                  <c:v>150</c:v>
                </c:pt>
                <c:pt idx="2">
                  <c:v>118.4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431936"/>
        <c:axId val="203434240"/>
      </c:barChart>
      <c:catAx>
        <c:axId val="2034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4240"/>
        <c:crosses val="autoZero"/>
        <c:auto val="1"/>
        <c:lblAlgn val="ctr"/>
        <c:lblOffset val="100"/>
        <c:noMultiLvlLbl val="0"/>
      </c:catAx>
      <c:valAx>
        <c:axId val="20343424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19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224</c:v>
                </c:pt>
                <c:pt idx="1">
                  <c:v>172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471296"/>
        <c:axId val="224671616"/>
      </c:barChart>
      <c:catAx>
        <c:axId val="2244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671616"/>
        <c:crosses val="autoZero"/>
        <c:auto val="1"/>
        <c:lblAlgn val="ctr"/>
        <c:lblOffset val="100"/>
        <c:noMultiLvlLbl val="0"/>
      </c:catAx>
      <c:valAx>
        <c:axId val="2246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47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845824"/>
        <c:axId val="226848128"/>
      </c:barChart>
      <c:catAx>
        <c:axId val="2268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48128"/>
        <c:crosses val="autoZero"/>
        <c:auto val="1"/>
        <c:lblAlgn val="ctr"/>
        <c:lblOffset val="100"/>
        <c:noMultiLvlLbl val="0"/>
      </c:catAx>
      <c:valAx>
        <c:axId val="22684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4582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35</c:v>
                </c:pt>
                <c:pt idx="1">
                  <c:v>39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</c:v>
                </c:pt>
                <c:pt idx="1">
                  <c:v>41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</c:v>
                </c:pt>
                <c:pt idx="1">
                  <c:v>75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134912"/>
        <c:axId val="228137216"/>
      </c:barChart>
      <c:catAx>
        <c:axId val="2281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37216"/>
        <c:crosses val="autoZero"/>
        <c:auto val="1"/>
        <c:lblAlgn val="ctr"/>
        <c:lblOffset val="100"/>
        <c:noMultiLvlLbl val="0"/>
      </c:catAx>
      <c:valAx>
        <c:axId val="2281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34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1.9612045868610009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2.2505626406601649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2.2291287107491158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2.0255063765941483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2.0362233415496731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2.1862608509270172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2.5827885542814273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2.7864108884363947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2.8292787482584933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3.0543350123245099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3.4722966455899686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4.1688993676990682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4.3832386668095591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5.03697352909656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4.2546350873432646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2.3577322902154108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1.6825634980173616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1.4146393741292467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6681728"/>
        <c:axId val="266937472"/>
      </c:barChart>
      <c:catAx>
        <c:axId val="266681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6937472"/>
        <c:crosses val="autoZero"/>
        <c:auto val="1"/>
        <c:lblAlgn val="ctr"/>
        <c:lblOffset val="100"/>
        <c:noMultiLvlLbl val="0"/>
      </c:catAx>
      <c:valAx>
        <c:axId val="266937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6681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2.068374236416247</c:v>
                </c:pt>
                <c:pt idx="1">
                  <c:v>2.2398456757046405</c:v>
                </c:pt>
                <c:pt idx="2">
                  <c:v>2.1648269210159681</c:v>
                </c:pt>
                <c:pt idx="3">
                  <c:v>2.1112420962383456</c:v>
                </c:pt>
                <c:pt idx="4">
                  <c:v>2.3577322902154108</c:v>
                </c:pt>
                <c:pt idx="5">
                  <c:v>2.572071589325903</c:v>
                </c:pt>
                <c:pt idx="6">
                  <c:v>3.1079198371021328</c:v>
                </c:pt>
                <c:pt idx="7">
                  <c:v>3.6437680848783627</c:v>
                </c:pt>
                <c:pt idx="8">
                  <c:v>3.1400707319687062</c:v>
                </c:pt>
                <c:pt idx="9">
                  <c:v>3.1829385917908048</c:v>
                </c:pt>
                <c:pt idx="10">
                  <c:v>3.1293537670131819</c:v>
                </c:pt>
                <c:pt idx="11">
                  <c:v>3.8795413138999035</c:v>
                </c:pt>
                <c:pt idx="12">
                  <c:v>4.5225592112313793</c:v>
                </c:pt>
                <c:pt idx="13">
                  <c:v>4.4475404565427068</c:v>
                </c:pt>
                <c:pt idx="14">
                  <c:v>3.1615046618797558</c:v>
                </c:pt>
                <c:pt idx="15">
                  <c:v>1.7575822527060339</c:v>
                </c:pt>
                <c:pt idx="16">
                  <c:v>1.1359982852856072</c:v>
                </c:pt>
                <c:pt idx="17">
                  <c:v>0.66445182724252494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352000"/>
        <c:axId val="272353536"/>
      </c:barChart>
      <c:catAx>
        <c:axId val="272352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2353536"/>
        <c:crosses val="autoZero"/>
        <c:auto val="1"/>
        <c:lblAlgn val="ctr"/>
        <c:lblOffset val="100"/>
        <c:noMultiLvlLbl val="0"/>
      </c:catAx>
      <c:valAx>
        <c:axId val="272353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52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7.3152889539136803E-2</c:v>
                </c:pt>
                <c:pt idx="1">
                  <c:v>0.15064022093899071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1.2192148256522799</c:v>
                </c:pt>
                <c:pt idx="1">
                  <c:v>0.72809440120512181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8.7783467446964156</c:v>
                </c:pt>
                <c:pt idx="1">
                  <c:v>5.272407732864675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24.359912216532553</c:v>
                </c:pt>
                <c:pt idx="1">
                  <c:v>20.210896309314588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52.231163130943671</c:v>
                </c:pt>
                <c:pt idx="1">
                  <c:v>62.942505649008282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5.0231650816873934</c:v>
                </c:pt>
                <c:pt idx="1">
                  <c:v>3.615365302535777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8.3150451109485495</c:v>
                </c:pt>
                <c:pt idx="1">
                  <c:v>7.0800903841325633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6736256"/>
        <c:axId val="276741504"/>
      </c:barChart>
      <c:catAx>
        <c:axId val="27673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741504"/>
        <c:crosses val="autoZero"/>
        <c:auto val="1"/>
        <c:lblAlgn val="ctr"/>
        <c:lblOffset val="100"/>
        <c:noMultiLvlLbl val="0"/>
      </c:catAx>
      <c:valAx>
        <c:axId val="27674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736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33.040721775176785</c:v>
                </c:pt>
                <c:pt idx="1">
                  <c:v>28.621641978408235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29.724457449402585</c:v>
                </c:pt>
                <c:pt idx="1">
                  <c:v>37.459201606829026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37.161667885881492</c:v>
                </c:pt>
                <c:pt idx="1">
                  <c:v>33.668089379864426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7.3152889539136803E-2</c:v>
                </c:pt>
                <c:pt idx="1">
                  <c:v>0.25106703489831783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8118784"/>
        <c:axId val="278120704"/>
      </c:barChart>
      <c:catAx>
        <c:axId val="27811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20704"/>
        <c:crosses val="autoZero"/>
        <c:auto val="1"/>
        <c:lblAlgn val="ctr"/>
        <c:lblOffset val="100"/>
        <c:noMultiLvlLbl val="0"/>
      </c:catAx>
      <c:valAx>
        <c:axId val="27812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18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9213184"/>
        <c:axId val="279215104"/>
      </c:barChart>
      <c:catAx>
        <c:axId val="27921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15104"/>
        <c:crosses val="autoZero"/>
        <c:auto val="1"/>
        <c:lblAlgn val="ctr"/>
        <c:lblOffset val="100"/>
        <c:noMultiLvlLbl val="0"/>
      </c:catAx>
      <c:valAx>
        <c:axId val="279215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1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0.67</c:v>
                </c:pt>
                <c:pt idx="1">
                  <c:v>0.38</c:v>
                </c:pt>
                <c:pt idx="3">
                  <c:v>0.37</c:v>
                </c:pt>
                <c:pt idx="4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1049728"/>
        <c:axId val="281084288"/>
      </c:barChart>
      <c:catAx>
        <c:axId val="2810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084288"/>
        <c:crosses val="autoZero"/>
        <c:auto val="1"/>
        <c:lblAlgn val="ctr"/>
        <c:lblOffset val="100"/>
        <c:noMultiLvlLbl val="0"/>
      </c:catAx>
      <c:valAx>
        <c:axId val="281084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049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61.892071952031976</c:v>
                </c:pt>
                <c:pt idx="2">
                  <c:v>20.526671168129642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38.107928047968024</c:v>
                </c:pt>
                <c:pt idx="2">
                  <c:v>79.473328831870361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212800"/>
        <c:axId val="281214336"/>
      </c:barChart>
      <c:catAx>
        <c:axId val="28121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214336"/>
        <c:crosses val="autoZero"/>
        <c:auto val="1"/>
        <c:lblAlgn val="ctr"/>
        <c:lblOffset val="100"/>
        <c:noMultiLvlLbl val="0"/>
      </c:catAx>
      <c:valAx>
        <c:axId val="281214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212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421696"/>
        <c:axId val="281429888"/>
      </c:barChart>
      <c:catAx>
        <c:axId val="281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29888"/>
        <c:crosses val="autoZero"/>
        <c:auto val="1"/>
        <c:lblAlgn val="ctr"/>
        <c:lblOffset val="100"/>
        <c:noMultiLvlLbl val="0"/>
      </c:catAx>
      <c:valAx>
        <c:axId val="28142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42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44</c:v>
                </c:pt>
                <c:pt idx="1">
                  <c:v>50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451136"/>
        <c:axId val="281458176"/>
      </c:barChart>
      <c:catAx>
        <c:axId val="2814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58176"/>
        <c:crosses val="autoZero"/>
        <c:auto val="1"/>
        <c:lblAlgn val="ctr"/>
        <c:lblOffset val="100"/>
        <c:noMultiLvlLbl val="0"/>
      </c:catAx>
      <c:valAx>
        <c:axId val="28145817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45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444</c:v>
                </c:pt>
                <c:pt idx="1">
                  <c:v>392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451</c:v>
                </c:pt>
                <c:pt idx="1">
                  <c:v>383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264"/>
        <c:axId val="193148800"/>
      </c:barChart>
      <c:catAx>
        <c:axId val="1931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auto val="1"/>
        <c:lblAlgn val="ctr"/>
        <c:lblOffset val="100"/>
        <c:noMultiLvlLbl val="0"/>
      </c:catAx>
      <c:valAx>
        <c:axId val="1931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264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</c:v>
                </c:pt>
                <c:pt idx="1">
                  <c:v>91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115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622784"/>
        <c:axId val="281629056"/>
      </c:barChart>
      <c:catAx>
        <c:axId val="28162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629056"/>
        <c:crosses val="autoZero"/>
        <c:auto val="1"/>
        <c:lblAlgn val="ctr"/>
        <c:lblOffset val="100"/>
        <c:noMultiLvlLbl val="0"/>
      </c:catAx>
      <c:valAx>
        <c:axId val="28162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62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33.185644661054496</c:v>
                </c:pt>
                <c:pt idx="1">
                  <c:v>26.084099868593956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30.394328754984496</c:v>
                </c:pt>
                <c:pt idx="1">
                  <c:v>29.500657030223394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17.058041648205581</c:v>
                </c:pt>
                <c:pt idx="1">
                  <c:v>20.893561103810775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10.988037217545415</c:v>
                </c:pt>
                <c:pt idx="1">
                  <c:v>13.403416557161629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5.3610988037217551</c:v>
                </c:pt>
                <c:pt idx="1">
                  <c:v>7.227332457293036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3.0128489144882584</c:v>
                </c:pt>
                <c:pt idx="1">
                  <c:v>2.8909329829172141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1867008"/>
        <c:axId val="281869696"/>
      </c:barChart>
      <c:catAx>
        <c:axId val="28186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869696"/>
        <c:crosses val="autoZero"/>
        <c:auto val="1"/>
        <c:lblAlgn val="ctr"/>
        <c:lblOffset val="100"/>
        <c:noMultiLvlLbl val="0"/>
      </c:catAx>
      <c:valAx>
        <c:axId val="281869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867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55.2</c:v>
                </c:pt>
                <c:pt idx="1">
                  <c:v>37.47</c:v>
                </c:pt>
                <c:pt idx="2">
                  <c:v>5.54</c:v>
                </c:pt>
                <c:pt idx="3">
                  <c:v>1.42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57.15</c:v>
                </c:pt>
                <c:pt idx="1">
                  <c:v>32.369999999999997</c:v>
                </c:pt>
                <c:pt idx="2">
                  <c:v>8.4</c:v>
                </c:pt>
                <c:pt idx="3">
                  <c:v>1.33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2014464"/>
        <c:axId val="282017792"/>
      </c:barChart>
      <c:catAx>
        <c:axId val="28201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17792"/>
        <c:crosses val="autoZero"/>
        <c:auto val="1"/>
        <c:lblAlgn val="ctr"/>
        <c:lblOffset val="100"/>
        <c:noMultiLvlLbl val="0"/>
      </c:catAx>
      <c:valAx>
        <c:axId val="282017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144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52698</c:v>
                </c:pt>
                <c:pt idx="1">
                  <c:v>60822</c:v>
                </c:pt>
                <c:pt idx="2">
                  <c:v>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903680"/>
        <c:axId val="282905984"/>
      </c:barChart>
      <c:catAx>
        <c:axId val="2829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05984"/>
        <c:crosses val="autoZero"/>
        <c:auto val="1"/>
        <c:lblAlgn val="ctr"/>
        <c:lblOffset val="100"/>
        <c:noMultiLvlLbl val="0"/>
      </c:catAx>
      <c:valAx>
        <c:axId val="28290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0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1212</c:v>
                </c:pt>
                <c:pt idx="1">
                  <c:v>1239</c:v>
                </c:pt>
                <c:pt idx="2">
                  <c:v>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1612</c:v>
                </c:pt>
                <c:pt idx="1">
                  <c:v>1657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031040"/>
        <c:axId val="283246592"/>
      </c:barChart>
      <c:catAx>
        <c:axId val="2830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246592"/>
        <c:crosses val="autoZero"/>
        <c:auto val="1"/>
        <c:lblAlgn val="ctr"/>
        <c:lblOffset val="100"/>
        <c:noMultiLvlLbl val="0"/>
      </c:catAx>
      <c:valAx>
        <c:axId val="28324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03104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30.8</c:v>
                </c:pt>
                <c:pt idx="1">
                  <c:v>17.8</c:v>
                </c:pt>
                <c:pt idx="2">
                  <c:v>1.2</c:v>
                </c:pt>
                <c:pt idx="3">
                  <c:v>50.199999999999996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71.345029239766077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28.654970760233915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3738880"/>
        <c:axId val="283740416"/>
      </c:barChart>
      <c:catAx>
        <c:axId val="283738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40416"/>
        <c:crosses val="autoZero"/>
        <c:auto val="1"/>
        <c:lblAlgn val="ctr"/>
        <c:lblOffset val="100"/>
        <c:noMultiLvlLbl val="0"/>
      </c:catAx>
      <c:valAx>
        <c:axId val="2837404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388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906048"/>
        <c:axId val="283907968"/>
      </c:barChart>
      <c:catAx>
        <c:axId val="283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07968"/>
        <c:crosses val="autoZero"/>
        <c:auto val="1"/>
        <c:lblAlgn val="ctr"/>
        <c:lblOffset val="100"/>
        <c:noMultiLvlLbl val="0"/>
      </c:catAx>
      <c:valAx>
        <c:axId val="28390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0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960064"/>
        <c:axId val="283961600"/>
      </c:barChart>
      <c:catAx>
        <c:axId val="2839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61600"/>
        <c:crosses val="autoZero"/>
        <c:auto val="1"/>
        <c:lblAlgn val="ctr"/>
        <c:lblOffset val="100"/>
        <c:noMultiLvlLbl val="0"/>
      </c:catAx>
      <c:valAx>
        <c:axId val="28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6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10.3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598272"/>
        <c:axId val="284600192"/>
      </c:barChart>
      <c:catAx>
        <c:axId val="2845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600192"/>
        <c:crosses val="autoZero"/>
        <c:auto val="1"/>
        <c:lblAlgn val="ctr"/>
        <c:lblOffset val="100"/>
        <c:noMultiLvlLbl val="0"/>
      </c:catAx>
      <c:valAx>
        <c:axId val="2846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59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11.7</c:v>
                </c:pt>
                <c:pt idx="1">
                  <c:v>54.4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4952064"/>
        <c:axId val="284953984"/>
      </c:barChart>
      <c:catAx>
        <c:axId val="2849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953984"/>
        <c:crosses val="autoZero"/>
        <c:auto val="1"/>
        <c:lblAlgn val="ctr"/>
        <c:lblOffset val="100"/>
        <c:noMultiLvlLbl val="0"/>
      </c:catAx>
      <c:valAx>
        <c:axId val="28495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495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10.3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966912"/>
        <c:axId val="284968448"/>
      </c:barChart>
      <c:catAx>
        <c:axId val="284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968448"/>
        <c:crosses val="autoZero"/>
        <c:auto val="1"/>
        <c:lblAlgn val="ctr"/>
        <c:lblOffset val="100"/>
        <c:noMultiLvlLbl val="0"/>
      </c:catAx>
      <c:valAx>
        <c:axId val="2849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96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10.8</c:v>
                </c:pt>
                <c:pt idx="1">
                  <c:v>14.2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42.7</c:v>
                </c:pt>
                <c:pt idx="1">
                  <c:v>0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46.5</c:v>
                </c:pt>
                <c:pt idx="1">
                  <c:v>85.8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5824128"/>
        <c:axId val="285833088"/>
      </c:barChart>
      <c:catAx>
        <c:axId val="2858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833088"/>
        <c:crosses val="autoZero"/>
        <c:auto val="1"/>
        <c:lblAlgn val="ctr"/>
        <c:lblOffset val="100"/>
        <c:noMultiLvlLbl val="0"/>
      </c:catAx>
      <c:valAx>
        <c:axId val="28583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5824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30524</c:v>
                </c:pt>
                <c:pt idx="1">
                  <c:v>56569</c:v>
                </c:pt>
                <c:pt idx="2">
                  <c:v>73681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2848</c:v>
                </c:pt>
                <c:pt idx="1">
                  <c:v>8293</c:v>
                </c:pt>
                <c:pt idx="2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375936"/>
        <c:axId val="286377472"/>
      </c:barChart>
      <c:catAx>
        <c:axId val="28637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377472"/>
        <c:crosses val="autoZero"/>
        <c:auto val="1"/>
        <c:lblAlgn val="ctr"/>
        <c:lblOffset val="100"/>
        <c:noMultiLvlLbl val="0"/>
      </c:catAx>
      <c:valAx>
        <c:axId val="286377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637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96438</c:v>
                </c:pt>
                <c:pt idx="1">
                  <c:v>137816</c:v>
                </c:pt>
                <c:pt idx="2">
                  <c:v>177545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6313</c:v>
                </c:pt>
                <c:pt idx="1">
                  <c:v>19620</c:v>
                </c:pt>
                <c:pt idx="2">
                  <c:v>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294208"/>
        <c:axId val="287296128"/>
      </c:barChart>
      <c:catAx>
        <c:axId val="28729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296128"/>
        <c:crosses val="autoZero"/>
        <c:auto val="1"/>
        <c:lblAlgn val="ctr"/>
        <c:lblOffset val="100"/>
        <c:noMultiLvlLbl val="0"/>
      </c:catAx>
      <c:valAx>
        <c:axId val="287296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29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2797824"/>
        <c:axId val="202799360"/>
      </c:barChart>
      <c:catAx>
        <c:axId val="20279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99360"/>
        <c:crosses val="autoZero"/>
        <c:auto val="1"/>
        <c:lblAlgn val="ctr"/>
        <c:lblOffset val="100"/>
        <c:noMultiLvlLbl val="0"/>
      </c:catAx>
      <c:valAx>
        <c:axId val="202799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279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24.3</c:v>
                </c:pt>
                <c:pt idx="1">
                  <c:v>25.2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33.4</c:v>
                </c:pt>
                <c:pt idx="1">
                  <c:v>34.799999999999997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2826112"/>
        <c:axId val="202827648"/>
      </c:barChart>
      <c:catAx>
        <c:axId val="2028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827648"/>
        <c:crosses val="autoZero"/>
        <c:auto val="1"/>
        <c:lblAlgn val="ctr"/>
        <c:lblOffset val="100"/>
        <c:noMultiLvlLbl val="0"/>
      </c:catAx>
      <c:valAx>
        <c:axId val="20282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8261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95.23</c:v>
                </c:pt>
                <c:pt idx="1">
                  <c:v>109.43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874880"/>
        <c:axId val="202876416"/>
      </c:barChart>
      <c:catAx>
        <c:axId val="20287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76416"/>
        <c:crosses val="autoZero"/>
        <c:auto val="1"/>
        <c:lblAlgn val="ctr"/>
        <c:lblOffset val="100"/>
        <c:noMultiLvlLbl val="0"/>
      </c:catAx>
      <c:valAx>
        <c:axId val="202876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7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1433.55</c:v>
                </c:pt>
                <c:pt idx="1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724160"/>
        <c:axId val="213734144"/>
      </c:barChart>
      <c:catAx>
        <c:axId val="21372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734144"/>
        <c:crosses val="autoZero"/>
        <c:auto val="1"/>
        <c:lblAlgn val="ctr"/>
        <c:lblOffset val="100"/>
        <c:noMultiLvlLbl val="0"/>
      </c:catAx>
      <c:valAx>
        <c:axId val="21373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7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105</c:v>
                </c:pt>
                <c:pt idx="1">
                  <c:v>95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772544"/>
        <c:axId val="214319104"/>
      </c:barChart>
      <c:catAx>
        <c:axId val="2137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319104"/>
        <c:crosses val="autoZero"/>
        <c:auto val="1"/>
        <c:lblAlgn val="ctr"/>
        <c:lblOffset val="100"/>
        <c:noMultiLvlLbl val="0"/>
      </c:catAx>
      <c:valAx>
        <c:axId val="21431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772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9.8000000000000007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58.5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31.7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392"/>
        <c:axId val="193788928"/>
      </c:barChart>
      <c:catAx>
        <c:axId val="19378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auto val="1"/>
        <c:lblAlgn val="ctr"/>
        <c:lblOffset val="100"/>
        <c:noMultiLvlLbl val="0"/>
      </c:catAx>
      <c:valAx>
        <c:axId val="19378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155</c:v>
                </c:pt>
                <c:pt idx="1">
                  <c:v>211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179</c:v>
                </c:pt>
                <c:pt idx="1">
                  <c:v>227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032"/>
        <c:axId val="59549952"/>
      </c:barChart>
      <c:catAx>
        <c:axId val="5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auto val="1"/>
        <c:lblAlgn val="ctr"/>
        <c:lblOffset val="100"/>
        <c:noMultiLvlLbl val="0"/>
      </c:catAx>
      <c:valAx>
        <c:axId val="595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35</c:v>
                </c:pt>
                <c:pt idx="1">
                  <c:v>39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0640"/>
        <c:axId val="59762176"/>
      </c:barChart>
      <c:catAx>
        <c:axId val="5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auto val="1"/>
        <c:lblAlgn val="ctr"/>
        <c:lblOffset val="100"/>
        <c:noMultiLvlLbl val="0"/>
      </c:catAx>
      <c:valAx>
        <c:axId val="597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444</c:v>
                </c:pt>
                <c:pt idx="1">
                  <c:v>392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451</c:v>
                </c:pt>
                <c:pt idx="1">
                  <c:v>383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6656"/>
        <c:axId val="146813696"/>
      </c:barChart>
      <c:catAx>
        <c:axId val="146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11.7</c:v>
                </c:pt>
                <c:pt idx="1">
                  <c:v>54.4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9.8000000000000007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58.5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31.7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112"/>
        <c:axId val="147532416"/>
      </c:barChart>
      <c:catAx>
        <c:axId val="147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auto val="1"/>
        <c:lblAlgn val="ctr"/>
        <c:lblOffset val="100"/>
        <c:noMultiLvlLbl val="0"/>
      </c:catAx>
      <c:valAx>
        <c:axId val="14753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10.8</c:v>
                </c:pt>
                <c:pt idx="1">
                  <c:v>14.2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42.7</c:v>
                </c:pt>
                <c:pt idx="1">
                  <c:v>0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46.5</c:v>
                </c:pt>
                <c:pt idx="1">
                  <c:v>85.8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840"/>
        <c:axId val="150167552"/>
      </c:barChart>
      <c:catAx>
        <c:axId val="1501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552"/>
        <c:crosses val="autoZero"/>
        <c:auto val="1"/>
        <c:lblAlgn val="ctr"/>
        <c:lblOffset val="100"/>
        <c:noMultiLvlLbl val="0"/>
      </c:catAx>
      <c:valAx>
        <c:axId val="1501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696"/>
        <c:axId val="150304256"/>
      </c:barChart>
      <c:catAx>
        <c:axId val="15030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auto val="1"/>
        <c:lblAlgn val="ctr"/>
        <c:lblOffset val="100"/>
        <c:noMultiLvlLbl val="0"/>
      </c:catAx>
      <c:valAx>
        <c:axId val="1503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08224"/>
        <c:axId val="150722816"/>
      </c:barChart>
      <c:catAx>
        <c:axId val="15070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auto val="1"/>
        <c:lblAlgn val="ctr"/>
        <c:lblOffset val="100"/>
        <c:noMultiLvlLbl val="0"/>
      </c:catAx>
      <c:valAx>
        <c:axId val="1507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0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1049</c:v>
                </c:pt>
                <c:pt idx="1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928"/>
        <c:axId val="198494464"/>
      </c:barChart>
      <c:catAx>
        <c:axId val="1984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auto val="1"/>
        <c:lblAlgn val="ctr"/>
        <c:lblOffset val="100"/>
        <c:noMultiLvlLbl val="0"/>
      </c:catAx>
      <c:valAx>
        <c:axId val="1984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</c:v>
                </c:pt>
                <c:pt idx="1">
                  <c:v>427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160"/>
        <c:axId val="151343104"/>
      </c:barChart>
      <c:catAx>
        <c:axId val="1513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95.23</c:v>
                </c:pt>
                <c:pt idx="1">
                  <c:v>109.43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3568</c:v>
                </c:pt>
                <c:pt idx="1">
                  <c:v>3410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10.3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15.378844711177795</c:v>
                </c:pt>
                <c:pt idx="1">
                  <c:v>58.707534026363739</c:v>
                </c:pt>
                <c:pt idx="2">
                  <c:v>25.91362126245847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472"/>
        <c:axId val="199355008"/>
      </c:barChart>
      <c:catAx>
        <c:axId val="1993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008"/>
        <c:crosses val="autoZero"/>
        <c:auto val="1"/>
        <c:lblAlgn val="ctr"/>
        <c:lblOffset val="100"/>
        <c:noMultiLvlLbl val="0"/>
      </c:catAx>
      <c:valAx>
        <c:axId val="1993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7200"/>
        <c:axId val="154799488"/>
      </c:barChart>
      <c:catAx>
        <c:axId val="1547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auto val="1"/>
        <c:lblAlgn val="ctr"/>
        <c:lblOffset val="100"/>
        <c:noMultiLvlLbl val="0"/>
      </c:catAx>
      <c:valAx>
        <c:axId val="1547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142.9</c:v>
                </c:pt>
                <c:pt idx="1">
                  <c:v>148.80000000000001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131.80000000000001</c:v>
                </c:pt>
                <c:pt idx="1">
                  <c:v>150</c:v>
                </c:pt>
                <c:pt idx="2">
                  <c:v>118.4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224</c:v>
                </c:pt>
                <c:pt idx="1">
                  <c:v>172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000"/>
        <c:axId val="155601536"/>
      </c:barChart>
      <c:catAx>
        <c:axId val="155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auto val="1"/>
        <c:lblAlgn val="ctr"/>
        <c:lblOffset val="100"/>
        <c:noMultiLvlLbl val="0"/>
      </c:catAx>
      <c:valAx>
        <c:axId val="1556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</c:v>
                </c:pt>
                <c:pt idx="1">
                  <c:v>41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</c:v>
                </c:pt>
                <c:pt idx="1">
                  <c:v>75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3696"/>
        <c:axId val="156581248"/>
      </c:barChart>
      <c:catAx>
        <c:axId val="156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auto val="1"/>
        <c:lblAlgn val="ctr"/>
        <c:lblOffset val="100"/>
        <c:noMultiLvlLbl val="0"/>
      </c:catAx>
      <c:valAx>
        <c:axId val="1565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1.9612045868610009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2.2505626406601649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2.2291287107491158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2.0255063765941483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2.0362233415496731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2.1862608509270172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2.5827885542814273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2.7864108884363947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2.8292787482584933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3.0543350123245099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3.4722966455899686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4.1688993676990682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4.3832386668095591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5.03697352909656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4.2546350873432646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2.3577322902154108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1.6825634980173616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1.4146393741292467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2.068374236416247</c:v>
                </c:pt>
                <c:pt idx="1">
                  <c:v>2.2398456757046405</c:v>
                </c:pt>
                <c:pt idx="2">
                  <c:v>2.1648269210159681</c:v>
                </c:pt>
                <c:pt idx="3">
                  <c:v>2.1112420962383456</c:v>
                </c:pt>
                <c:pt idx="4">
                  <c:v>2.3577322902154108</c:v>
                </c:pt>
                <c:pt idx="5">
                  <c:v>2.572071589325903</c:v>
                </c:pt>
                <c:pt idx="6">
                  <c:v>3.1079198371021328</c:v>
                </c:pt>
                <c:pt idx="7">
                  <c:v>3.6437680848783627</c:v>
                </c:pt>
                <c:pt idx="8">
                  <c:v>3.1400707319687062</c:v>
                </c:pt>
                <c:pt idx="9">
                  <c:v>3.1829385917908048</c:v>
                </c:pt>
                <c:pt idx="10">
                  <c:v>3.1293537670131819</c:v>
                </c:pt>
                <c:pt idx="11">
                  <c:v>3.8795413138999035</c:v>
                </c:pt>
                <c:pt idx="12">
                  <c:v>4.5225592112313793</c:v>
                </c:pt>
                <c:pt idx="13">
                  <c:v>4.4475404565427068</c:v>
                </c:pt>
                <c:pt idx="14">
                  <c:v>3.1615046618797558</c:v>
                </c:pt>
                <c:pt idx="15">
                  <c:v>1.7575822527060339</c:v>
                </c:pt>
                <c:pt idx="16">
                  <c:v>1.1359982852856072</c:v>
                </c:pt>
                <c:pt idx="17">
                  <c:v>0.66445182724252494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536"/>
        <c:axId val="158211072"/>
      </c:barChart>
      <c:catAx>
        <c:axId val="158209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7.3152889539136803E-2</c:v>
                </c:pt>
                <c:pt idx="1">
                  <c:v>0.15064022093899071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1.2192148256522799</c:v>
                </c:pt>
                <c:pt idx="1">
                  <c:v>0.72809440120512181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8.7783467446964156</c:v>
                </c:pt>
                <c:pt idx="1">
                  <c:v>5.272407732864675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24.359912216532553</c:v>
                </c:pt>
                <c:pt idx="1">
                  <c:v>20.210896309314588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52.231163130943671</c:v>
                </c:pt>
                <c:pt idx="1">
                  <c:v>62.942505649008282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5.0231650816873934</c:v>
                </c:pt>
                <c:pt idx="1">
                  <c:v>3.615365302535777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8.3150451109485495</c:v>
                </c:pt>
                <c:pt idx="1">
                  <c:v>7.0800903841325633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904"/>
        <c:axId val="159130752"/>
      </c:barChart>
      <c:catAx>
        <c:axId val="15909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auto val="1"/>
        <c:lblAlgn val="ctr"/>
        <c:lblOffset val="100"/>
        <c:noMultiLvlLbl val="0"/>
      </c:catAx>
      <c:valAx>
        <c:axId val="15913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33.040721775176785</c:v>
                </c:pt>
                <c:pt idx="1">
                  <c:v>28.621641978408235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29.724457449402585</c:v>
                </c:pt>
                <c:pt idx="1">
                  <c:v>37.459201606829026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37.161667885881492</c:v>
                </c:pt>
                <c:pt idx="1">
                  <c:v>33.668089379864426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7.3152889539136803E-2</c:v>
                </c:pt>
                <c:pt idx="1">
                  <c:v>0.25106703489831783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904"/>
        <c:axId val="159709440"/>
      </c:barChart>
      <c:catAx>
        <c:axId val="15967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auto val="1"/>
        <c:lblAlgn val="ctr"/>
        <c:lblOffset val="100"/>
        <c:noMultiLvlLbl val="0"/>
      </c:catAx>
      <c:valAx>
        <c:axId val="15970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888"/>
        <c:axId val="160027776"/>
      </c:barChart>
      <c:catAx>
        <c:axId val="16002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664"/>
        <c:axId val="199967872"/>
      </c:barChart>
      <c:catAx>
        <c:axId val="1998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auto val="1"/>
        <c:lblAlgn val="ctr"/>
        <c:lblOffset val="100"/>
        <c:noMultiLvlLbl val="0"/>
      </c:catAx>
      <c:valAx>
        <c:axId val="1999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0.67</c:v>
                </c:pt>
                <c:pt idx="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464"/>
        <c:axId val="160608640"/>
      </c:barChart>
      <c:catAx>
        <c:axId val="1605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61.892071952031976</c:v>
                </c:pt>
                <c:pt idx="2">
                  <c:v>20.526671168129642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38.107928047968024</c:v>
                </c:pt>
                <c:pt idx="2">
                  <c:v>79.473328831870361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248"/>
        <c:axId val="160883456"/>
      </c:barChart>
      <c:catAx>
        <c:axId val="1608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auto val="1"/>
        <c:lblAlgn val="ctr"/>
        <c:lblOffset val="100"/>
        <c:noMultiLvlLbl val="0"/>
      </c:catAx>
      <c:valAx>
        <c:axId val="160883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44</c:v>
                </c:pt>
                <c:pt idx="1">
                  <c:v>50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584"/>
        <c:axId val="161038336"/>
      </c:barChart>
      <c:catAx>
        <c:axId val="1609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38336"/>
        <c:crosses val="autoZero"/>
        <c:auto val="1"/>
        <c:lblAlgn val="ctr"/>
        <c:lblOffset val="100"/>
        <c:noMultiLvlLbl val="0"/>
      </c:catAx>
      <c:valAx>
        <c:axId val="16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</c:v>
                </c:pt>
                <c:pt idx="1">
                  <c:v>91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115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296"/>
        <c:axId val="161594368"/>
      </c:barChart>
      <c:catAx>
        <c:axId val="161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368"/>
        <c:crosses val="autoZero"/>
        <c:auto val="1"/>
        <c:lblAlgn val="ctr"/>
        <c:lblOffset val="100"/>
        <c:noMultiLvlLbl val="0"/>
      </c:catAx>
      <c:valAx>
        <c:axId val="161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33.185644661054496</c:v>
                </c:pt>
                <c:pt idx="1">
                  <c:v>26.084099868593956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30.394328754984496</c:v>
                </c:pt>
                <c:pt idx="1">
                  <c:v>29.500657030223394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17.058041648205581</c:v>
                </c:pt>
                <c:pt idx="1">
                  <c:v>20.893561103810775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10.988037217545415</c:v>
                </c:pt>
                <c:pt idx="1">
                  <c:v>13.403416557161629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5.3610988037217551</c:v>
                </c:pt>
                <c:pt idx="1">
                  <c:v>7.227332457293036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3.0128489144882584</c:v>
                </c:pt>
                <c:pt idx="1">
                  <c:v>2.8909329829172141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664"/>
        <c:axId val="161929472"/>
      </c:barChart>
      <c:catAx>
        <c:axId val="1619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472"/>
        <c:crosses val="autoZero"/>
        <c:auto val="1"/>
        <c:lblAlgn val="ctr"/>
        <c:lblOffset val="100"/>
        <c:noMultiLvlLbl val="0"/>
      </c:catAx>
      <c:valAx>
        <c:axId val="161929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55.2</c:v>
                </c:pt>
                <c:pt idx="1">
                  <c:v>37.47</c:v>
                </c:pt>
                <c:pt idx="2">
                  <c:v>5.54</c:v>
                </c:pt>
                <c:pt idx="3">
                  <c:v>1.42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57.15</c:v>
                </c:pt>
                <c:pt idx="1">
                  <c:v>32.369999999999997</c:v>
                </c:pt>
                <c:pt idx="2">
                  <c:v>8.4</c:v>
                </c:pt>
                <c:pt idx="3">
                  <c:v>1.33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52698</c:v>
                </c:pt>
                <c:pt idx="1">
                  <c:v>60822</c:v>
                </c:pt>
                <c:pt idx="2">
                  <c:v>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1212</c:v>
                </c:pt>
                <c:pt idx="1">
                  <c:v>1239</c:v>
                </c:pt>
                <c:pt idx="2">
                  <c:v>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1612</c:v>
                </c:pt>
                <c:pt idx="1">
                  <c:v>1657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672"/>
        <c:axId val="164367360"/>
      </c:barChart>
      <c:catAx>
        <c:axId val="1643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30.8</c:v>
                </c:pt>
                <c:pt idx="1">
                  <c:v>17.8</c:v>
                </c:pt>
                <c:pt idx="2">
                  <c:v>1.2</c:v>
                </c:pt>
                <c:pt idx="3">
                  <c:v>50.199999999999996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71.345029239766077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28.654970760233915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3616"/>
        <c:axId val="167575936"/>
      </c:barChart>
      <c:catAx>
        <c:axId val="16638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36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1049</c:v>
                </c:pt>
                <c:pt idx="1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13.1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10.3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49920"/>
        <c:axId val="186451456"/>
      </c:barChart>
      <c:catAx>
        <c:axId val="186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auto val="1"/>
        <c:lblAlgn val="ctr"/>
        <c:lblOffset val="100"/>
        <c:noMultiLvlLbl val="0"/>
      </c:catAx>
      <c:valAx>
        <c:axId val="1864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912"/>
        <c:axId val="186584448"/>
      </c:barChart>
      <c:catAx>
        <c:axId val="186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84448"/>
        <c:crosses val="autoZero"/>
        <c:auto val="1"/>
        <c:lblAlgn val="ctr"/>
        <c:lblOffset val="100"/>
        <c:noMultiLvlLbl val="0"/>
      </c:catAx>
      <c:valAx>
        <c:axId val="18658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30524</c:v>
                </c:pt>
                <c:pt idx="1">
                  <c:v>56569</c:v>
                </c:pt>
                <c:pt idx="2">
                  <c:v>73681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2848</c:v>
                </c:pt>
                <c:pt idx="1">
                  <c:v>8293</c:v>
                </c:pt>
                <c:pt idx="2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6960"/>
        <c:axId val="186858496"/>
      </c:barChart>
      <c:catAx>
        <c:axId val="1868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496"/>
        <c:crosses val="autoZero"/>
        <c:auto val="1"/>
        <c:lblAlgn val="ctr"/>
        <c:lblOffset val="100"/>
        <c:noMultiLvlLbl val="0"/>
      </c:catAx>
      <c:valAx>
        <c:axId val="186858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96438</c:v>
                </c:pt>
                <c:pt idx="1">
                  <c:v>137816</c:v>
                </c:pt>
                <c:pt idx="2">
                  <c:v>177545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6313</c:v>
                </c:pt>
                <c:pt idx="1">
                  <c:v>19620</c:v>
                </c:pt>
                <c:pt idx="2">
                  <c:v>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848"/>
        <c:axId val="189344768"/>
      </c:barChart>
      <c:catAx>
        <c:axId val="18934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768"/>
        <c:crosses val="autoZero"/>
        <c:auto val="1"/>
        <c:lblAlgn val="ctr"/>
        <c:lblOffset val="100"/>
        <c:noMultiLvlLbl val="0"/>
      </c:catAx>
      <c:valAx>
        <c:axId val="1893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6192"/>
        <c:axId val="189461632"/>
      </c:barChart>
      <c:catAx>
        <c:axId val="18941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632"/>
        <c:crosses val="autoZero"/>
        <c:auto val="1"/>
        <c:lblAlgn val="ctr"/>
        <c:lblOffset val="100"/>
        <c:noMultiLvlLbl val="0"/>
      </c:catAx>
      <c:valAx>
        <c:axId val="18946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24.3</c:v>
                </c:pt>
                <c:pt idx="1">
                  <c:v>25.2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33.4</c:v>
                </c:pt>
                <c:pt idx="1">
                  <c:v>34.799999999999997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896"/>
        <c:axId val="189707008"/>
      </c:barChart>
      <c:catAx>
        <c:axId val="1895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auto val="1"/>
        <c:lblAlgn val="ctr"/>
        <c:lblOffset val="100"/>
        <c:noMultiLvlLbl val="0"/>
      </c:catAx>
      <c:valAx>
        <c:axId val="1897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1433.55</c:v>
                </c:pt>
                <c:pt idx="1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400"/>
        <c:axId val="189956864"/>
      </c:barChart>
      <c:catAx>
        <c:axId val="18994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auto val="1"/>
        <c:lblAlgn val="ctr"/>
        <c:lblOffset val="100"/>
        <c:noMultiLvlLbl val="0"/>
      </c:catAx>
      <c:valAx>
        <c:axId val="1899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105</c:v>
                </c:pt>
                <c:pt idx="1">
                  <c:v>95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4732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4599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8387</v>
      </c>
      <c r="C4" s="35">
        <v>4193</v>
      </c>
      <c r="D4" s="63">
        <v>4194</v>
      </c>
      <c r="E4" s="211"/>
    </row>
    <row r="5" spans="1:5" ht="30" x14ac:dyDescent="0.25">
      <c r="A5" s="201" t="s">
        <v>716</v>
      </c>
      <c r="B5" s="72">
        <v>7930</v>
      </c>
      <c r="C5" s="61">
        <v>4067</v>
      </c>
      <c r="D5" s="111">
        <v>3863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1450</v>
      </c>
      <c r="C4" s="71">
        <v>2301</v>
      </c>
    </row>
    <row r="5" spans="1:6" x14ac:dyDescent="0.25">
      <c r="A5" s="286" t="s">
        <v>719</v>
      </c>
      <c r="B5" s="214">
        <v>330</v>
      </c>
      <c r="C5" s="214">
        <v>379</v>
      </c>
    </row>
    <row r="6" spans="1:6" x14ac:dyDescent="0.25">
      <c r="A6" s="286" t="s">
        <v>720</v>
      </c>
      <c r="B6" s="214">
        <v>679</v>
      </c>
      <c r="C6" s="214">
        <v>688</v>
      </c>
    </row>
    <row r="7" spans="1:6" x14ac:dyDescent="0.25">
      <c r="A7" s="286" t="s">
        <v>721</v>
      </c>
      <c r="B7" s="214">
        <v>1430</v>
      </c>
      <c r="C7" s="214">
        <v>1023</v>
      </c>
    </row>
    <row r="8" spans="1:6" x14ac:dyDescent="0.25">
      <c r="A8" s="286" t="s">
        <v>722</v>
      </c>
      <c r="B8" s="214">
        <v>16</v>
      </c>
      <c r="C8" s="214">
        <v>32</v>
      </c>
    </row>
    <row r="9" spans="1:6" x14ac:dyDescent="0.25">
      <c r="A9" s="286" t="s">
        <v>723</v>
      </c>
      <c r="B9" s="214">
        <v>351</v>
      </c>
      <c r="C9" s="214">
        <v>342</v>
      </c>
    </row>
    <row r="10" spans="1:6" ht="30" x14ac:dyDescent="0.25">
      <c r="A10" s="293" t="s">
        <v>724</v>
      </c>
      <c r="B10" s="214">
        <v>932</v>
      </c>
      <c r="C10" s="214">
        <v>121</v>
      </c>
    </row>
    <row r="11" spans="1:6" x14ac:dyDescent="0.25">
      <c r="A11" s="286" t="s">
        <v>887</v>
      </c>
      <c r="B11" s="214">
        <v>355</v>
      </c>
      <c r="C11" s="214">
        <v>437</v>
      </c>
    </row>
    <row r="12" spans="1:6" x14ac:dyDescent="0.25">
      <c r="A12" s="294" t="s">
        <v>16</v>
      </c>
      <c r="B12" s="1">
        <f>SUM(B4:B11)</f>
        <v>5543</v>
      </c>
      <c r="C12" s="1">
        <f>SUM(C4:C11)</f>
        <v>5323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1323</v>
      </c>
      <c r="C19" s="71">
        <v>1787</v>
      </c>
    </row>
    <row r="20" spans="1:3" x14ac:dyDescent="0.25">
      <c r="A20" s="286" t="s">
        <v>719</v>
      </c>
      <c r="B20" s="214">
        <v>131</v>
      </c>
      <c r="C20" s="214">
        <v>187</v>
      </c>
    </row>
    <row r="21" spans="1:3" x14ac:dyDescent="0.25">
      <c r="A21" s="286" t="s">
        <v>720</v>
      </c>
      <c r="B21" s="214">
        <v>605</v>
      </c>
      <c r="C21" s="214">
        <v>601</v>
      </c>
    </row>
    <row r="22" spans="1:3" x14ac:dyDescent="0.25">
      <c r="A22" s="286" t="s">
        <v>721</v>
      </c>
      <c r="B22" s="214">
        <v>1398</v>
      </c>
      <c r="C22" s="214">
        <v>1096</v>
      </c>
    </row>
    <row r="23" spans="1:3" x14ac:dyDescent="0.25">
      <c r="A23" s="286" t="s">
        <v>722</v>
      </c>
      <c r="B23" s="214">
        <v>6</v>
      </c>
      <c r="C23" s="214">
        <v>20</v>
      </c>
    </row>
    <row r="24" spans="1:3" x14ac:dyDescent="0.25">
      <c r="A24" s="286" t="s">
        <v>723</v>
      </c>
      <c r="B24" s="214">
        <v>238</v>
      </c>
      <c r="C24" s="214">
        <v>198</v>
      </c>
    </row>
    <row r="25" spans="1:3" ht="30" x14ac:dyDescent="0.25">
      <c r="A25" s="293" t="s">
        <v>724</v>
      </c>
      <c r="B25" s="214">
        <v>767</v>
      </c>
      <c r="C25" s="214">
        <v>150</v>
      </c>
    </row>
    <row r="26" spans="1:3" x14ac:dyDescent="0.25">
      <c r="A26" s="286" t="s">
        <v>887</v>
      </c>
      <c r="B26" s="214">
        <v>238</v>
      </c>
      <c r="C26" s="214">
        <v>545</v>
      </c>
    </row>
    <row r="27" spans="1:3" x14ac:dyDescent="0.25">
      <c r="A27" s="294" t="s">
        <v>16</v>
      </c>
      <c r="B27" s="1">
        <f>SUM(B19:B26)</f>
        <v>4706</v>
      </c>
      <c r="C27" s="1">
        <f>SUM(C19:C26)</f>
        <v>4584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74.11</v>
      </c>
      <c r="C4" s="1018">
        <v>70.44</v>
      </c>
      <c r="D4" s="1018">
        <v>78.31</v>
      </c>
      <c r="E4" s="1019">
        <v>43</v>
      </c>
      <c r="F4" s="1019">
        <v>197.3</v>
      </c>
      <c r="G4" s="1020">
        <v>46.1</v>
      </c>
      <c r="H4" s="1021">
        <v>44.4</v>
      </c>
      <c r="I4" s="1022">
        <v>47.6</v>
      </c>
      <c r="J4" s="1019">
        <v>40.799999999999997</v>
      </c>
    </row>
    <row r="5" spans="1:12" x14ac:dyDescent="0.25">
      <c r="A5" s="498">
        <v>2021</v>
      </c>
      <c r="B5" s="757">
        <v>74.37</v>
      </c>
      <c r="C5" s="758">
        <v>70.569999999999993</v>
      </c>
      <c r="D5" s="758">
        <v>78.569999999999993</v>
      </c>
      <c r="E5" s="1023">
        <v>42</v>
      </c>
      <c r="F5" s="1023">
        <v>201</v>
      </c>
      <c r="G5" s="1024">
        <v>46.2</v>
      </c>
      <c r="H5" s="1025">
        <v>44.5</v>
      </c>
      <c r="I5" s="1026">
        <v>47.9</v>
      </c>
      <c r="J5" s="1023">
        <v>10.3</v>
      </c>
    </row>
    <row r="6" spans="1:12" x14ac:dyDescent="0.25">
      <c r="A6" s="499">
        <v>2022</v>
      </c>
      <c r="B6" s="1011">
        <v>73.83</v>
      </c>
      <c r="C6" s="1012">
        <v>70.62</v>
      </c>
      <c r="D6" s="1012">
        <v>77.290000000000006</v>
      </c>
      <c r="E6" s="1013">
        <v>41</v>
      </c>
      <c r="F6" s="1013">
        <v>204.2</v>
      </c>
      <c r="G6" s="1014">
        <v>46.5</v>
      </c>
      <c r="H6" s="1015">
        <v>45</v>
      </c>
      <c r="I6" s="1016">
        <v>48</v>
      </c>
      <c r="J6" s="1013">
        <v>42.9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40.799999999999997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10.3</v>
      </c>
    </row>
    <row r="13" spans="1:12" x14ac:dyDescent="0.25">
      <c r="A13" s="633">
        <f t="shared" si="0"/>
        <v>2022</v>
      </c>
      <c r="B13" s="627">
        <f t="shared" si="1"/>
        <v>42.9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2372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2981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69696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2252</v>
      </c>
      <c r="C5" s="70">
        <v>2824</v>
      </c>
      <c r="D5" s="55">
        <v>1612</v>
      </c>
      <c r="E5" s="110">
        <v>1212</v>
      </c>
      <c r="F5" s="55">
        <v>28.8</v>
      </c>
      <c r="G5" s="55">
        <v>33.4</v>
      </c>
      <c r="H5" s="110">
        <v>24.3</v>
      </c>
      <c r="I5" s="55"/>
      <c r="J5" s="70"/>
      <c r="K5" s="55"/>
      <c r="L5" s="55"/>
      <c r="M5" s="71">
        <v>102</v>
      </c>
      <c r="N5" s="71">
        <v>105</v>
      </c>
      <c r="O5" s="71">
        <v>99</v>
      </c>
    </row>
    <row r="6" spans="1:16" x14ac:dyDescent="0.25">
      <c r="A6" s="215">
        <v>2021</v>
      </c>
      <c r="B6" s="212">
        <v>2298</v>
      </c>
      <c r="C6" s="212">
        <v>2897</v>
      </c>
      <c r="D6" s="58">
        <v>1657</v>
      </c>
      <c r="E6" s="160">
        <v>1239</v>
      </c>
      <c r="F6" s="58">
        <v>29.9</v>
      </c>
      <c r="G6" s="58">
        <v>34.799999999999997</v>
      </c>
      <c r="H6" s="160">
        <v>25.2</v>
      </c>
      <c r="I6" s="58">
        <v>52698</v>
      </c>
      <c r="J6" s="212">
        <v>895</v>
      </c>
      <c r="K6" s="58">
        <v>451</v>
      </c>
      <c r="L6" s="58">
        <v>444</v>
      </c>
      <c r="M6" s="214">
        <v>93</v>
      </c>
      <c r="N6" s="214">
        <v>95</v>
      </c>
      <c r="O6" s="214">
        <v>91</v>
      </c>
    </row>
    <row r="7" spans="1:16" x14ac:dyDescent="0.25">
      <c r="A7" s="229">
        <v>2022</v>
      </c>
      <c r="B7" s="167">
        <v>2372</v>
      </c>
      <c r="C7" s="167">
        <v>2981</v>
      </c>
      <c r="D7" s="94">
        <v>1697</v>
      </c>
      <c r="E7" s="169">
        <v>1283</v>
      </c>
      <c r="F7" s="94">
        <v>31.9</v>
      </c>
      <c r="G7" s="58">
        <v>36.9</v>
      </c>
      <c r="H7" s="160">
        <v>27.1</v>
      </c>
      <c r="I7" s="94">
        <v>60822</v>
      </c>
      <c r="J7" s="167">
        <v>775</v>
      </c>
      <c r="K7" s="94">
        <v>383</v>
      </c>
      <c r="L7" s="94">
        <v>392</v>
      </c>
      <c r="M7" s="214">
        <v>84</v>
      </c>
      <c r="N7" s="214">
        <v>84</v>
      </c>
      <c r="O7" s="214">
        <v>84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69696</v>
      </c>
      <c r="J8" s="1072">
        <v>709</v>
      </c>
      <c r="K8" s="1073">
        <v>362</v>
      </c>
      <c r="L8" s="1073">
        <v>347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52698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60822</v>
      </c>
      <c r="F14" s="514">
        <f>A5</f>
        <v>2020</v>
      </c>
      <c r="G14" s="310">
        <f>IF(ISBLANK(E5),"",E5)</f>
        <v>1212</v>
      </c>
      <c r="H14" s="310">
        <f>IF(ISBLANK(D5),"",D5)</f>
        <v>1612</v>
      </c>
      <c r="K14" s="514">
        <f>A6</f>
        <v>2021</v>
      </c>
      <c r="L14" s="310">
        <f>IF(ISBLANK(L6),"",L6)</f>
        <v>444</v>
      </c>
      <c r="M14" s="310">
        <f>IF(ISBLANK(K6),"",K6)</f>
        <v>451</v>
      </c>
    </row>
    <row r="15" spans="1:16" x14ac:dyDescent="0.25">
      <c r="A15" s="481">
        <f>A8</f>
        <v>2023</v>
      </c>
      <c r="B15" s="311">
        <f t="shared" si="0"/>
        <v>69696</v>
      </c>
      <c r="F15" s="486">
        <f t="shared" ref="F15:F16" si="1">A6</f>
        <v>2021</v>
      </c>
      <c r="G15" s="479">
        <f t="shared" ref="G15:G16" si="2">IF(ISBLANK(E6),"",E6)</f>
        <v>1239</v>
      </c>
      <c r="H15" s="479">
        <f t="shared" ref="H15:H16" si="3">IF(ISBLANK(D6),"",D6)</f>
        <v>1657</v>
      </c>
      <c r="K15" s="486">
        <f>A7</f>
        <v>2022</v>
      </c>
      <c r="L15" s="479">
        <f t="shared" ref="L15:L16" si="4">IF(ISBLANK(L7),"",L7)</f>
        <v>392</v>
      </c>
      <c r="M15" s="479">
        <f t="shared" ref="M15:M16" si="5">IF(ISBLANK(K7),"",K7)</f>
        <v>383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1283</v>
      </c>
      <c r="H16" s="311">
        <f t="shared" si="3"/>
        <v>1697</v>
      </c>
      <c r="K16" s="481">
        <f>A8</f>
        <v>2023</v>
      </c>
      <c r="L16" s="311">
        <f t="shared" si="4"/>
        <v>347</v>
      </c>
      <c r="M16" s="311">
        <f t="shared" si="5"/>
        <v>362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2298</v>
      </c>
      <c r="C21" s="373"/>
      <c r="D21" s="197"/>
      <c r="F21" s="514">
        <f>A5</f>
        <v>2020</v>
      </c>
      <c r="G21" s="310">
        <f>IF(ISBLANK(E5),"",E5)</f>
        <v>1212</v>
      </c>
      <c r="H21" s="310">
        <f>IF(ISBLANK(D5),"",D5)</f>
        <v>1612</v>
      </c>
      <c r="K21" s="514">
        <f>A6</f>
        <v>2021</v>
      </c>
      <c r="L21" s="310">
        <f>IF(ISBLANK(L6),"",L6)</f>
        <v>444</v>
      </c>
      <c r="M21" s="310">
        <f>IF(ISBLANK(K6),"",K6)</f>
        <v>451</v>
      </c>
    </row>
    <row r="22" spans="1:15" x14ac:dyDescent="0.25">
      <c r="A22" s="481">
        <f t="shared" si="6"/>
        <v>2022</v>
      </c>
      <c r="B22" s="311">
        <f t="shared" si="7"/>
        <v>2372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1239</v>
      </c>
      <c r="H22" s="479">
        <f t="shared" ref="H22:H23" si="10">IF(ISBLANK(D6),"",D6)</f>
        <v>1657</v>
      </c>
      <c r="K22" s="486">
        <f>A7</f>
        <v>2022</v>
      </c>
      <c r="L22" s="479">
        <f>IF(ISBLANK(L7),"",L7)</f>
        <v>392</v>
      </c>
      <c r="M22" s="479">
        <f>IF(ISBLANK(K7),"",K7)</f>
        <v>383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1283</v>
      </c>
      <c r="H23" s="311">
        <f t="shared" si="10"/>
        <v>1697</v>
      </c>
      <c r="K23" s="481">
        <f>A8</f>
        <v>2023</v>
      </c>
      <c r="L23" s="311">
        <f>IF(ISBLANK(L8),"",L8)</f>
        <v>347</v>
      </c>
      <c r="M23" s="311">
        <f>IF(ISBLANK(K8),"",K8)</f>
        <v>362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2298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2372</v>
      </c>
      <c r="C28" s="373"/>
      <c r="D28" s="197"/>
      <c r="F28" s="514">
        <f>A5</f>
        <v>2020</v>
      </c>
      <c r="G28" s="310">
        <f>IF(ISBLANK(H5),"",H5)</f>
        <v>24.3</v>
      </c>
      <c r="H28" s="310">
        <f>IF(ISBLANK(G5),"",G5)</f>
        <v>33.4</v>
      </c>
      <c r="K28" s="514">
        <f>A5</f>
        <v>2020</v>
      </c>
      <c r="L28" s="310">
        <f>IF(ISBLANK(O5),"",O5)</f>
        <v>99</v>
      </c>
      <c r="M28" s="310">
        <f>IF(ISBLANK(N5),"",N5)</f>
        <v>105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25.2</v>
      </c>
      <c r="H29" s="479">
        <f t="shared" ref="H29:H30" si="15">IF(ISBLANK(G6),"",G6)</f>
        <v>34.799999999999997</v>
      </c>
      <c r="K29" s="486">
        <f t="shared" ref="K29:K30" si="16">A6</f>
        <v>2021</v>
      </c>
      <c r="L29" s="479">
        <f t="shared" ref="L29:L30" si="17">IF(ISBLANK(O6),"",O6)</f>
        <v>91</v>
      </c>
      <c r="M29" s="479">
        <f t="shared" ref="M29:M30" si="18">IF(ISBLANK(N6),"",N6)</f>
        <v>95</v>
      </c>
    </row>
    <row r="30" spans="1:15" x14ac:dyDescent="0.25">
      <c r="F30" s="481">
        <f t="shared" si="13"/>
        <v>2022</v>
      </c>
      <c r="G30" s="311">
        <f t="shared" si="14"/>
        <v>27.1</v>
      </c>
      <c r="H30" s="311">
        <f t="shared" si="15"/>
        <v>36.9</v>
      </c>
      <c r="K30" s="481">
        <f t="shared" si="16"/>
        <v>2022</v>
      </c>
      <c r="L30" s="311">
        <f t="shared" si="17"/>
        <v>84</v>
      </c>
      <c r="M30" s="311">
        <f t="shared" si="18"/>
        <v>84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24.3</v>
      </c>
      <c r="H35" s="310">
        <f>IF(ISBLANK(G5),"",G5)</f>
        <v>33.4</v>
      </c>
      <c r="K35" s="514">
        <f>A5</f>
        <v>2020</v>
      </c>
      <c r="L35" s="310">
        <f>IF(ISBLANK(O5),"",O5)</f>
        <v>99</v>
      </c>
      <c r="M35" s="310">
        <f>IF(ISBLANK(N5),"",N5)</f>
        <v>105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25.2</v>
      </c>
      <c r="H36" s="479">
        <f t="shared" ref="H36:H37" si="21">IF(ISBLANK(G6),"",G6)</f>
        <v>34.799999999999997</v>
      </c>
      <c r="K36" s="486">
        <f t="shared" ref="K36:K37" si="22">A6</f>
        <v>2021</v>
      </c>
      <c r="L36" s="479">
        <f t="shared" ref="L36:L37" si="23">IF(ISBLANK(O6),"",O6)</f>
        <v>91</v>
      </c>
      <c r="M36" s="479">
        <f t="shared" ref="M36:M37" si="24">IF(ISBLANK(N6),"",N6)</f>
        <v>95</v>
      </c>
    </row>
    <row r="37" spans="6:15" x14ac:dyDescent="0.25">
      <c r="F37" s="481">
        <f t="shared" si="19"/>
        <v>2022</v>
      </c>
      <c r="G37" s="311">
        <f t="shared" si="20"/>
        <v>27.1</v>
      </c>
      <c r="H37" s="311">
        <f t="shared" si="21"/>
        <v>36.9</v>
      </c>
      <c r="K37" s="481">
        <f t="shared" si="22"/>
        <v>2022</v>
      </c>
      <c r="L37" s="311">
        <f t="shared" si="23"/>
        <v>84</v>
      </c>
      <c r="M37" s="311">
        <f t="shared" si="24"/>
        <v>84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13.9</v>
      </c>
      <c r="C6" s="35">
        <v>15.5</v>
      </c>
      <c r="D6" s="63">
        <v>12.2</v>
      </c>
      <c r="E6" s="35">
        <v>56.6</v>
      </c>
      <c r="F6" s="35">
        <v>51.9</v>
      </c>
      <c r="G6" s="35">
        <v>61.5</v>
      </c>
      <c r="H6" s="292">
        <v>29.5</v>
      </c>
      <c r="I6" s="35">
        <v>32.6</v>
      </c>
      <c r="J6" s="63">
        <v>26.4</v>
      </c>
      <c r="M6" s="127" t="s">
        <v>16</v>
      </c>
      <c r="N6" s="935">
        <f>IF(ISBLANK(B8),"",B8)</f>
        <v>11.7</v>
      </c>
      <c r="O6" s="935">
        <f>IF(ISBLANK(E8),"",E8)</f>
        <v>54.4</v>
      </c>
      <c r="P6" s="128">
        <f>IF(ISBLANK(H8),"",H8)</f>
        <v>33.9</v>
      </c>
    </row>
    <row r="7" spans="1:19" x14ac:dyDescent="0.25">
      <c r="A7" s="286">
        <v>2022</v>
      </c>
      <c r="B7" s="167">
        <v>12.8</v>
      </c>
      <c r="C7" s="94">
        <v>12.8</v>
      </c>
      <c r="D7" s="169">
        <v>12.8</v>
      </c>
      <c r="E7" s="94">
        <v>56</v>
      </c>
      <c r="F7" s="94">
        <v>54</v>
      </c>
      <c r="G7" s="94">
        <v>57.9</v>
      </c>
      <c r="H7" s="167">
        <v>31.2</v>
      </c>
      <c r="I7" s="94">
        <v>33.200000000000003</v>
      </c>
      <c r="J7" s="169">
        <v>29.3</v>
      </c>
    </row>
    <row r="8" spans="1:19" x14ac:dyDescent="0.25">
      <c r="A8" s="218">
        <v>2023</v>
      </c>
      <c r="B8" s="167">
        <v>11.7</v>
      </c>
      <c r="C8" s="94">
        <v>13.5</v>
      </c>
      <c r="D8" s="169">
        <v>9.8000000000000007</v>
      </c>
      <c r="E8" s="94">
        <v>54.4</v>
      </c>
      <c r="F8" s="94">
        <v>50.6</v>
      </c>
      <c r="G8" s="94">
        <v>58.5</v>
      </c>
      <c r="H8" s="167">
        <v>33.9</v>
      </c>
      <c r="I8" s="94">
        <v>35.9</v>
      </c>
      <c r="J8" s="169">
        <v>31.7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9.8000000000000007</v>
      </c>
      <c r="O12" s="936">
        <f>IF(ISBLANK(G8),"",G8)</f>
        <v>58.5</v>
      </c>
      <c r="P12" s="938">
        <f>IF(ISBLANK(J8),"",J8)</f>
        <v>31.7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13.5</v>
      </c>
      <c r="O13" s="937">
        <f>IF(ISBLANK(F8),"",F8)</f>
        <v>50.6</v>
      </c>
      <c r="P13" s="939">
        <f>IF(ISBLANK(I8),"",I8)</f>
        <v>35.9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11.7</v>
      </c>
      <c r="O20" s="935">
        <f>IF(ISBLANK(E8),"",E8)</f>
        <v>54.4</v>
      </c>
      <c r="P20" s="940">
        <f>IF(ISBLANK(H8),"",H8)</f>
        <v>33.9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9.8000000000000007</v>
      </c>
      <c r="O24" s="936">
        <f>IF(ISBLANK(G8),"",G8)</f>
        <v>58.5</v>
      </c>
      <c r="P24" s="938">
        <f>IF(ISBLANK(J8),"",J8)</f>
        <v>31.7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13.5</v>
      </c>
      <c r="O25" s="937">
        <f>IF(ISBLANK(F8),"",F8)</f>
        <v>50.6</v>
      </c>
      <c r="P25" s="939">
        <f>IF(ISBLANK(I8),"",I8)</f>
        <v>35.9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811854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87006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828764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88818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1415003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151645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559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410340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30.3</v>
      </c>
      <c r="E20" s="600">
        <v>30.3</v>
      </c>
      <c r="F20" s="600">
        <v>30.8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12.6</v>
      </c>
      <c r="E21" s="751">
        <v>17</v>
      </c>
      <c r="F21" s="751">
        <v>17.8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1.3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17.8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30.8</v>
      </c>
      <c r="C30" s="204" t="s">
        <v>493</v>
      </c>
    </row>
    <row r="31" spans="1:11" x14ac:dyDescent="0.25">
      <c r="A31" s="698" t="s">
        <v>1430</v>
      </c>
      <c r="B31" s="734">
        <f>F21</f>
        <v>17.8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50.199999999999996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167</v>
      </c>
      <c r="C4" s="71">
        <v>3</v>
      </c>
      <c r="D4" s="71">
        <v>10</v>
      </c>
      <c r="G4" s="217">
        <f>A4</f>
        <v>2021</v>
      </c>
      <c r="H4" s="289">
        <f>IF(ISBLANK(C4),"",C4)</f>
        <v>3</v>
      </c>
      <c r="I4" s="289">
        <f>IF(ISBLANK(D4),"",D4)</f>
        <v>10</v>
      </c>
    </row>
    <row r="5" spans="1:9" x14ac:dyDescent="0.25">
      <c r="A5" s="286">
        <v>2022</v>
      </c>
      <c r="B5" s="214">
        <v>170</v>
      </c>
      <c r="C5" s="214">
        <v>8</v>
      </c>
      <c r="D5" s="214">
        <v>12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167</v>
      </c>
      <c r="C6" s="168">
        <v>17</v>
      </c>
      <c r="D6" s="168">
        <v>12</v>
      </c>
      <c r="G6" s="219">
        <f t="shared" si="0"/>
        <v>2023</v>
      </c>
      <c r="H6" s="291">
        <f t="shared" si="1"/>
        <v>17</v>
      </c>
      <c r="I6" s="291">
        <f t="shared" si="2"/>
        <v>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17</v>
      </c>
      <c r="I14" s="291">
        <f t="shared" si="5"/>
        <v>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475</v>
      </c>
      <c r="C23" s="71">
        <v>22</v>
      </c>
      <c r="D23" s="71">
        <v>48</v>
      </c>
      <c r="G23" s="217">
        <f>A23</f>
        <v>2021</v>
      </c>
      <c r="H23" s="289">
        <f>IF(ISBLANK(C23),"",C23)</f>
        <v>22</v>
      </c>
      <c r="I23" s="289">
        <f>IF(ISBLANK(D23),"",D23)</f>
        <v>48</v>
      </c>
    </row>
    <row r="24" spans="1:13" x14ac:dyDescent="0.25">
      <c r="A24" s="286">
        <v>2022</v>
      </c>
      <c r="B24" s="214">
        <v>510</v>
      </c>
      <c r="C24" s="214">
        <v>41</v>
      </c>
      <c r="D24" s="214">
        <v>75</v>
      </c>
      <c r="G24" s="286">
        <f t="shared" ref="G24:G25" si="6">A24</f>
        <v>2022</v>
      </c>
      <c r="H24" s="290">
        <f t="shared" ref="H24:H25" si="7">IF(ISBLANK(C24),"",C24)</f>
        <v>41</v>
      </c>
      <c r="I24" s="290">
        <f t="shared" ref="I24:I25" si="8">IF(ISBLANK(D24),"",D24)</f>
        <v>75</v>
      </c>
    </row>
    <row r="25" spans="1:13" x14ac:dyDescent="0.25">
      <c r="A25" s="218">
        <v>2023</v>
      </c>
      <c r="B25" s="168">
        <v>559</v>
      </c>
      <c r="C25" s="168">
        <v>43</v>
      </c>
      <c r="D25" s="168">
        <v>94</v>
      </c>
      <c r="G25" s="219">
        <f t="shared" si="6"/>
        <v>2023</v>
      </c>
      <c r="H25" s="291">
        <f t="shared" si="7"/>
        <v>43</v>
      </c>
      <c r="I25" s="291">
        <f t="shared" si="8"/>
        <v>94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</v>
      </c>
      <c r="I31" s="289">
        <f>IF(ISBLANK(D23),"",D23)</f>
        <v>48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41</v>
      </c>
      <c r="I32" s="290">
        <f t="shared" si="10"/>
        <v>75</v>
      </c>
    </row>
    <row r="33" spans="7:9" x14ac:dyDescent="0.25">
      <c r="G33" s="219">
        <f t="shared" si="9"/>
        <v>2023</v>
      </c>
      <c r="H33" s="291">
        <f t="shared" ref="H33:I33" si="11">IF(ISBLANK(C25),"",C25)</f>
        <v>43</v>
      </c>
      <c r="I33" s="291">
        <f t="shared" si="11"/>
        <v>94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335207</v>
      </c>
      <c r="C4" s="1077">
        <v>34184</v>
      </c>
      <c r="D4" s="110">
        <v>139233</v>
      </c>
      <c r="E4" s="70">
        <v>14199</v>
      </c>
      <c r="F4" s="1076">
        <v>67137</v>
      </c>
      <c r="G4" s="70">
        <v>6847</v>
      </c>
      <c r="H4" s="1078">
        <v>1104544</v>
      </c>
      <c r="I4" s="1077">
        <v>112640</v>
      </c>
    </row>
    <row r="5" spans="1:9" x14ac:dyDescent="0.25">
      <c r="A5" s="587">
        <v>2021</v>
      </c>
      <c r="B5" s="1079">
        <v>397697</v>
      </c>
      <c r="C5" s="1080">
        <v>41101</v>
      </c>
      <c r="D5" s="160">
        <v>222596</v>
      </c>
      <c r="E5" s="212">
        <v>23005</v>
      </c>
      <c r="F5" s="1079">
        <v>16517</v>
      </c>
      <c r="G5" s="212">
        <v>1707</v>
      </c>
      <c r="H5" s="1081">
        <v>1310430</v>
      </c>
      <c r="I5" s="1080">
        <v>135431</v>
      </c>
    </row>
    <row r="6" spans="1:9" x14ac:dyDescent="0.25">
      <c r="A6" s="588">
        <v>2022</v>
      </c>
      <c r="B6" s="1082">
        <v>435962</v>
      </c>
      <c r="C6" s="1083">
        <v>46722</v>
      </c>
      <c r="D6" s="169">
        <v>252212</v>
      </c>
      <c r="E6" s="167">
        <v>27029</v>
      </c>
      <c r="F6" s="1082">
        <v>17067</v>
      </c>
      <c r="G6" s="167">
        <v>1829</v>
      </c>
      <c r="H6" s="1084">
        <v>1415003</v>
      </c>
      <c r="I6" s="1083">
        <v>151645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632228</v>
      </c>
      <c r="C4" s="1076">
        <v>655623</v>
      </c>
      <c r="D4" s="1077">
        <v>66859</v>
      </c>
      <c r="E4" s="1076">
        <v>646977</v>
      </c>
      <c r="F4" s="1077">
        <v>65978</v>
      </c>
    </row>
    <row r="5" spans="1:6" x14ac:dyDescent="0.25">
      <c r="A5" s="480">
        <v>2021</v>
      </c>
      <c r="B5" s="1081">
        <v>380464</v>
      </c>
      <c r="C5" s="1079">
        <v>892707</v>
      </c>
      <c r="D5" s="1080">
        <v>92260</v>
      </c>
      <c r="E5" s="1079">
        <v>791999</v>
      </c>
      <c r="F5" s="1080">
        <v>81852</v>
      </c>
    </row>
    <row r="6" spans="1:6" ht="15.75" thickBot="1" x14ac:dyDescent="0.3">
      <c r="A6" s="960">
        <v>2022</v>
      </c>
      <c r="B6" s="1085">
        <v>410340</v>
      </c>
      <c r="C6" s="1086">
        <v>811854</v>
      </c>
      <c r="D6" s="1087">
        <v>87006</v>
      </c>
      <c r="E6" s="1086">
        <v>828764</v>
      </c>
      <c r="F6" s="1087">
        <v>88818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Irig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9331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204.2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8387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7930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264</v>
      </c>
      <c r="C63" s="548">
        <f>IF(ISBLANK('DEM2'!C7),"-",'DEM2'!C7)</f>
        <v>269</v>
      </c>
      <c r="D63" s="548"/>
      <c r="E63" s="548">
        <f>IF(ISBLANK('DEM2'!D8),"-",'DEM2'!D8)</f>
        <v>263</v>
      </c>
      <c r="F63" s="548">
        <f>IF(ISBLANK('DEM2'!C8),"-",'DEM2'!C8)</f>
        <v>279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338</v>
      </c>
      <c r="C64" s="317">
        <f>IF(ISBLANK('DEM2'!F7),"-",'DEM2'!F7)</f>
        <v>316</v>
      </c>
      <c r="D64" s="789"/>
      <c r="E64" s="317">
        <f>IF(ISBLANK('DEM2'!G8),"-",'DEM2'!G8)</f>
        <v>338</v>
      </c>
      <c r="F64" s="317">
        <f>IF(ISBLANK('DEM2'!F8),"-",'DEM2'!F8)</f>
        <v>325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162</v>
      </c>
      <c r="C65" s="345">
        <f>IF(ISBLANK('DEM2'!I7),"-",'DEM2'!I7)</f>
        <v>174</v>
      </c>
      <c r="D65" s="393"/>
      <c r="E65" s="345">
        <f>IF(ISBLANK('DEM2'!J8),"-",'DEM2'!J8)</f>
        <v>154</v>
      </c>
      <c r="F65" s="345">
        <f>IF(ISBLANK('DEM2'!I8),"-",'DEM2'!I8)</f>
        <v>153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724</v>
      </c>
      <c r="C66" s="348">
        <f>IF(ISBLANK('DEM2'!L7),"-",'DEM2'!L7)</f>
        <v>709</v>
      </c>
      <c r="D66" s="394"/>
      <c r="E66" s="348">
        <f>IF(ISBLANK('DEM2'!M8),"-",'DEM2'!M8)</f>
        <v>719</v>
      </c>
      <c r="F66" s="348">
        <f>IF(ISBLANK('DEM2'!L8),"-",'DEM2'!L8)</f>
        <v>716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650</v>
      </c>
      <c r="C67" s="345">
        <f>IF(ISBLANK('DEM2'!O7),"-",'DEM2'!O7)</f>
        <v>766</v>
      </c>
      <c r="D67" s="393"/>
      <c r="E67" s="345">
        <f>IF(ISBLANK('DEM2'!P8),"-",'DEM2'!P8)</f>
        <v>583</v>
      </c>
      <c r="F67" s="345">
        <f>IF(ISBLANK('DEM2'!O8),"-",'DEM2'!O8)</f>
        <v>657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2936</v>
      </c>
      <c r="C68" s="317">
        <f>IF(ISBLANK('DEM2'!R7),"-",'DEM2'!R7)</f>
        <v>3146</v>
      </c>
      <c r="D68" s="395"/>
      <c r="E68" s="317">
        <f>IF(ISBLANK('DEM2'!S8),"-",'DEM2'!S8)</f>
        <v>2755</v>
      </c>
      <c r="F68" s="317">
        <f>IF(ISBLANK('DEM2'!R8),"-",'DEM2'!R8)</f>
        <v>2953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4920</v>
      </c>
      <c r="C69" s="463">
        <f>IF(ISBLANK('DEM2'!U7),"-",'DEM2'!U7)</f>
        <v>4756</v>
      </c>
      <c r="D69" s="799"/>
      <c r="E69" s="463">
        <f>IF(ISBLANK('DEM2'!V8),"-",'DEM2'!V8)</f>
        <v>4732</v>
      </c>
      <c r="F69" s="463">
        <f>IF(ISBLANK('DEM2'!U8),"-",'DEM2'!U8)</f>
        <v>4599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2372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2981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69696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1415003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151645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252212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130555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27029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435962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46722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17067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1829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811854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87006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828764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88818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559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410340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1521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1759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5311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1481</v>
      </c>
      <c r="C300" s="808">
        <f>IF(ISBLANK(POLJ3!C4),"-",POLJ3!C4)</f>
        <v>304</v>
      </c>
      <c r="D300" s="1160">
        <f>IF(ISBLANK(POLJ3!D4),"-",POLJ3!D4)</f>
        <v>1177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1501</v>
      </c>
      <c r="C301" s="789">
        <f>IF(ISBLANK(POLJ3!C5),"-",POLJ3!C5)</f>
        <v>929</v>
      </c>
      <c r="D301" s="1161">
        <f>IF(ISBLANK(POLJ3!D5),"-",POLJ3!D5)</f>
        <v>572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112</v>
      </c>
      <c r="C303" s="791">
        <f>IF(ISBLANK(POLJ3!C7),"-",POLJ3!C7)</f>
        <v>20</v>
      </c>
      <c r="D303" s="1163">
        <f>IF(ISBLANK(POLJ3!D7),"-",POLJ3!D7)</f>
        <v>92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1521</v>
      </c>
      <c r="C304" s="807">
        <f>IF(ISBLANK(POLJ3!C8),"-",POLJ3!C8)</f>
        <v>288</v>
      </c>
      <c r="D304" s="1164">
        <f>IF(ISBLANK(POLJ3!D8),"-",POLJ3!D8)</f>
        <v>1233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44.85</v>
      </c>
      <c r="C310" s="1165"/>
      <c r="D310" s="3"/>
      <c r="E310" s="5"/>
      <c r="F310" s="5"/>
      <c r="G310" s="815" t="s">
        <v>854</v>
      </c>
      <c r="H310" s="816">
        <f>IF(ISBLANK(POLJ2!H3),"-",POLJ2!H3)</f>
        <v>2733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8778.9</v>
      </c>
      <c r="C311" s="1154"/>
      <c r="D311" s="3"/>
      <c r="E311" s="5"/>
      <c r="F311" s="5"/>
      <c r="G311" s="810" t="s">
        <v>855</v>
      </c>
      <c r="H311" s="248">
        <f>IF(ISBLANK(POLJ2!H4),"-",POLJ2!H4)</f>
        <v>12754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1233.33</v>
      </c>
      <c r="C312" s="1154"/>
      <c r="D312" s="3"/>
      <c r="E312" s="5"/>
      <c r="F312" s="5"/>
      <c r="G312" s="810" t="s">
        <v>856</v>
      </c>
      <c r="H312" s="248">
        <f>IF(ISBLANK(POLJ2!H5),"-",POLJ2!H5)</f>
        <v>2095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235.92</v>
      </c>
      <c r="C313" s="1154"/>
      <c r="D313" s="3"/>
      <c r="E313" s="5"/>
      <c r="F313" s="5"/>
      <c r="G313" s="812" t="s">
        <v>857</v>
      </c>
      <c r="H313" s="249">
        <f>IF(ISBLANK(POLJ2!H6),"-",POLJ2!H6)</f>
        <v>27325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0.19</v>
      </c>
      <c r="C314" s="1154"/>
      <c r="D314" s="3"/>
      <c r="E314" s="5"/>
      <c r="F314" s="5"/>
      <c r="G314" s="814" t="s">
        <v>847</v>
      </c>
      <c r="H314" s="817">
        <f>IF(ISBLANK(POLJ2!H7),"-",POLJ2!H7)</f>
        <v>44907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948.4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11241.59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39.299999999999997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288</v>
      </c>
      <c r="I364" s="808">
        <f>IF(ISBLANK(OBRAZ2!I6),"-",OBRAZ2!I6)</f>
        <v>140</v>
      </c>
      <c r="J364" s="808">
        <f>IF(ISBLANK(OBRAZ2!J6),"-",OBRAZ2!J6)</f>
        <v>148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77.099999999999994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55.133079847908753</v>
      </c>
      <c r="I377" s="851">
        <f>IF(ISBLANK(OBRAZ2!C14),"-",OBRAZ2!C23)</f>
        <v>56.944444444444443</v>
      </c>
      <c r="J377" s="851">
        <f>IF(ISBLANK(OBRAZ2!D14),"-",OBRAZ2!D23)</f>
        <v>72.459016393442624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37.262357414448672</v>
      </c>
      <c r="I379" s="851">
        <f>IF(ISBLANK(OBRAZ2!C16),"-",OBRAZ2!C25)</f>
        <v>33.333333333333329</v>
      </c>
      <c r="J379" s="851">
        <f>IF(ISBLANK(OBRAZ2!D16),"-",OBRAZ2!D25)</f>
        <v>21.311475409836063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7.6045627376425857</v>
      </c>
      <c r="I380" s="852">
        <f>IF(ISBLANK(OBRAZ2!C17),"-",OBRAZ2!C26)</f>
        <v>9.7222222222222232</v>
      </c>
      <c r="J380" s="852">
        <f>IF(ISBLANK(OBRAZ2!D17),"-",OBRAZ2!D26)</f>
        <v>6.2295081967213122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244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325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99.7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68.3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1837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19.7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459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2316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4.5999999999999996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164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31.6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109.43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21.4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4475.55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14.7524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115</v>
      </c>
      <c r="D696" s="3"/>
      <c r="E696" s="5"/>
      <c r="F696" s="5"/>
      <c r="G696" s="837">
        <v>2012</v>
      </c>
      <c r="H696" s="835">
        <f>IF(ISBLANK(INDEKSI2!B5),"-",INDEKSI2!B5)</f>
        <v>32.69</v>
      </c>
      <c r="I696" s="835">
        <f>IF(ISBLANK(INDEKSI2!C5),"-",INDEKSI2!C5)</f>
        <v>47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38.5</v>
      </c>
      <c r="D697" s="3"/>
      <c r="E697" s="5"/>
      <c r="F697" s="5"/>
      <c r="G697" s="838">
        <v>2013</v>
      </c>
      <c r="H697" s="559">
        <f>IF(ISBLANK(INDEKSI2!B6),"-",INDEKSI2!B6)</f>
        <v>31.02</v>
      </c>
      <c r="I697" s="559">
        <f>IF(ISBLANK(INDEKSI2!C6),"-",INDEKSI2!C6)</f>
        <v>81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35.22</v>
      </c>
      <c r="I698" s="836">
        <f>IF(ISBLANK(INDEKSI2!C7),"-",INDEKSI2!C7)</f>
        <v>49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73681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16176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177545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39405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14.7524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38.5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31.24</v>
      </c>
      <c r="C4" s="721">
        <v>70</v>
      </c>
      <c r="D4" s="710"/>
      <c r="E4" s="711"/>
      <c r="F4" s="712"/>
    </row>
    <row r="5" spans="1:6" x14ac:dyDescent="0.25">
      <c r="A5" s="286">
        <v>2012</v>
      </c>
      <c r="B5" s="614">
        <v>32.69</v>
      </c>
      <c r="C5" s="722">
        <v>47</v>
      </c>
      <c r="D5" s="713"/>
      <c r="E5" s="641"/>
      <c r="F5" s="714"/>
    </row>
    <row r="6" spans="1:6" x14ac:dyDescent="0.25">
      <c r="A6" s="286">
        <v>2013</v>
      </c>
      <c r="B6" s="614">
        <v>31.02</v>
      </c>
      <c r="C6" s="722">
        <v>81</v>
      </c>
      <c r="D6" s="715">
        <v>14.7524</v>
      </c>
      <c r="E6" s="609">
        <v>115</v>
      </c>
      <c r="F6" s="716">
        <v>38.5</v>
      </c>
    </row>
    <row r="7" spans="1:6" x14ac:dyDescent="0.25">
      <c r="A7" s="219">
        <v>2014</v>
      </c>
      <c r="B7" s="615">
        <v>35.22</v>
      </c>
      <c r="C7" s="723">
        <v>49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1521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1759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44.85</v>
      </c>
      <c r="G3" s="217" t="s">
        <v>765</v>
      </c>
      <c r="H3" s="71">
        <v>2733</v>
      </c>
    </row>
    <row r="4" spans="1:9" x14ac:dyDescent="0.25">
      <c r="A4" s="286" t="s">
        <v>760</v>
      </c>
      <c r="B4" s="214">
        <v>8778.9</v>
      </c>
      <c r="G4" s="286" t="s">
        <v>766</v>
      </c>
      <c r="H4" s="214">
        <v>12754</v>
      </c>
    </row>
    <row r="5" spans="1:9" x14ac:dyDescent="0.25">
      <c r="A5" s="286" t="s">
        <v>761</v>
      </c>
      <c r="B5" s="214">
        <v>1233.33</v>
      </c>
      <c r="G5" s="286" t="s">
        <v>767</v>
      </c>
      <c r="H5" s="214">
        <v>2095</v>
      </c>
    </row>
    <row r="6" spans="1:9" x14ac:dyDescent="0.25">
      <c r="A6" s="286" t="s">
        <v>762</v>
      </c>
      <c r="B6" s="214">
        <v>235.92</v>
      </c>
      <c r="G6" s="286" t="s">
        <v>768</v>
      </c>
      <c r="H6" s="214">
        <v>27325</v>
      </c>
    </row>
    <row r="7" spans="1:9" x14ac:dyDescent="0.25">
      <c r="A7" s="286" t="s">
        <v>763</v>
      </c>
      <c r="B7" s="214">
        <v>0.19</v>
      </c>
      <c r="G7" s="1" t="s">
        <v>24</v>
      </c>
      <c r="H7" s="288">
        <v>44907</v>
      </c>
    </row>
    <row r="8" spans="1:9" x14ac:dyDescent="0.25">
      <c r="A8" s="287" t="s">
        <v>764</v>
      </c>
      <c r="B8" s="73">
        <v>948.4</v>
      </c>
    </row>
    <row r="9" spans="1:9" x14ac:dyDescent="0.25">
      <c r="A9" s="1" t="s">
        <v>24</v>
      </c>
      <c r="B9" s="288">
        <v>11241.59</v>
      </c>
      <c r="I9" s="41" t="s">
        <v>876</v>
      </c>
    </row>
    <row r="10" spans="1:9" x14ac:dyDescent="0.25">
      <c r="G10" s="29" t="s">
        <v>775</v>
      </c>
      <c r="H10" s="58">
        <v>5311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1481</v>
      </c>
      <c r="C4" s="55">
        <v>304</v>
      </c>
      <c r="D4" s="110">
        <v>1177</v>
      </c>
    </row>
    <row r="5" spans="1:4" ht="30" customHeight="1" x14ac:dyDescent="0.25">
      <c r="A5" s="274" t="s">
        <v>884</v>
      </c>
      <c r="B5" s="212">
        <v>1501</v>
      </c>
      <c r="C5" s="58">
        <v>929</v>
      </c>
      <c r="D5" s="160">
        <v>572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112</v>
      </c>
      <c r="C7" s="58">
        <v>20</v>
      </c>
      <c r="D7" s="160">
        <v>92</v>
      </c>
    </row>
    <row r="8" spans="1:4" x14ac:dyDescent="0.25">
      <c r="A8" s="201" t="s">
        <v>774</v>
      </c>
      <c r="B8" s="72">
        <v>1521</v>
      </c>
      <c r="C8" s="61">
        <v>288</v>
      </c>
      <c r="D8" s="111">
        <v>1233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61.892071952031976</v>
      </c>
      <c r="C15" s="278">
        <f>D5/B5*100</f>
        <v>38.107928047968024</v>
      </c>
    </row>
    <row r="16" spans="1:4" ht="30" x14ac:dyDescent="0.25">
      <c r="A16" s="279" t="s">
        <v>821</v>
      </c>
      <c r="B16" s="283">
        <f>C4/B4*100</f>
        <v>20.526671168129642</v>
      </c>
      <c r="C16" s="280">
        <f>D4/B4*100</f>
        <v>79.473328831870361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61.892071952031976</v>
      </c>
      <c r="C22" s="278">
        <f t="shared" si="0"/>
        <v>38.107928047968024</v>
      </c>
    </row>
    <row r="23" spans="1:3" ht="30" x14ac:dyDescent="0.25">
      <c r="A23" s="279" t="s">
        <v>858</v>
      </c>
      <c r="B23" s="285">
        <f t="shared" si="0"/>
        <v>20.526671168129642</v>
      </c>
      <c r="C23" s="284">
        <f t="shared" si="0"/>
        <v>79.473328831870361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39.299999999999997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77.099999999999994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289</v>
      </c>
      <c r="C6" s="973">
        <v>125</v>
      </c>
      <c r="D6" s="945">
        <v>164</v>
      </c>
      <c r="E6" s="973">
        <v>263</v>
      </c>
      <c r="F6" s="973">
        <v>118</v>
      </c>
      <c r="G6" s="945">
        <v>145</v>
      </c>
      <c r="H6" s="599">
        <v>288</v>
      </c>
      <c r="I6" s="616">
        <v>140</v>
      </c>
      <c r="J6" s="945">
        <v>148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</v>
      </c>
      <c r="C14" s="751">
        <v>164</v>
      </c>
      <c r="D14" s="751">
        <v>221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98</v>
      </c>
      <c r="C16" s="1029">
        <v>96</v>
      </c>
      <c r="D16" s="751">
        <v>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20</v>
      </c>
      <c r="C17" s="752">
        <v>28</v>
      </c>
      <c r="D17" s="752">
        <v>19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55.133079847908753</v>
      </c>
      <c r="C23" s="290">
        <f>C14/SUM(C12:C17)*100</f>
        <v>56.944444444444443</v>
      </c>
      <c r="D23" s="290">
        <f>D14/SUM(D12:D17)*100</f>
        <v>72.459016393442624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37.262357414448672</v>
      </c>
      <c r="C25" s="290">
        <f>C16/SUM(C12:C17)*100</f>
        <v>33.333333333333329</v>
      </c>
      <c r="D25" s="290">
        <f>D16/SUM(D12:D17)*100</f>
        <v>21.311475409836063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7.6045627376425857</v>
      </c>
      <c r="C26" s="291">
        <f>C17/SUM(C12:C17)*100</f>
        <v>9.7222222222222232</v>
      </c>
      <c r="D26" s="291">
        <f>D17/SUM(D12:D17)*100</f>
        <v>6.2295081967213122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10.8</v>
      </c>
      <c r="C7" s="600">
        <v>14.2</v>
      </c>
      <c r="D7" s="600">
        <v>18.3</v>
      </c>
    </row>
    <row r="8" spans="1:6" x14ac:dyDescent="0.25">
      <c r="A8" s="695" t="s">
        <v>944</v>
      </c>
      <c r="B8" s="751">
        <v>42.7</v>
      </c>
      <c r="C8" s="751">
        <v>0</v>
      </c>
      <c r="D8" s="751">
        <v>26.2</v>
      </c>
    </row>
    <row r="9" spans="1:6" x14ac:dyDescent="0.25">
      <c r="A9" s="696" t="s">
        <v>224</v>
      </c>
      <c r="B9" s="752">
        <v>46.5</v>
      </c>
      <c r="C9" s="752">
        <v>85.8</v>
      </c>
      <c r="D9" s="752">
        <v>55.5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10.8</v>
      </c>
      <c r="C13" s="697">
        <f t="shared" ref="C13:D13" si="1">IF(ISBLANK(C7),"",C7)</f>
        <v>14.2</v>
      </c>
      <c r="D13" s="697">
        <f t="shared" si="1"/>
        <v>18.3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42.7</v>
      </c>
      <c r="C14" s="698">
        <f t="shared" si="2"/>
        <v>0</v>
      </c>
      <c r="D14" s="698">
        <f t="shared" si="2"/>
        <v>26.2</v>
      </c>
    </row>
    <row r="15" spans="1:6" x14ac:dyDescent="0.25">
      <c r="A15" s="702" t="s">
        <v>1630</v>
      </c>
      <c r="B15" s="699">
        <f t="shared" si="2"/>
        <v>46.5</v>
      </c>
      <c r="C15" s="699">
        <f t="shared" si="2"/>
        <v>85.8</v>
      </c>
      <c r="D15" s="699">
        <f t="shared" si="2"/>
        <v>55.5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10.8</v>
      </c>
      <c r="C18" s="697">
        <f t="shared" ref="C18:D18" si="4">IF(ISBLANK(C7),"",C7)</f>
        <v>14.2</v>
      </c>
      <c r="D18" s="697">
        <f t="shared" si="4"/>
        <v>18.3</v>
      </c>
    </row>
    <row r="19" spans="1:5" x14ac:dyDescent="0.25">
      <c r="A19" s="701" t="s">
        <v>1632</v>
      </c>
      <c r="B19" s="698">
        <f t="shared" ref="B19:D20" si="5">IF(ISBLANK(B8),"",B8)</f>
        <v>42.7</v>
      </c>
      <c r="C19" s="698">
        <f t="shared" si="5"/>
        <v>0</v>
      </c>
      <c r="D19" s="698">
        <f t="shared" si="5"/>
        <v>26.2</v>
      </c>
    </row>
    <row r="20" spans="1:5" x14ac:dyDescent="0.25">
      <c r="A20" s="702" t="s">
        <v>1633</v>
      </c>
      <c r="B20" s="699">
        <f t="shared" si="5"/>
        <v>46.5</v>
      </c>
      <c r="C20" s="699">
        <f t="shared" si="5"/>
        <v>85.8</v>
      </c>
      <c r="D20" s="699">
        <f t="shared" si="5"/>
        <v>55.5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142.9</v>
      </c>
      <c r="C5" s="611">
        <v>131.80000000000001</v>
      </c>
      <c r="D5" s="1030">
        <v>137.19999999999999</v>
      </c>
      <c r="F5" s="28"/>
      <c r="G5" s="693">
        <f>A5</f>
        <v>2020</v>
      </c>
      <c r="H5" s="669">
        <f>IF(ISBLANK(B5),"",B5)</f>
        <v>142.9</v>
      </c>
      <c r="I5" s="618">
        <f t="shared" ref="H5:I7" si="0">IF(ISBLANK(C5),"",C5)</f>
        <v>131.80000000000001</v>
      </c>
    </row>
    <row r="6" spans="1:10" x14ac:dyDescent="0.25">
      <c r="A6" s="749">
        <v>2021</v>
      </c>
      <c r="B6" s="601">
        <v>148.80000000000001</v>
      </c>
      <c r="C6" s="612">
        <v>150</v>
      </c>
      <c r="D6" s="946">
        <v>149.4</v>
      </c>
      <c r="F6" s="44"/>
      <c r="G6" s="693">
        <f t="shared" ref="G6:G7" si="1">A6</f>
        <v>2021</v>
      </c>
      <c r="H6" s="670">
        <f t="shared" si="0"/>
        <v>148.80000000000001</v>
      </c>
      <c r="I6" s="619">
        <f t="shared" si="0"/>
        <v>150</v>
      </c>
    </row>
    <row r="7" spans="1:10" x14ac:dyDescent="0.25">
      <c r="A7" s="750">
        <v>2022</v>
      </c>
      <c r="B7" s="601">
        <v>130</v>
      </c>
      <c r="C7" s="612">
        <v>118.4</v>
      </c>
      <c r="D7" s="946">
        <v>123.5</v>
      </c>
      <c r="F7" s="44"/>
      <c r="G7" s="693">
        <f t="shared" si="1"/>
        <v>2022</v>
      </c>
      <c r="H7" s="671">
        <f t="shared" si="0"/>
        <v>130</v>
      </c>
      <c r="I7" s="620">
        <f t="shared" si="0"/>
        <v>118.4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142.9</v>
      </c>
      <c r="I13" s="618">
        <f>IF(ISBLANK(C5),"",C5)</f>
        <v>131.80000000000001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148.80000000000001</v>
      </c>
      <c r="I14" s="619">
        <f t="shared" si="3"/>
        <v>150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130</v>
      </c>
      <c r="I15" s="620">
        <f t="shared" si="4"/>
        <v>118.4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Irig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9331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204.2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8387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7930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264</v>
      </c>
      <c r="C63" s="548">
        <f>IF(ISBLANK('DEM2'!C7),"-",'DEM2'!C7)</f>
        <v>269</v>
      </c>
      <c r="D63" s="548"/>
      <c r="E63" s="548">
        <f>IF(ISBLANK('DEM2'!D8),"-",'DEM2'!D8)</f>
        <v>263</v>
      </c>
      <c r="F63" s="548">
        <f>IF(ISBLANK('DEM2'!C8),"-",'DEM2'!C8)</f>
        <v>279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338</v>
      </c>
      <c r="C64" s="317">
        <f>IF(ISBLANK('DEM2'!F7),"-",'DEM2'!F7)</f>
        <v>316</v>
      </c>
      <c r="D64" s="789"/>
      <c r="E64" s="317">
        <f>IF(ISBLANK('DEM2'!G8),"-",'DEM2'!G8)</f>
        <v>338</v>
      </c>
      <c r="F64" s="317">
        <f>IF(ISBLANK('DEM2'!F8),"-",'DEM2'!F8)</f>
        <v>325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162</v>
      </c>
      <c r="C65" s="345">
        <f>IF(ISBLANK('DEM2'!I7),"-",'DEM2'!I7)</f>
        <v>174</v>
      </c>
      <c r="D65" s="393"/>
      <c r="E65" s="345">
        <f>IF(ISBLANK('DEM2'!J8),"-",'DEM2'!J8)</f>
        <v>154</v>
      </c>
      <c r="F65" s="345">
        <f>IF(ISBLANK('DEM2'!I8),"-",'DEM2'!I8)</f>
        <v>153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724</v>
      </c>
      <c r="C66" s="317">
        <f>IF(ISBLANK('DEM2'!L7),"-",'DEM2'!L7)</f>
        <v>709</v>
      </c>
      <c r="D66" s="395"/>
      <c r="E66" s="317">
        <f>IF(ISBLANK('DEM2'!M8),"-",'DEM2'!M8)</f>
        <v>719</v>
      </c>
      <c r="F66" s="317">
        <f>IF(ISBLANK('DEM2'!L8),"-",'DEM2'!L8)</f>
        <v>716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650</v>
      </c>
      <c r="C67" s="317">
        <f>IF(ISBLANK('DEM2'!O7),"-",'DEM2'!O7)</f>
        <v>766</v>
      </c>
      <c r="D67" s="395"/>
      <c r="E67" s="317">
        <f>IF(ISBLANK('DEM2'!P8),"-",'DEM2'!P8)</f>
        <v>583</v>
      </c>
      <c r="F67" s="317">
        <f>IF(ISBLANK('DEM2'!O8),"-",'DEM2'!O8)</f>
        <v>657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2936</v>
      </c>
      <c r="C68" s="414">
        <f>IF(ISBLANK('DEM2'!R7),"-",'DEM2'!R7)</f>
        <v>3146</v>
      </c>
      <c r="D68" s="420"/>
      <c r="E68" s="414">
        <f>IF(ISBLANK('DEM2'!S8),"-",'DEM2'!S8)</f>
        <v>2755</v>
      </c>
      <c r="F68" s="414">
        <f>IF(ISBLANK('DEM2'!R8),"-",'DEM2'!R8)</f>
        <v>2953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4920</v>
      </c>
      <c r="C69" s="463">
        <f>IF(ISBLANK('DEM2'!U7),"-",'DEM2'!U7)</f>
        <v>4756</v>
      </c>
      <c r="D69" s="799"/>
      <c r="E69" s="463">
        <f>IF(ISBLANK('DEM2'!V8),"-",'DEM2'!V8)</f>
        <v>4732</v>
      </c>
      <c r="F69" s="463">
        <f>IF(ISBLANK('DEM2'!U8),"-",'DEM2'!U8)</f>
        <v>4599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2372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2981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69696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1415003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151645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252212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130555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27029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435962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46722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17067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1829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811854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87006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828764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88818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559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410340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1521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1759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5311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1481</v>
      </c>
      <c r="C300" s="808">
        <f>IF(ISBLANK(POLJ3!C4),"-",POLJ3!C4)</f>
        <v>304</v>
      </c>
      <c r="D300" s="1160">
        <f>IF(ISBLANK(POLJ3!D4),"-",POLJ3!D4)</f>
        <v>1177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1501</v>
      </c>
      <c r="C301" s="789">
        <f>IF(ISBLANK(POLJ3!C5),"-",POLJ3!C5)</f>
        <v>929</v>
      </c>
      <c r="D301" s="1161">
        <f>IF(ISBLANK(POLJ3!D5),"-",POLJ3!D5)</f>
        <v>572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112</v>
      </c>
      <c r="C303" s="791">
        <f>IF(ISBLANK(POLJ3!C7),"-",POLJ3!C7)</f>
        <v>20</v>
      </c>
      <c r="D303" s="1163">
        <f>IF(ISBLANK(POLJ3!D7),"-",POLJ3!D7)</f>
        <v>92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1521</v>
      </c>
      <c r="C304" s="807">
        <f>IF(ISBLANK(POLJ3!C8),"-",POLJ3!C8)</f>
        <v>288</v>
      </c>
      <c r="D304" s="1164">
        <f>IF(ISBLANK(POLJ3!D8),"-",POLJ3!D8)</f>
        <v>1233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44.85</v>
      </c>
      <c r="C310" s="1165"/>
      <c r="D310" s="3"/>
      <c r="E310" s="5"/>
      <c r="F310" s="5"/>
      <c r="G310" s="815" t="s">
        <v>765</v>
      </c>
      <c r="H310" s="816">
        <f>IF(ISBLANK(POLJ2!H3),"-",POLJ2!H3)</f>
        <v>2733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8778.9</v>
      </c>
      <c r="C311" s="1154"/>
      <c r="D311" s="3"/>
      <c r="E311" s="5"/>
      <c r="F311" s="5"/>
      <c r="G311" s="810" t="s">
        <v>766</v>
      </c>
      <c r="H311" s="248">
        <f>IF(ISBLANK(POLJ2!H4),"-",POLJ2!H4)</f>
        <v>12754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1233.33</v>
      </c>
      <c r="C312" s="1154"/>
      <c r="D312" s="3"/>
      <c r="E312" s="5"/>
      <c r="F312" s="5"/>
      <c r="G312" s="810" t="s">
        <v>767</v>
      </c>
      <c r="H312" s="248">
        <f>IF(ISBLANK(POLJ2!H5),"-",POLJ2!H5)</f>
        <v>2095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235.92</v>
      </c>
      <c r="C313" s="1154"/>
      <c r="D313" s="3"/>
      <c r="E313" s="5"/>
      <c r="F313" s="5"/>
      <c r="G313" s="812" t="s">
        <v>768</v>
      </c>
      <c r="H313" s="249">
        <f>IF(ISBLANK(POLJ2!H6),"-",POLJ2!H6)</f>
        <v>27325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0.19</v>
      </c>
      <c r="C314" s="1154"/>
      <c r="D314" s="3"/>
      <c r="E314" s="5"/>
      <c r="F314" s="5"/>
      <c r="G314" s="814" t="s">
        <v>16</v>
      </c>
      <c r="H314" s="817">
        <f>IF(ISBLANK(POLJ2!H7),"-",POLJ2!H7)</f>
        <v>44907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948.4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11241.59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39.299999999999997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288</v>
      </c>
      <c r="I364" s="808">
        <f>IF(ISBLANK(OBRAZ2!I6),"-",OBRAZ2!I6)</f>
        <v>140</v>
      </c>
      <c r="J364" s="808">
        <f>IF(ISBLANK(OBRAZ2!J6),"-",OBRAZ2!J6)</f>
        <v>148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77.099999999999994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55.133079847908753</v>
      </c>
      <c r="I377" s="851">
        <f>IF(ISBLANK(OBRAZ2!C14),"-",OBRAZ2!C23)</f>
        <v>56.944444444444443</v>
      </c>
      <c r="J377" s="851">
        <f>IF(ISBLANK(OBRAZ2!D14),"-",OBRAZ2!D23)</f>
        <v>72.459016393442624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37.262357414448672</v>
      </c>
      <c r="I379" s="851">
        <f>IF(ISBLANK(OBRAZ2!C16),"-",OBRAZ2!C25)</f>
        <v>33.333333333333329</v>
      </c>
      <c r="J379" s="851">
        <f>IF(ISBLANK(OBRAZ2!D16),"-",OBRAZ2!D25)</f>
        <v>21.311475409836063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7.6045627376425857</v>
      </c>
      <c r="I380" s="852">
        <f>IF(ISBLANK(OBRAZ2!C17),"-",OBRAZ2!C26)</f>
        <v>9.7222222222222232</v>
      </c>
      <c r="J380" s="852">
        <f>IF(ISBLANK(OBRAZ2!D17),"-",OBRAZ2!D26)</f>
        <v>6.2295081967213122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244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325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99.7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68.3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1837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19.7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459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2316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4.5999999999999996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164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31.6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109.43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21.4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4475.55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14.7524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115</v>
      </c>
      <c r="D696" s="315"/>
      <c r="E696" s="314"/>
      <c r="F696" s="5"/>
      <c r="G696" s="837">
        <v>2012</v>
      </c>
      <c r="H696" s="835">
        <f>IF(ISBLANK(INDEKSI2!B5),"-",INDEKSI2!B5)</f>
        <v>32.69</v>
      </c>
      <c r="I696" s="835">
        <f>IF(ISBLANK(INDEKSI2!C5),"-",INDEKSI2!C5)</f>
        <v>47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38.5</v>
      </c>
      <c r="D697" s="315"/>
      <c r="E697" s="314"/>
      <c r="F697" s="5"/>
      <c r="G697" s="838">
        <v>2013</v>
      </c>
      <c r="H697" s="559">
        <f>IF(ISBLANK(INDEKSI2!B6),"-",INDEKSI2!B6)</f>
        <v>31.02</v>
      </c>
      <c r="I697" s="559">
        <f>IF(ISBLANK(INDEKSI2!C6),"-",INDEKSI2!C6)</f>
        <v>81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35.22</v>
      </c>
      <c r="I698" s="836">
        <f>IF(ISBLANK(INDEKSI2!C7),"-",INDEKSI2!C7)</f>
        <v>49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73681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16176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177545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39405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1</v>
      </c>
      <c r="E6" s="612">
        <v>6</v>
      </c>
      <c r="F6" s="1033">
        <v>59</v>
      </c>
      <c r="G6" s="612">
        <v>29</v>
      </c>
      <c r="H6" s="980">
        <v>30</v>
      </c>
      <c r="I6" s="1034">
        <v>32.200000000000003</v>
      </c>
      <c r="J6" s="612">
        <v>34.299999999999997</v>
      </c>
      <c r="K6" s="1035">
        <v>30.5</v>
      </c>
      <c r="L6" s="1033">
        <v>86</v>
      </c>
      <c r="M6" s="612">
        <v>49</v>
      </c>
      <c r="N6" s="1028">
        <v>37</v>
      </c>
      <c r="O6" s="1034">
        <v>44.3</v>
      </c>
      <c r="P6" s="612">
        <v>48.3</v>
      </c>
      <c r="Q6" s="1028">
        <v>40</v>
      </c>
      <c r="R6" s="1033">
        <v>118</v>
      </c>
      <c r="S6" s="612">
        <v>58</v>
      </c>
      <c r="T6" s="1035">
        <v>60</v>
      </c>
    </row>
    <row r="7" spans="1:20" x14ac:dyDescent="0.25">
      <c r="A7" s="286">
        <v>2021</v>
      </c>
      <c r="B7" s="602">
        <v>1</v>
      </c>
      <c r="C7" s="601">
        <v>7</v>
      </c>
      <c r="D7" s="612">
        <v>1</v>
      </c>
      <c r="E7" s="612">
        <v>6</v>
      </c>
      <c r="F7" s="1033">
        <v>62</v>
      </c>
      <c r="G7" s="612">
        <v>25</v>
      </c>
      <c r="H7" s="980">
        <v>37</v>
      </c>
      <c r="I7" s="1034">
        <v>33.4</v>
      </c>
      <c r="J7" s="612">
        <v>28.4</v>
      </c>
      <c r="K7" s="1035">
        <v>38</v>
      </c>
      <c r="L7" s="1033">
        <v>102</v>
      </c>
      <c r="M7" s="612">
        <v>58</v>
      </c>
      <c r="N7" s="1028">
        <v>44</v>
      </c>
      <c r="O7" s="1034">
        <v>53.3</v>
      </c>
      <c r="P7" s="612">
        <v>58.6</v>
      </c>
      <c r="Q7" s="1028">
        <v>47.6</v>
      </c>
      <c r="R7" s="1033">
        <v>124</v>
      </c>
      <c r="S7" s="612">
        <v>63</v>
      </c>
      <c r="T7" s="1035">
        <v>61</v>
      </c>
    </row>
    <row r="8" spans="1:20" x14ac:dyDescent="0.25">
      <c r="A8" s="219">
        <v>2022</v>
      </c>
      <c r="B8" s="617">
        <v>1</v>
      </c>
      <c r="C8" s="947">
        <v>7</v>
      </c>
      <c r="D8" s="981">
        <v>1</v>
      </c>
      <c r="E8" s="981">
        <v>6</v>
      </c>
      <c r="F8" s="1036">
        <v>76</v>
      </c>
      <c r="G8" s="981">
        <v>39</v>
      </c>
      <c r="H8" s="979">
        <v>37</v>
      </c>
      <c r="I8" s="754">
        <v>39.299999999999997</v>
      </c>
      <c r="J8" s="981">
        <v>37.700000000000003</v>
      </c>
      <c r="K8" s="1037">
        <v>41.1</v>
      </c>
      <c r="L8" s="1036">
        <v>145</v>
      </c>
      <c r="M8" s="981">
        <v>77</v>
      </c>
      <c r="N8" s="691">
        <v>68</v>
      </c>
      <c r="O8" s="754">
        <v>77.099999999999994</v>
      </c>
      <c r="P8" s="981">
        <v>83.7</v>
      </c>
      <c r="Q8" s="691">
        <v>70.8</v>
      </c>
      <c r="R8" s="1036">
        <v>84</v>
      </c>
      <c r="S8" s="981">
        <v>45</v>
      </c>
      <c r="T8" s="1037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244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325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99.7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71.345029239766077</v>
      </c>
      <c r="C21" s="739">
        <f>B10/(B7+B10)*100</f>
        <v>28.654970760233915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71.345029239766077</v>
      </c>
      <c r="C26" s="739">
        <f>C21</f>
        <v>28.654970760233915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5</v>
      </c>
      <c r="K5" s="55">
        <v>0</v>
      </c>
      <c r="L5" s="110">
        <v>5</v>
      </c>
      <c r="M5" s="70">
        <v>241</v>
      </c>
      <c r="N5" s="55">
        <v>326</v>
      </c>
      <c r="O5" s="70">
        <v>91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5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5</v>
      </c>
      <c r="K6" s="58">
        <v>0</v>
      </c>
      <c r="L6" s="160">
        <v>5</v>
      </c>
      <c r="M6" s="212">
        <v>244</v>
      </c>
      <c r="N6" s="58">
        <v>325</v>
      </c>
      <c r="O6" s="212">
        <v>98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335</v>
      </c>
      <c r="N7" s="94">
        <v>339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95.1</v>
      </c>
      <c r="C5" s="611">
        <v>95.5</v>
      </c>
      <c r="D5" s="945">
        <v>94.8</v>
      </c>
      <c r="E5" s="610"/>
      <c r="F5" s="611"/>
      <c r="G5" s="945"/>
      <c r="H5" s="610"/>
      <c r="I5" s="611"/>
      <c r="J5" s="945"/>
      <c r="K5" s="610">
        <v>86</v>
      </c>
      <c r="L5" s="611">
        <v>42</v>
      </c>
      <c r="M5" s="945">
        <v>44</v>
      </c>
      <c r="N5" s="610">
        <v>110.3</v>
      </c>
      <c r="O5" s="611">
        <v>110.5</v>
      </c>
      <c r="P5" s="945">
        <v>110</v>
      </c>
      <c r="Q5" s="610">
        <v>0.8</v>
      </c>
      <c r="R5" s="611">
        <v>0</v>
      </c>
      <c r="S5" s="945">
        <v>1.8</v>
      </c>
    </row>
    <row r="6" spans="1:19" x14ac:dyDescent="0.25">
      <c r="A6" s="286">
        <v>2021</v>
      </c>
      <c r="B6" s="457">
        <v>99.8</v>
      </c>
      <c r="C6" s="458">
        <v>100</v>
      </c>
      <c r="D6" s="976">
        <v>99.7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33</v>
      </c>
      <c r="M6" s="976">
        <v>41</v>
      </c>
      <c r="N6" s="457">
        <v>91.4</v>
      </c>
      <c r="O6" s="458">
        <v>86.8</v>
      </c>
      <c r="P6" s="976">
        <v>95.4</v>
      </c>
      <c r="Q6" s="457">
        <v>-0.2</v>
      </c>
      <c r="R6" s="458">
        <v>0</v>
      </c>
      <c r="S6" s="976">
        <v>-0.3</v>
      </c>
    </row>
    <row r="7" spans="1:19" x14ac:dyDescent="0.25">
      <c r="A7" s="286">
        <v>2022</v>
      </c>
      <c r="B7" s="601">
        <v>99.7</v>
      </c>
      <c r="C7" s="612">
        <v>97.9</v>
      </c>
      <c r="D7" s="980">
        <v>101.5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79</v>
      </c>
      <c r="L7" s="612">
        <v>39</v>
      </c>
      <c r="M7" s="980">
        <v>40</v>
      </c>
      <c r="N7" s="601">
        <v>97.5</v>
      </c>
      <c r="O7" s="612">
        <v>88.6</v>
      </c>
      <c r="P7" s="980">
        <v>108.1</v>
      </c>
      <c r="Q7" s="601">
        <v>0.6</v>
      </c>
      <c r="R7" s="612">
        <v>1.8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252212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27029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139</v>
      </c>
      <c r="F5" s="616">
        <v>97</v>
      </c>
      <c r="G5" s="945">
        <v>42</v>
      </c>
      <c r="H5" s="616">
        <v>0</v>
      </c>
      <c r="I5" s="616">
        <v>0</v>
      </c>
      <c r="J5" s="616">
        <v>0</v>
      </c>
      <c r="K5" s="217">
        <f>SUM(B5,E5,H5)</f>
        <v>139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125</v>
      </c>
      <c r="F6" s="612">
        <v>92</v>
      </c>
      <c r="G6" s="946">
        <v>33</v>
      </c>
      <c r="H6" s="601">
        <v>0</v>
      </c>
      <c r="I6" s="612">
        <v>0</v>
      </c>
      <c r="J6" s="612">
        <v>0</v>
      </c>
      <c r="K6" s="218">
        <f>SUM(B6,E6,H6)</f>
        <v>125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142</v>
      </c>
      <c r="F7" s="612">
        <v>98</v>
      </c>
      <c r="G7" s="946">
        <v>44</v>
      </c>
      <c r="H7" s="601">
        <v>0</v>
      </c>
      <c r="I7" s="612">
        <v>0</v>
      </c>
      <c r="J7" s="612">
        <v>0</v>
      </c>
      <c r="K7" s="218">
        <f>SUM(B7,E7,H7)</f>
        <v>142</v>
      </c>
      <c r="M7" s="106" t="s">
        <v>285</v>
      </c>
      <c r="N7" s="220">
        <f>IF(ISBLANK(G7),"",G7)</f>
        <v>44</v>
      </c>
      <c r="O7" s="107">
        <f>IF(ISBLANK(F7),"",F7)</f>
        <v>98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44</v>
      </c>
      <c r="O14" s="107">
        <f>IF(ISBLANK(F7),"",F7)</f>
        <v>98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30</v>
      </c>
      <c r="F21" s="616">
        <v>20</v>
      </c>
      <c r="G21" s="945">
        <v>10</v>
      </c>
      <c r="H21" s="616">
        <v>0</v>
      </c>
      <c r="I21" s="616">
        <v>0</v>
      </c>
      <c r="J21" s="616">
        <v>0</v>
      </c>
      <c r="K21" s="217">
        <f>SUM(B21,E21,H21)</f>
        <v>30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36</v>
      </c>
      <c r="F22" s="1028">
        <v>24</v>
      </c>
      <c r="G22" s="980">
        <v>12</v>
      </c>
      <c r="H22" s="1034">
        <v>0</v>
      </c>
      <c r="I22" s="1028">
        <v>0</v>
      </c>
      <c r="J22" s="1028">
        <v>0</v>
      </c>
      <c r="K22" s="218">
        <f>SUM(B22,E22,H22)</f>
        <v>36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40</v>
      </c>
      <c r="F23" s="1028">
        <v>27</v>
      </c>
      <c r="G23" s="980">
        <v>13</v>
      </c>
      <c r="H23" s="1034">
        <v>0</v>
      </c>
      <c r="I23" s="1028">
        <v>0</v>
      </c>
      <c r="J23" s="1028">
        <v>0</v>
      </c>
      <c r="K23" s="218">
        <f>SUM(B23,E23,H23)</f>
        <v>40</v>
      </c>
      <c r="M23" s="106" t="s">
        <v>285</v>
      </c>
      <c r="N23" s="220">
        <f>IF(ISBLANK(G23),"",G23)</f>
        <v>13</v>
      </c>
      <c r="O23" s="107">
        <f>IF(ISBLANK(F23),"",F23)</f>
        <v>27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13</v>
      </c>
      <c r="O30" s="107">
        <f>IF(ISBLANK(F23),"",F23)</f>
        <v>27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130555</v>
      </c>
      <c r="D5" s="253"/>
    </row>
    <row r="6" spans="1:4" ht="30" x14ac:dyDescent="0.25">
      <c r="A6" s="686" t="s">
        <v>474</v>
      </c>
      <c r="B6" s="617">
        <v>121657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1</v>
      </c>
      <c r="K5" s="945">
        <v>2.2000000000000002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-0.7</v>
      </c>
      <c r="J6" s="458">
        <v>-1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0.7</v>
      </c>
      <c r="J7" s="612">
        <v>0</v>
      </c>
      <c r="K7" s="980">
        <v>2.4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</v>
      </c>
      <c r="C5" s="207">
        <v>11</v>
      </c>
      <c r="G5" s="113"/>
      <c r="H5" s="174" t="s">
        <v>586</v>
      </c>
      <c r="I5" s="207">
        <v>3</v>
      </c>
      <c r="J5" s="207">
        <v>6</v>
      </c>
    </row>
    <row r="6" spans="1:13" ht="15" customHeight="1" x14ac:dyDescent="0.25">
      <c r="A6" s="175" t="s">
        <v>587</v>
      </c>
      <c r="B6" s="208">
        <v>190</v>
      </c>
      <c r="C6" s="208">
        <v>47</v>
      </c>
      <c r="G6" s="113"/>
      <c r="H6" s="175" t="s">
        <v>587</v>
      </c>
      <c r="I6" s="208">
        <v>50</v>
      </c>
      <c r="J6" s="208">
        <v>29</v>
      </c>
    </row>
    <row r="7" spans="1:13" ht="15" customHeight="1" x14ac:dyDescent="0.25">
      <c r="A7" s="175" t="s">
        <v>588</v>
      </c>
      <c r="B7" s="208">
        <v>928</v>
      </c>
      <c r="C7" s="208">
        <v>563</v>
      </c>
      <c r="G7" s="113"/>
      <c r="H7" s="175" t="s">
        <v>588</v>
      </c>
      <c r="I7" s="208">
        <v>360</v>
      </c>
      <c r="J7" s="208">
        <v>210</v>
      </c>
    </row>
    <row r="8" spans="1:13" ht="15" customHeight="1" x14ac:dyDescent="0.25">
      <c r="A8" s="175" t="s">
        <v>589</v>
      </c>
      <c r="B8" s="208">
        <v>1305</v>
      </c>
      <c r="C8" s="208">
        <v>1104</v>
      </c>
      <c r="G8" s="113"/>
      <c r="H8" s="175" t="s">
        <v>589</v>
      </c>
      <c r="I8" s="208">
        <v>999</v>
      </c>
      <c r="J8" s="208">
        <v>805</v>
      </c>
    </row>
    <row r="9" spans="1:13" ht="15" customHeight="1" x14ac:dyDescent="0.25">
      <c r="A9" s="175" t="s">
        <v>590</v>
      </c>
      <c r="B9" s="208">
        <v>2028</v>
      </c>
      <c r="C9" s="208">
        <v>2566</v>
      </c>
      <c r="G9" s="113"/>
      <c r="H9" s="175" t="s">
        <v>590</v>
      </c>
      <c r="I9" s="208">
        <v>2142</v>
      </c>
      <c r="J9" s="208">
        <v>2507</v>
      </c>
    </row>
    <row r="10" spans="1:13" ht="15" customHeight="1" x14ac:dyDescent="0.25">
      <c r="A10" s="175" t="s">
        <v>591</v>
      </c>
      <c r="B10" s="208">
        <v>188</v>
      </c>
      <c r="C10" s="208">
        <v>147</v>
      </c>
      <c r="G10" s="113"/>
      <c r="H10" s="175" t="s">
        <v>591</v>
      </c>
      <c r="I10" s="208">
        <v>206</v>
      </c>
      <c r="J10" s="208">
        <v>144</v>
      </c>
    </row>
    <row r="11" spans="1:13" ht="15" customHeight="1" x14ac:dyDescent="0.25">
      <c r="A11" s="176" t="s">
        <v>592</v>
      </c>
      <c r="B11" s="209">
        <v>214</v>
      </c>
      <c r="C11" s="209">
        <v>197</v>
      </c>
      <c r="G11" s="113"/>
      <c r="H11" s="176" t="s">
        <v>592</v>
      </c>
      <c r="I11" s="209">
        <v>341</v>
      </c>
      <c r="J11" s="209">
        <v>282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</v>
      </c>
      <c r="C17" s="178">
        <f>IF(ISBLANK(C5),"0",C5)</f>
        <v>11</v>
      </c>
      <c r="G17" s="113"/>
      <c r="H17" s="174" t="s">
        <v>586</v>
      </c>
      <c r="I17" s="177">
        <f>IF(ISBLANK(I5),"0",I5)</f>
        <v>3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190</v>
      </c>
      <c r="C18" s="180">
        <f t="shared" si="0"/>
        <v>47</v>
      </c>
      <c r="G18" s="113"/>
      <c r="H18" s="175" t="s">
        <v>587</v>
      </c>
      <c r="I18" s="179">
        <f t="shared" ref="I18:J18" si="1">IF(ISBLANK(I6),"0",I6)</f>
        <v>50</v>
      </c>
      <c r="J18" s="180">
        <f t="shared" si="1"/>
        <v>29</v>
      </c>
    </row>
    <row r="19" spans="1:13" ht="15" customHeight="1" x14ac:dyDescent="0.25">
      <c r="A19" s="175" t="s">
        <v>588</v>
      </c>
      <c r="B19" s="179">
        <f t="shared" ref="B19:C19" si="2">IF(ISBLANK(B7),"0",B7)</f>
        <v>928</v>
      </c>
      <c r="C19" s="180">
        <f t="shared" si="2"/>
        <v>563</v>
      </c>
      <c r="G19" s="113"/>
      <c r="H19" s="175" t="s">
        <v>588</v>
      </c>
      <c r="I19" s="179">
        <f t="shared" ref="I19:J19" si="3">IF(ISBLANK(I7),"0",I7)</f>
        <v>360</v>
      </c>
      <c r="J19" s="180">
        <f t="shared" si="3"/>
        <v>210</v>
      </c>
    </row>
    <row r="20" spans="1:13" ht="15" customHeight="1" x14ac:dyDescent="0.25">
      <c r="A20" s="175" t="s">
        <v>589</v>
      </c>
      <c r="B20" s="179">
        <f t="shared" ref="B20:C20" si="4">IF(ISBLANK(B8),"0",B8)</f>
        <v>1305</v>
      </c>
      <c r="C20" s="180">
        <f t="shared" si="4"/>
        <v>1104</v>
      </c>
      <c r="G20" s="113"/>
      <c r="H20" s="175" t="s">
        <v>589</v>
      </c>
      <c r="I20" s="179">
        <f t="shared" ref="I20:J20" si="5">IF(ISBLANK(I8),"0",I8)</f>
        <v>999</v>
      </c>
      <c r="J20" s="180">
        <f t="shared" si="5"/>
        <v>805</v>
      </c>
    </row>
    <row r="21" spans="1:13" ht="15" customHeight="1" x14ac:dyDescent="0.25">
      <c r="A21" s="175" t="s">
        <v>590</v>
      </c>
      <c r="B21" s="179">
        <f t="shared" ref="B21:C21" si="6">IF(ISBLANK(B9),"0",B9)</f>
        <v>2028</v>
      </c>
      <c r="C21" s="180">
        <f t="shared" si="6"/>
        <v>2566</v>
      </c>
      <c r="G21" s="113"/>
      <c r="H21" s="175" t="s">
        <v>590</v>
      </c>
      <c r="I21" s="179">
        <f t="shared" ref="I21:J21" si="7">IF(ISBLANK(I9),"0",I9)</f>
        <v>2142</v>
      </c>
      <c r="J21" s="180">
        <f t="shared" si="7"/>
        <v>2507</v>
      </c>
    </row>
    <row r="22" spans="1:13" ht="15" customHeight="1" x14ac:dyDescent="0.25">
      <c r="A22" s="175" t="s">
        <v>591</v>
      </c>
      <c r="B22" s="179">
        <f t="shared" ref="B22:C22" si="8">IF(ISBLANK(B10),"0",B10)</f>
        <v>188</v>
      </c>
      <c r="C22" s="180">
        <f t="shared" si="8"/>
        <v>147</v>
      </c>
      <c r="G22" s="113"/>
      <c r="H22" s="175" t="s">
        <v>591</v>
      </c>
      <c r="I22" s="179">
        <f t="shared" ref="I22:J22" si="9">IF(ISBLANK(I10),"0",I10)</f>
        <v>206</v>
      </c>
      <c r="J22" s="180">
        <f t="shared" si="9"/>
        <v>144</v>
      </c>
    </row>
    <row r="23" spans="1:13" ht="15" customHeight="1" x14ac:dyDescent="0.25">
      <c r="A23" s="176" t="s">
        <v>592</v>
      </c>
      <c r="B23" s="181">
        <f t="shared" ref="B23:C23" si="10">IF(ISBLANK(B11),"0",B11)</f>
        <v>214</v>
      </c>
      <c r="C23" s="182">
        <f t="shared" si="10"/>
        <v>197</v>
      </c>
      <c r="G23" s="113"/>
      <c r="H23" s="176" t="s">
        <v>592</v>
      </c>
      <c r="I23" s="181">
        <f t="shared" ref="I23:J23" si="11">IF(ISBLANK(I11),"0",I11)</f>
        <v>341</v>
      </c>
      <c r="J23" s="182">
        <f t="shared" si="11"/>
        <v>282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0.2261513157894737</v>
      </c>
      <c r="C29" s="184">
        <f>C17/SUM(C17:C23)*100</f>
        <v>0.23732470334412084</v>
      </c>
      <c r="D29" s="253"/>
      <c r="E29" s="253"/>
      <c r="G29" s="113"/>
      <c r="H29" s="174" t="s">
        <v>593</v>
      </c>
      <c r="I29" s="184">
        <f>I17/SUM(I17:I23)*100</f>
        <v>7.3152889539136803E-2</v>
      </c>
      <c r="J29" s="184">
        <f>J17/SUM(J17:J23)*100</f>
        <v>0.15064022093899071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3.90625</v>
      </c>
      <c r="C30" s="185">
        <f>C18/SUM(C17:C23)*100</f>
        <v>1.0140237324703345</v>
      </c>
      <c r="D30" s="253"/>
      <c r="E30" s="253"/>
      <c r="G30" s="113"/>
      <c r="H30" s="175" t="s">
        <v>594</v>
      </c>
      <c r="I30" s="185">
        <f>I18/SUM(I17:I23)*100</f>
        <v>1.2192148256522799</v>
      </c>
      <c r="J30" s="185">
        <f>J18/SUM(J17:J23)*100</f>
        <v>0.72809440120512181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19.078947368421055</v>
      </c>
      <c r="C31" s="185">
        <f>C19/SUM(C17:C23)*100</f>
        <v>12.146709816612729</v>
      </c>
      <c r="D31" s="253"/>
      <c r="E31" s="253"/>
      <c r="G31" s="113"/>
      <c r="H31" s="175" t="s">
        <v>595</v>
      </c>
      <c r="I31" s="185">
        <f>I19/SUM(I17:I23)*100</f>
        <v>8.7783467446964156</v>
      </c>
      <c r="J31" s="185">
        <f>J19/SUM(J17:J23)*100</f>
        <v>5.272407732864675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26.829769736842106</v>
      </c>
      <c r="C32" s="185">
        <f>C20/SUM(C17:C23)*100</f>
        <v>23.818770226537218</v>
      </c>
      <c r="D32" s="253"/>
      <c r="E32" s="253"/>
      <c r="G32" s="113"/>
      <c r="H32" s="175" t="s">
        <v>596</v>
      </c>
      <c r="I32" s="185">
        <f>I20/SUM(I17:I23)*100</f>
        <v>24.359912216532553</v>
      </c>
      <c r="J32" s="185">
        <f>J20/SUM(J17:J23)*100</f>
        <v>20.210896309314588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41.694078947368425</v>
      </c>
      <c r="C33" s="185">
        <f>C21/SUM(C17:C23)*100</f>
        <v>55.361380798274006</v>
      </c>
      <c r="D33" s="253"/>
      <c r="E33" s="253"/>
      <c r="G33" s="113"/>
      <c r="H33" s="175" t="s">
        <v>597</v>
      </c>
      <c r="I33" s="185">
        <f>I21/SUM(I17:I23)*100</f>
        <v>52.231163130943671</v>
      </c>
      <c r="J33" s="185">
        <f>J21/SUM(J17:J23)*100</f>
        <v>62.942505649008282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3.8651315789473686</v>
      </c>
      <c r="C34" s="185">
        <f>C22/SUM(C17:C23)*100</f>
        <v>3.1715210355987051</v>
      </c>
      <c r="D34" s="253"/>
      <c r="E34" s="253"/>
      <c r="G34" s="113"/>
      <c r="H34" s="175" t="s">
        <v>598</v>
      </c>
      <c r="I34" s="185">
        <f>I22/SUM(I17:I23)*100</f>
        <v>5.0231650816873934</v>
      </c>
      <c r="J34" s="185">
        <f>J22/SUM(J17:J23)*100</f>
        <v>3.615365302535777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4.3996710526315788</v>
      </c>
      <c r="C35" s="186">
        <f>C23/SUM(C17:C23)*100</f>
        <v>4.2502696871628904</v>
      </c>
      <c r="D35" s="253"/>
      <c r="E35" s="253"/>
      <c r="G35" s="113"/>
      <c r="H35" s="176" t="s">
        <v>599</v>
      </c>
      <c r="I35" s="186">
        <f>I23/SUM(I17:I23)*100</f>
        <v>8.3150451109485495</v>
      </c>
      <c r="J35" s="186">
        <f>J23/SUM(J17:J23)*100</f>
        <v>7.0800903841325633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0.2261513157894737</v>
      </c>
      <c r="C41" s="184">
        <f t="shared" si="12"/>
        <v>0.23732470334412084</v>
      </c>
      <c r="G41" s="113"/>
      <c r="H41" s="174" t="s">
        <v>601</v>
      </c>
      <c r="I41" s="184">
        <f t="shared" ref="I41:J41" si="13">I29</f>
        <v>7.3152889539136803E-2</v>
      </c>
      <c r="J41" s="184">
        <f t="shared" si="13"/>
        <v>0.15064022093899071</v>
      </c>
    </row>
    <row r="42" spans="1:12" x14ac:dyDescent="0.25">
      <c r="A42" s="175" t="s">
        <v>602</v>
      </c>
      <c r="B42" s="185">
        <f t="shared" si="12"/>
        <v>3.90625</v>
      </c>
      <c r="C42" s="185">
        <f t="shared" si="12"/>
        <v>1.0140237324703345</v>
      </c>
      <c r="G42" s="113"/>
      <c r="H42" s="175" t="s">
        <v>602</v>
      </c>
      <c r="I42" s="185">
        <f t="shared" ref="I42:J42" si="14">I30</f>
        <v>1.2192148256522799</v>
      </c>
      <c r="J42" s="185">
        <f t="shared" si="14"/>
        <v>0.72809440120512181</v>
      </c>
    </row>
    <row r="43" spans="1:12" x14ac:dyDescent="0.25">
      <c r="A43" s="175" t="s">
        <v>603</v>
      </c>
      <c r="B43" s="185">
        <f t="shared" si="12"/>
        <v>19.078947368421055</v>
      </c>
      <c r="C43" s="185">
        <f t="shared" si="12"/>
        <v>12.146709816612729</v>
      </c>
      <c r="G43" s="113"/>
      <c r="H43" s="175" t="s">
        <v>603</v>
      </c>
      <c r="I43" s="185">
        <f t="shared" ref="I43:J43" si="15">I31</f>
        <v>8.7783467446964156</v>
      </c>
      <c r="J43" s="185">
        <f t="shared" si="15"/>
        <v>5.272407732864675</v>
      </c>
    </row>
    <row r="44" spans="1:12" x14ac:dyDescent="0.25">
      <c r="A44" s="175" t="s">
        <v>604</v>
      </c>
      <c r="B44" s="185">
        <f t="shared" si="12"/>
        <v>26.829769736842106</v>
      </c>
      <c r="C44" s="185">
        <f t="shared" si="12"/>
        <v>23.818770226537218</v>
      </c>
      <c r="G44" s="113"/>
      <c r="H44" s="175" t="s">
        <v>604</v>
      </c>
      <c r="I44" s="185">
        <f t="shared" ref="I44:J44" si="16">I32</f>
        <v>24.359912216532553</v>
      </c>
      <c r="J44" s="185">
        <f t="shared" si="16"/>
        <v>20.210896309314588</v>
      </c>
    </row>
    <row r="45" spans="1:12" x14ac:dyDescent="0.25">
      <c r="A45" s="175" t="s">
        <v>605</v>
      </c>
      <c r="B45" s="185">
        <f t="shared" si="12"/>
        <v>41.694078947368425</v>
      </c>
      <c r="C45" s="185">
        <f t="shared" si="12"/>
        <v>55.361380798274006</v>
      </c>
      <c r="G45" s="113"/>
      <c r="H45" s="175" t="s">
        <v>605</v>
      </c>
      <c r="I45" s="185">
        <f t="shared" ref="I45:J45" si="17">I33</f>
        <v>52.231163130943671</v>
      </c>
      <c r="J45" s="185">
        <f t="shared" si="17"/>
        <v>62.942505649008282</v>
      </c>
    </row>
    <row r="46" spans="1:12" x14ac:dyDescent="0.25">
      <c r="A46" s="175" t="s">
        <v>606</v>
      </c>
      <c r="B46" s="185">
        <f t="shared" si="12"/>
        <v>3.8651315789473686</v>
      </c>
      <c r="C46" s="185">
        <f t="shared" si="12"/>
        <v>3.1715210355987051</v>
      </c>
      <c r="G46" s="113"/>
      <c r="H46" s="175" t="s">
        <v>606</v>
      </c>
      <c r="I46" s="185">
        <f t="shared" ref="I46:J46" si="18">I34</f>
        <v>5.0231650816873934</v>
      </c>
      <c r="J46" s="185">
        <f t="shared" si="18"/>
        <v>3.615365302535777</v>
      </c>
    </row>
    <row r="47" spans="1:12" x14ac:dyDescent="0.25">
      <c r="A47" s="176" t="s">
        <v>607</v>
      </c>
      <c r="B47" s="186">
        <f t="shared" si="12"/>
        <v>4.3996710526315788</v>
      </c>
      <c r="C47" s="186">
        <f t="shared" si="12"/>
        <v>4.2502696871628904</v>
      </c>
      <c r="G47" s="113"/>
      <c r="H47" s="176" t="s">
        <v>607</v>
      </c>
      <c r="I47" s="186">
        <f t="shared" ref="I47:J47" si="19">I35</f>
        <v>8.3150451109485495</v>
      </c>
      <c r="J47" s="186">
        <f t="shared" si="19"/>
        <v>7.0800903841325633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3052</v>
      </c>
      <c r="C5" s="207">
        <v>2733</v>
      </c>
      <c r="D5" s="253"/>
      <c r="E5" s="253"/>
      <c r="F5" s="1003"/>
      <c r="H5" s="174" t="s">
        <v>624</v>
      </c>
      <c r="I5" s="207">
        <v>1355</v>
      </c>
      <c r="J5" s="207">
        <v>1140</v>
      </c>
    </row>
    <row r="6" spans="1:10" ht="15" customHeight="1" x14ac:dyDescent="0.25">
      <c r="A6" s="175" t="s">
        <v>625</v>
      </c>
      <c r="B6" s="208">
        <v>689</v>
      </c>
      <c r="C6" s="208">
        <v>692</v>
      </c>
      <c r="D6" s="253"/>
      <c r="E6" s="253"/>
      <c r="F6" s="1003"/>
      <c r="H6" s="175" t="s">
        <v>625</v>
      </c>
      <c r="I6" s="208">
        <v>1219</v>
      </c>
      <c r="J6" s="208">
        <v>1492</v>
      </c>
    </row>
    <row r="7" spans="1:10" ht="15" customHeight="1" x14ac:dyDescent="0.25">
      <c r="A7" s="176" t="s">
        <v>626</v>
      </c>
      <c r="B7" s="209">
        <v>1123</v>
      </c>
      <c r="C7" s="209">
        <v>1210</v>
      </c>
      <c r="D7" s="253"/>
      <c r="E7" s="253"/>
      <c r="F7" s="1003"/>
      <c r="H7" s="175" t="s">
        <v>626</v>
      </c>
      <c r="I7" s="208">
        <v>1524</v>
      </c>
      <c r="J7" s="208">
        <v>1341</v>
      </c>
    </row>
    <row r="8" spans="1:10" x14ac:dyDescent="0.25">
      <c r="D8" s="253"/>
      <c r="E8" s="253"/>
      <c r="F8" s="1003"/>
      <c r="H8" s="176" t="s">
        <v>2351</v>
      </c>
      <c r="I8" s="209">
        <v>3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3052</v>
      </c>
      <c r="C13" s="178">
        <f>IF(ISBLANK(C5),"0",C5)</f>
        <v>2733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689</v>
      </c>
      <c r="C14" s="180">
        <f t="shared" si="0"/>
        <v>692</v>
      </c>
      <c r="D14" s="253"/>
      <c r="E14" s="253"/>
      <c r="F14" s="1003"/>
      <c r="H14" s="174" t="s">
        <v>624</v>
      </c>
      <c r="I14" s="177">
        <f>IF(ISBLANK(I5),"0",I5)</f>
        <v>1355</v>
      </c>
      <c r="J14" s="178">
        <f>IF(ISBLANK(J5),"0",J5)</f>
        <v>1140</v>
      </c>
    </row>
    <row r="15" spans="1:10" ht="15" customHeight="1" x14ac:dyDescent="0.25">
      <c r="A15" s="176" t="s">
        <v>626</v>
      </c>
      <c r="B15" s="181">
        <f t="shared" si="0"/>
        <v>1123</v>
      </c>
      <c r="C15" s="182">
        <f t="shared" si="0"/>
        <v>1210</v>
      </c>
      <c r="D15" s="253"/>
      <c r="E15" s="253"/>
      <c r="F15" s="1003"/>
      <c r="H15" s="175" t="s">
        <v>625</v>
      </c>
      <c r="I15" s="179">
        <f t="shared" ref="I15:J15" si="1">IF(ISBLANK(I6),"0",I6)</f>
        <v>1219</v>
      </c>
      <c r="J15" s="180">
        <f t="shared" si="1"/>
        <v>1492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1524</v>
      </c>
      <c r="J16" s="180">
        <f t="shared" si="2"/>
        <v>1341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62.746710526315788</v>
      </c>
      <c r="C21" s="184">
        <f>C13/SUM(C13:C15)*100</f>
        <v>58.96440129449838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14.165296052631579</v>
      </c>
      <c r="C22" s="185">
        <f>C14/SUM(C13:C15)*100</f>
        <v>14.929881337648329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23.087993421052634</v>
      </c>
      <c r="C23" s="186">
        <f>C15/SUM(C13:C15)*100</f>
        <v>26.105717367853291</v>
      </c>
      <c r="D23" s="253"/>
      <c r="E23" s="253"/>
      <c r="F23" s="1003"/>
      <c r="H23" s="174" t="s">
        <v>629</v>
      </c>
      <c r="I23" s="184">
        <f>I14/SUM(I14:I17)*100</f>
        <v>33.040721775176785</v>
      </c>
      <c r="J23" s="184">
        <f>J14/SUM(J14:J17)*100</f>
        <v>28.621641978408235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29.724457449402585</v>
      </c>
      <c r="J24" s="185">
        <f>J15/SUM(J14:J17)*100</f>
        <v>37.459201606829026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37.161667885881492</v>
      </c>
      <c r="J25" s="185">
        <f>J16/SUM(J14:J17)*100</f>
        <v>33.668089379864426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7.3152889539136803E-2</v>
      </c>
      <c r="J26" s="186">
        <f>J17/SUM(J14:J17)*100</f>
        <v>0.25106703489831783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62.746710526315788</v>
      </c>
      <c r="C29" s="189">
        <f t="shared" si="4"/>
        <v>58.96440129449838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14.165296052631579</v>
      </c>
      <c r="C30" s="192">
        <f t="shared" si="4"/>
        <v>14.929881337648329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23.087993421052634</v>
      </c>
      <c r="C31" s="195">
        <f t="shared" si="4"/>
        <v>26.105717367853291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33.040721775176785</v>
      </c>
      <c r="J32" s="189">
        <f>J23</f>
        <v>28.621641978408235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29.724457449402585</v>
      </c>
      <c r="J33" s="192">
        <f t="shared" si="5"/>
        <v>37.459201606829026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37.161667885881492</v>
      </c>
      <c r="J34" s="192">
        <f t="shared" si="6"/>
        <v>33.668089379864426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7.3152889539136803E-2</v>
      </c>
      <c r="J35" s="195">
        <f t="shared" si="7"/>
        <v>0.25106703489831783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9331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204.2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2</v>
      </c>
      <c r="C7" s="657">
        <v>5</v>
      </c>
      <c r="E7" s="44"/>
      <c r="J7" s="656" t="s">
        <v>641</v>
      </c>
      <c r="K7" s="670">
        <f t="shared" si="0"/>
        <v>2</v>
      </c>
      <c r="L7" s="619">
        <f t="shared" si="1"/>
        <v>5</v>
      </c>
      <c r="N7" s="44"/>
    </row>
    <row r="8" spans="1:15" x14ac:dyDescent="0.25">
      <c r="A8" s="650" t="s">
        <v>642</v>
      </c>
      <c r="B8" s="651">
        <v>4</v>
      </c>
      <c r="C8" s="651">
        <v>7</v>
      </c>
      <c r="E8" s="21"/>
      <c r="J8" s="650" t="s">
        <v>642</v>
      </c>
      <c r="K8" s="670">
        <f t="shared" si="0"/>
        <v>4</v>
      </c>
      <c r="L8" s="619">
        <f t="shared" si="1"/>
        <v>7</v>
      </c>
      <c r="N8" s="21"/>
    </row>
    <row r="9" spans="1:15" x14ac:dyDescent="0.25">
      <c r="A9" s="650" t="s">
        <v>643</v>
      </c>
      <c r="B9" s="651">
        <v>24</v>
      </c>
      <c r="C9" s="651">
        <v>10</v>
      </c>
      <c r="E9" s="21"/>
      <c r="J9" s="650" t="s">
        <v>643</v>
      </c>
      <c r="K9" s="670">
        <f t="shared" si="0"/>
        <v>24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103</v>
      </c>
      <c r="C10" s="653">
        <v>12</v>
      </c>
      <c r="J10" s="652" t="s">
        <v>365</v>
      </c>
      <c r="K10" s="671">
        <f t="shared" si="0"/>
        <v>103</v>
      </c>
      <c r="L10" s="620">
        <f t="shared" si="1"/>
        <v>12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2.65</v>
      </c>
      <c r="C15" s="197"/>
      <c r="D15" s="253"/>
      <c r="E15" s="211"/>
      <c r="F15" s="253"/>
      <c r="G15" s="253"/>
      <c r="J15" s="673" t="s">
        <v>488</v>
      </c>
      <c r="K15" s="674">
        <f>B15</f>
        <v>2.65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0.76</v>
      </c>
      <c r="C16" s="197"/>
      <c r="D16" s="253"/>
      <c r="E16" s="254"/>
      <c r="F16" s="253"/>
      <c r="G16" s="253"/>
      <c r="J16" s="675" t="s">
        <v>489</v>
      </c>
      <c r="K16" s="676">
        <f>B16</f>
        <v>0.76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1.59</v>
      </c>
      <c r="C18" s="197"/>
      <c r="D18" s="255"/>
      <c r="E18" s="256"/>
      <c r="F18" s="253"/>
      <c r="G18" s="253"/>
      <c r="J18" s="678" t="s">
        <v>501</v>
      </c>
      <c r="K18" s="674">
        <f>B18</f>
        <v>1.59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1.81</v>
      </c>
      <c r="C19" s="198"/>
      <c r="D19" s="255"/>
      <c r="E19" s="256"/>
      <c r="F19" s="253"/>
      <c r="G19" s="253"/>
      <c r="J19" s="672" t="s">
        <v>502</v>
      </c>
      <c r="K19" s="676">
        <f>B19</f>
        <v>1.81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1.72</v>
      </c>
      <c r="C21" s="253"/>
      <c r="D21" s="253"/>
      <c r="E21" s="253"/>
      <c r="F21" s="253"/>
      <c r="G21" s="253"/>
      <c r="J21" s="661" t="s">
        <v>498</v>
      </c>
      <c r="K21" s="679">
        <f>B21</f>
        <v>1.72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2</v>
      </c>
      <c r="C34" s="657">
        <v>1</v>
      </c>
      <c r="E34" s="44"/>
      <c r="J34" s="656" t="s">
        <v>641</v>
      </c>
      <c r="K34" s="670">
        <f t="shared" si="2"/>
        <v>2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1</v>
      </c>
      <c r="C35" s="651">
        <v>5</v>
      </c>
      <c r="E35" s="21"/>
      <c r="J35" s="650" t="s">
        <v>642</v>
      </c>
      <c r="K35" s="670">
        <f t="shared" si="2"/>
        <v>1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3</v>
      </c>
      <c r="C36" s="651">
        <v>6</v>
      </c>
      <c r="E36" s="21"/>
      <c r="J36" s="650" t="s">
        <v>643</v>
      </c>
      <c r="K36" s="670">
        <f t="shared" si="2"/>
        <v>3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23</v>
      </c>
      <c r="C37" s="653">
        <v>4</v>
      </c>
      <c r="J37" s="652" t="s">
        <v>365</v>
      </c>
      <c r="K37" s="671">
        <f t="shared" si="2"/>
        <v>23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0.67</v>
      </c>
      <c r="C42" s="197"/>
      <c r="D42" s="253"/>
      <c r="E42" s="211"/>
      <c r="F42" s="253"/>
      <c r="G42" s="253"/>
      <c r="J42" s="673" t="s">
        <v>488</v>
      </c>
      <c r="K42" s="674">
        <f>B42</f>
        <v>0.67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0.37</v>
      </c>
      <c r="C45" s="197"/>
      <c r="D45" s="255"/>
      <c r="E45" s="256"/>
      <c r="F45" s="253"/>
      <c r="G45" s="253"/>
      <c r="J45" s="678" t="s">
        <v>501</v>
      </c>
      <c r="K45" s="674">
        <f>B45</f>
        <v>0.37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0.65</v>
      </c>
      <c r="C46" s="198"/>
      <c r="D46" s="255"/>
      <c r="E46" s="256"/>
      <c r="F46" s="253"/>
      <c r="G46" s="253"/>
      <c r="J46" s="672" t="s">
        <v>502</v>
      </c>
      <c r="K46" s="676">
        <f>B46</f>
        <v>0.65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0.53</v>
      </c>
      <c r="C48" s="253"/>
      <c r="D48" s="253"/>
      <c r="E48" s="253"/>
      <c r="F48" s="253"/>
      <c r="G48" s="253"/>
      <c r="J48" s="661" t="s">
        <v>498</v>
      </c>
      <c r="K48" s="679">
        <f>B48</f>
        <v>0.53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5954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68.3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435962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46722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108.6</v>
      </c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86.3</v>
      </c>
      <c r="E5" s="751">
        <v>0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68.3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16</v>
      </c>
      <c r="C4" s="643">
        <v>1.6</v>
      </c>
      <c r="D4" s="643">
        <v>1.8</v>
      </c>
      <c r="E4" s="643">
        <v>0.23</v>
      </c>
      <c r="F4" s="643">
        <v>1.2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16</v>
      </c>
      <c r="C5" s="602">
        <v>1.7</v>
      </c>
      <c r="D5" s="602">
        <v>1.2</v>
      </c>
      <c r="E5" s="602">
        <v>0.23</v>
      </c>
      <c r="F5" s="602">
        <v>1.4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1.8</v>
      </c>
      <c r="D6" s="602">
        <v>0.6</v>
      </c>
      <c r="E6" s="602">
        <v>0</v>
      </c>
      <c r="F6" s="602">
        <v>1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94.7</v>
      </c>
      <c r="C6" s="602">
        <v>90.8</v>
      </c>
      <c r="D6" s="602">
        <v>1</v>
      </c>
      <c r="E6" s="602">
        <v>10.3</v>
      </c>
      <c r="F6" s="253"/>
      <c r="G6" s="253"/>
      <c r="H6" s="253"/>
    </row>
    <row r="7" spans="1:8" x14ac:dyDescent="0.25">
      <c r="A7" s="481">
        <v>2022</v>
      </c>
      <c r="B7" s="1067">
        <v>96</v>
      </c>
      <c r="C7" s="1067">
        <v>88</v>
      </c>
      <c r="D7" s="1067">
        <v>1</v>
      </c>
      <c r="E7" s="1067">
        <v>10.7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10.3</v>
      </c>
    </row>
    <row r="17" spans="1:2" x14ac:dyDescent="0.25">
      <c r="A17" s="633">
        <f t="shared" si="0"/>
        <v>2022</v>
      </c>
      <c r="B17" s="627">
        <f t="shared" si="1"/>
        <v>10.7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1837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19.7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2316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17067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1829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1408</v>
      </c>
      <c r="C5" s="1034">
        <v>679</v>
      </c>
      <c r="D5" s="600">
        <v>729</v>
      </c>
      <c r="G5" s="871" t="s">
        <v>126</v>
      </c>
      <c r="H5" s="637">
        <f>IF(ISBLANK(D7),"",D7)</f>
        <v>1049</v>
      </c>
    </row>
    <row r="6" spans="1:17" x14ac:dyDescent="0.25">
      <c r="A6" s="641">
        <v>2021</v>
      </c>
      <c r="B6" s="1034">
        <v>1354</v>
      </c>
      <c r="C6" s="1034">
        <v>645</v>
      </c>
      <c r="D6" s="602">
        <v>709</v>
      </c>
      <c r="G6" s="635" t="s">
        <v>127</v>
      </c>
      <c r="H6" s="623">
        <f>IF(ISBLANK(C7),"",C7)</f>
        <v>788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1837</v>
      </c>
      <c r="C7" s="1034">
        <v>788</v>
      </c>
      <c r="D7" s="617">
        <v>1049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1049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532</v>
      </c>
      <c r="C6" s="55">
        <v>265</v>
      </c>
      <c r="D6" s="55">
        <v>267</v>
      </c>
      <c r="E6" s="70">
        <v>658</v>
      </c>
      <c r="F6" s="55">
        <v>313</v>
      </c>
      <c r="G6" s="110">
        <v>345</v>
      </c>
      <c r="H6" s="55">
        <v>357</v>
      </c>
      <c r="I6" s="55">
        <v>191</v>
      </c>
      <c r="J6" s="55">
        <v>166</v>
      </c>
      <c r="K6" s="70">
        <v>1448</v>
      </c>
      <c r="L6" s="55">
        <v>714</v>
      </c>
      <c r="M6" s="110">
        <v>734</v>
      </c>
      <c r="N6" s="70">
        <v>1464</v>
      </c>
      <c r="O6" s="55">
        <v>798</v>
      </c>
      <c r="P6" s="110">
        <v>666</v>
      </c>
      <c r="Q6" s="70">
        <v>6226</v>
      </c>
      <c r="R6" s="55">
        <v>3238</v>
      </c>
      <c r="S6" s="110">
        <v>2988</v>
      </c>
      <c r="T6" s="70">
        <v>9806</v>
      </c>
      <c r="U6" s="55">
        <v>4824</v>
      </c>
      <c r="V6" s="160">
        <v>4982</v>
      </c>
    </row>
    <row r="7" spans="1:22" x14ac:dyDescent="0.25">
      <c r="A7" s="286">
        <v>2021</v>
      </c>
      <c r="B7" s="167">
        <v>533</v>
      </c>
      <c r="C7" s="94">
        <v>269</v>
      </c>
      <c r="D7" s="94">
        <v>264</v>
      </c>
      <c r="E7" s="167">
        <v>654</v>
      </c>
      <c r="F7" s="94">
        <v>316</v>
      </c>
      <c r="G7" s="169">
        <v>338</v>
      </c>
      <c r="H7" s="94">
        <v>336</v>
      </c>
      <c r="I7" s="94">
        <v>174</v>
      </c>
      <c r="J7" s="94">
        <v>162</v>
      </c>
      <c r="K7" s="167">
        <v>1433</v>
      </c>
      <c r="L7" s="94">
        <v>709</v>
      </c>
      <c r="M7" s="169">
        <v>724</v>
      </c>
      <c r="N7" s="167">
        <v>1416</v>
      </c>
      <c r="O7" s="94">
        <v>766</v>
      </c>
      <c r="P7" s="169">
        <v>650</v>
      </c>
      <c r="Q7" s="167">
        <v>6082</v>
      </c>
      <c r="R7" s="94">
        <v>3146</v>
      </c>
      <c r="S7" s="169">
        <v>2936</v>
      </c>
      <c r="T7" s="212">
        <v>9676</v>
      </c>
      <c r="U7" s="58">
        <v>4756</v>
      </c>
      <c r="V7" s="160">
        <v>4920</v>
      </c>
    </row>
    <row r="8" spans="1:22" x14ac:dyDescent="0.25">
      <c r="A8" s="219">
        <v>2022</v>
      </c>
      <c r="B8" s="72">
        <v>542</v>
      </c>
      <c r="C8" s="61">
        <v>279</v>
      </c>
      <c r="D8" s="61">
        <v>263</v>
      </c>
      <c r="E8" s="72">
        <v>663</v>
      </c>
      <c r="F8" s="61">
        <v>325</v>
      </c>
      <c r="G8" s="111">
        <v>338</v>
      </c>
      <c r="H8" s="61">
        <v>307</v>
      </c>
      <c r="I8" s="61">
        <v>153</v>
      </c>
      <c r="J8" s="61">
        <v>154</v>
      </c>
      <c r="K8" s="72">
        <v>1435</v>
      </c>
      <c r="L8" s="61">
        <v>716</v>
      </c>
      <c r="M8" s="111">
        <v>719</v>
      </c>
      <c r="N8" s="72">
        <v>1240</v>
      </c>
      <c r="O8" s="61">
        <v>657</v>
      </c>
      <c r="P8" s="111">
        <v>583</v>
      </c>
      <c r="Q8" s="72">
        <v>5708</v>
      </c>
      <c r="R8" s="61">
        <v>2953</v>
      </c>
      <c r="S8" s="111">
        <v>2755</v>
      </c>
      <c r="T8" s="72">
        <v>9331</v>
      </c>
      <c r="U8" s="61">
        <v>4599</v>
      </c>
      <c r="V8" s="111">
        <v>4732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542</v>
      </c>
      <c r="C15" s="172">
        <f>E8</f>
        <v>663</v>
      </c>
      <c r="D15" s="172">
        <f>H8</f>
        <v>307</v>
      </c>
      <c r="E15" s="172">
        <f>K8</f>
        <v>1435</v>
      </c>
      <c r="F15" s="172">
        <f>N8</f>
        <v>1240</v>
      </c>
      <c r="G15" s="172">
        <f>Q8</f>
        <v>5708</v>
      </c>
      <c r="H15" s="334">
        <f>T8</f>
        <v>9331</v>
      </c>
      <c r="M15" s="172">
        <f>K8</f>
        <v>1435</v>
      </c>
      <c r="N15" s="172">
        <f>H15-E15-O15</f>
        <v>5478</v>
      </c>
      <c r="O15" s="172">
        <f>H15-(B15+C15+G15)</f>
        <v>2418</v>
      </c>
      <c r="P15" s="29"/>
      <c r="Q15" s="100">
        <f>M15/H15*100</f>
        <v>15.378844711177795</v>
      </c>
      <c r="R15" s="100">
        <f>N15/H15*100</f>
        <v>58.707534026363739</v>
      </c>
      <c r="S15" s="100">
        <f>O15/H15*100</f>
        <v>25.91362126245847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15.378844711177795</v>
      </c>
      <c r="R18" s="100">
        <f>N15/H15*100</f>
        <v>58.707534026363739</v>
      </c>
      <c r="S18" s="100">
        <f>O15/H15*100</f>
        <v>25.91362126245847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36.1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0</v>
      </c>
      <c r="D4" s="600">
        <v>0</v>
      </c>
      <c r="E4" s="599">
        <v>0</v>
      </c>
      <c r="F4" s="600">
        <v>4.9000000000000004</v>
      </c>
      <c r="G4" s="600">
        <v>0</v>
      </c>
    </row>
    <row r="5" spans="1:10" x14ac:dyDescent="0.25">
      <c r="A5" s="286">
        <v>2022</v>
      </c>
      <c r="B5" s="751">
        <v>11</v>
      </c>
      <c r="C5" s="751">
        <v>0</v>
      </c>
      <c r="D5" s="751">
        <v>0</v>
      </c>
      <c r="E5" s="753">
        <v>0</v>
      </c>
      <c r="F5" s="751">
        <v>7.8</v>
      </c>
      <c r="G5" s="751">
        <v>0</v>
      </c>
    </row>
    <row r="6" spans="1:10" x14ac:dyDescent="0.25">
      <c r="A6" s="218">
        <v>2023</v>
      </c>
      <c r="B6" s="752">
        <v>11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0</v>
      </c>
      <c r="E11" s="103">
        <f>A4</f>
        <v>2021</v>
      </c>
      <c r="F11" s="80">
        <f>IF(ISBLANK(B4),"",B4)</f>
        <v>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4.5999999999999996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224</v>
      </c>
    </row>
    <row r="17" spans="2:3" x14ac:dyDescent="0.25">
      <c r="B17" s="253">
        <v>2022</v>
      </c>
      <c r="C17" s="1100">
        <v>172</v>
      </c>
    </row>
    <row r="18" spans="2:3" x14ac:dyDescent="0.25">
      <c r="B18" s="253">
        <v>2023</v>
      </c>
      <c r="C18" s="1100">
        <v>164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224</v>
      </c>
    </row>
    <row r="22" spans="2:3" x14ac:dyDescent="0.25">
      <c r="B22" s="636">
        <f>B17</f>
        <v>2022</v>
      </c>
      <c r="C22" s="636">
        <f t="shared" ref="C22:C23" si="0">IF(ISBLANK(C17),"",C17)</f>
        <v>172</v>
      </c>
    </row>
    <row r="23" spans="2:3" x14ac:dyDescent="0.25">
      <c r="B23" s="636">
        <f>B18</f>
        <v>2023</v>
      </c>
      <c r="C23" s="636">
        <f t="shared" si="0"/>
        <v>164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17</v>
      </c>
      <c r="D5" s="55">
        <v>15</v>
      </c>
      <c r="E5" s="269">
        <f>SUM(B5:D5)</f>
        <v>39</v>
      </c>
      <c r="F5" s="71">
        <v>562</v>
      </c>
      <c r="G5" s="70">
        <v>0.5</v>
      </c>
      <c r="H5" s="55">
        <v>0.3</v>
      </c>
      <c r="I5" s="110">
        <v>0.6</v>
      </c>
      <c r="J5" s="71">
        <v>5.8</v>
      </c>
    </row>
    <row r="6" spans="1:10" x14ac:dyDescent="0.25">
      <c r="A6" s="286">
        <v>2022</v>
      </c>
      <c r="B6" s="757">
        <v>5</v>
      </c>
      <c r="C6" s="758">
        <v>19</v>
      </c>
      <c r="D6" s="758">
        <v>11</v>
      </c>
      <c r="E6" s="270">
        <f>SUM(B6:D6)</f>
        <v>35</v>
      </c>
      <c r="F6" s="214">
        <v>427</v>
      </c>
      <c r="G6" s="457">
        <v>0.4</v>
      </c>
      <c r="H6" s="458">
        <v>0.4</v>
      </c>
      <c r="I6" s="763">
        <v>0.5</v>
      </c>
      <c r="J6" s="214">
        <v>4.5999999999999996</v>
      </c>
    </row>
    <row r="7" spans="1:10" x14ac:dyDescent="0.25">
      <c r="A7" s="218">
        <v>2023</v>
      </c>
      <c r="B7" s="167">
        <v>12</v>
      </c>
      <c r="C7" s="94">
        <v>18</v>
      </c>
      <c r="D7" s="94">
        <v>15</v>
      </c>
      <c r="E7" s="447">
        <f>SUM(B7:D7)</f>
        <v>45</v>
      </c>
      <c r="F7" s="168">
        <v>382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427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382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</v>
      </c>
      <c r="C6" s="759"/>
      <c r="D6" s="759"/>
      <c r="E6" s="457">
        <v>13.1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</v>
      </c>
      <c r="C7" s="759"/>
      <c r="D7" s="759"/>
      <c r="E7" s="457">
        <v>7.2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</v>
      </c>
      <c r="C8" s="760"/>
      <c r="D8" s="760"/>
      <c r="E8" s="601">
        <v>7.2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</v>
      </c>
      <c r="C16" s="755"/>
      <c r="I16" s="700">
        <f>A6</f>
        <v>2020</v>
      </c>
      <c r="J16" s="674">
        <f>IF(ISBLANK(E6),"",E6)</f>
        <v>13.1</v>
      </c>
      <c r="K16" s="756"/>
    </row>
    <row r="17" spans="1:10" x14ac:dyDescent="0.25">
      <c r="A17" s="701">
        <f>A7</f>
        <v>2021</v>
      </c>
      <c r="B17" s="853">
        <f>IF(ISBLANK(B7),"",B7)</f>
        <v>7</v>
      </c>
      <c r="C17" s="755"/>
      <c r="I17" s="701">
        <f>A7</f>
        <v>2021</v>
      </c>
      <c r="J17" s="853">
        <f>IF(ISBLANK(E7),"",E7)</f>
        <v>7.2</v>
      </c>
    </row>
    <row r="18" spans="1:10" x14ac:dyDescent="0.25">
      <c r="A18" s="702">
        <f>A8</f>
        <v>2022</v>
      </c>
      <c r="B18" s="676">
        <f>IF(ISBLANK(B8),"",B8)</f>
        <v>7</v>
      </c>
      <c r="C18" s="755"/>
      <c r="I18" s="702">
        <f>A8</f>
        <v>2022</v>
      </c>
      <c r="J18" s="676">
        <f>IF(ISBLANK(E8),"",E8)</f>
        <v>7.2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4.9000000000000004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7.8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</v>
      </c>
      <c r="C4" s="643">
        <v>18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15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2434</v>
      </c>
      <c r="D5" s="643">
        <v>352</v>
      </c>
      <c r="E5" s="869">
        <v>14.4</v>
      </c>
      <c r="F5" s="1039">
        <v>14.1</v>
      </c>
      <c r="G5" s="1039">
        <v>14.6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2405</v>
      </c>
      <c r="D6" s="657">
        <v>339</v>
      </c>
      <c r="E6" s="657">
        <v>14</v>
      </c>
      <c r="F6" s="657">
        <v>13.6</v>
      </c>
      <c r="G6" s="657">
        <v>14.4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2316</v>
      </c>
      <c r="D7" s="617">
        <v>459</v>
      </c>
      <c r="E7" s="617">
        <v>19.7</v>
      </c>
      <c r="F7" s="617">
        <v>17.100000000000001</v>
      </c>
      <c r="G7" s="617">
        <v>22.2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77</v>
      </c>
      <c r="D4" s="655">
        <v>5.4</v>
      </c>
      <c r="E4" s="655">
        <v>68</v>
      </c>
      <c r="F4" s="655">
        <v>0.7</v>
      </c>
      <c r="G4" s="655">
        <v>7</v>
      </c>
      <c r="H4" s="655">
        <v>0</v>
      </c>
      <c r="I4" s="655">
        <v>10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12.1</v>
      </c>
      <c r="C5" s="602">
        <v>74</v>
      </c>
      <c r="D5" s="602">
        <v>5.2</v>
      </c>
      <c r="E5" s="602">
        <v>67</v>
      </c>
      <c r="F5" s="602">
        <v>0.7</v>
      </c>
      <c r="G5" s="602">
        <v>11</v>
      </c>
      <c r="H5" s="602">
        <v>0</v>
      </c>
      <c r="I5" s="602">
        <v>12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72</v>
      </c>
      <c r="D6" s="617"/>
      <c r="E6" s="617">
        <v>64</v>
      </c>
      <c r="F6" s="617"/>
      <c r="G6" s="617">
        <v>11</v>
      </c>
      <c r="H6" s="617">
        <v>0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80</v>
      </c>
      <c r="C4" s="1006">
        <v>44</v>
      </c>
      <c r="D4" s="1006">
        <v>36</v>
      </c>
      <c r="E4" s="1005">
        <v>200</v>
      </c>
      <c r="F4" s="1006">
        <v>115</v>
      </c>
      <c r="G4" s="1006">
        <v>85</v>
      </c>
      <c r="H4" s="1007">
        <v>8.1999999999999993</v>
      </c>
      <c r="I4" s="1007">
        <v>20.399999999999999</v>
      </c>
      <c r="J4" s="1007">
        <v>-12.2</v>
      </c>
      <c r="K4" s="70">
        <v>155</v>
      </c>
      <c r="L4" s="55">
        <v>66</v>
      </c>
      <c r="M4" s="110">
        <v>89</v>
      </c>
      <c r="N4" s="55">
        <v>179</v>
      </c>
      <c r="O4" s="55">
        <v>80</v>
      </c>
      <c r="P4" s="110">
        <v>99</v>
      </c>
    </row>
    <row r="5" spans="1:17" x14ac:dyDescent="0.25">
      <c r="A5" s="286">
        <v>2021</v>
      </c>
      <c r="B5" s="1008">
        <v>82</v>
      </c>
      <c r="C5" s="1009">
        <v>50</v>
      </c>
      <c r="D5" s="1009">
        <v>32</v>
      </c>
      <c r="E5" s="1008">
        <v>182</v>
      </c>
      <c r="F5" s="1009">
        <v>91</v>
      </c>
      <c r="G5" s="1009">
        <v>91</v>
      </c>
      <c r="H5" s="1010">
        <v>8.5</v>
      </c>
      <c r="I5" s="1010">
        <v>18.8</v>
      </c>
      <c r="J5" s="1010">
        <v>-10.3</v>
      </c>
      <c r="K5" s="212">
        <v>211</v>
      </c>
      <c r="L5" s="58">
        <v>86</v>
      </c>
      <c r="M5" s="160">
        <v>125</v>
      </c>
      <c r="N5" s="58">
        <v>227</v>
      </c>
      <c r="O5" s="58">
        <v>98</v>
      </c>
      <c r="P5" s="160">
        <v>129</v>
      </c>
    </row>
    <row r="6" spans="1:17" x14ac:dyDescent="0.25">
      <c r="A6" s="219">
        <v>2022</v>
      </c>
      <c r="B6" s="1011">
        <v>58</v>
      </c>
      <c r="C6" s="1012">
        <v>32</v>
      </c>
      <c r="D6" s="1012">
        <v>26</v>
      </c>
      <c r="E6" s="1011">
        <v>184</v>
      </c>
      <c r="F6" s="1012">
        <v>84</v>
      </c>
      <c r="G6" s="1012">
        <v>100</v>
      </c>
      <c r="H6" s="1013">
        <v>6.2</v>
      </c>
      <c r="I6" s="1013">
        <v>19.7</v>
      </c>
      <c r="J6" s="1013">
        <v>-13.5</v>
      </c>
      <c r="K6" s="1014">
        <v>210</v>
      </c>
      <c r="L6" s="1015">
        <v>102</v>
      </c>
      <c r="M6" s="1016">
        <v>108</v>
      </c>
      <c r="N6" s="1015">
        <v>221</v>
      </c>
      <c r="O6" s="1015">
        <v>90</v>
      </c>
      <c r="P6" s="1016">
        <v>131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</v>
      </c>
      <c r="C13" s="319">
        <f>IF(ISBLANK(C4),"",C4)</f>
        <v>44</v>
      </c>
      <c r="D13" s="364"/>
      <c r="E13" s="322">
        <f>A4</f>
        <v>2020</v>
      </c>
      <c r="F13" s="319">
        <f>IF(ISBLANK(G4),"",G4)</f>
        <v>85</v>
      </c>
      <c r="G13" s="319">
        <f>IF(ISBLANK(F4),"",F4)</f>
        <v>115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</v>
      </c>
      <c r="C14" s="320">
        <f t="shared" ref="C14:C15" si="2">IF(ISBLANK(C5),"",C5)</f>
        <v>50</v>
      </c>
      <c r="D14" s="364"/>
      <c r="E14" s="323">
        <f t="shared" ref="E14:E15" si="3">A5</f>
        <v>2021</v>
      </c>
      <c r="F14" s="320">
        <f t="shared" ref="F14:F15" si="4">IF(ISBLANK(G5),"",G5)</f>
        <v>91</v>
      </c>
      <c r="G14" s="320">
        <f t="shared" ref="G14:G15" si="5">IF(ISBLANK(F5),"",F5)</f>
        <v>91</v>
      </c>
      <c r="H14" s="389"/>
      <c r="I14" s="389"/>
      <c r="J14" s="48"/>
      <c r="K14" s="325" t="s">
        <v>536</v>
      </c>
      <c r="L14" s="328">
        <f>IF(ISBLANK(K4),"",K4)</f>
        <v>155</v>
      </c>
      <c r="M14" s="328">
        <f>IF(ISBLANK(K5),"",K5)</f>
        <v>211</v>
      </c>
      <c r="N14" s="328">
        <f>IF(ISBLANK(K6),"",K6)</f>
        <v>210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26</v>
      </c>
      <c r="C15" s="321">
        <f t="shared" si="2"/>
        <v>32</v>
      </c>
      <c r="E15" s="324">
        <f t="shared" si="3"/>
        <v>2022</v>
      </c>
      <c r="F15" s="321">
        <f t="shared" si="4"/>
        <v>100</v>
      </c>
      <c r="G15" s="321">
        <f t="shared" si="5"/>
        <v>84</v>
      </c>
      <c r="H15" s="211"/>
      <c r="I15" s="211"/>
      <c r="J15" s="28"/>
      <c r="K15" s="326" t="s">
        <v>535</v>
      </c>
      <c r="L15" s="329">
        <f>IF(ISBLANK(N4),"",N4)</f>
        <v>179</v>
      </c>
      <c r="M15" s="329">
        <f>IF(ISBLANK(N5),"",N5)</f>
        <v>227</v>
      </c>
      <c r="N15" s="329">
        <f>IF(ISBLANK(N6),"",N6)</f>
        <v>221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155</v>
      </c>
      <c r="M19" s="328">
        <f>IF(ISBLANK(K5),"",K5)</f>
        <v>211</v>
      </c>
      <c r="N19" s="328">
        <f>IF(ISBLANK(K6),"",K6)</f>
        <v>210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179</v>
      </c>
      <c r="M20" s="329">
        <f>IF(ISBLANK(N5),"",N5)</f>
        <v>227</v>
      </c>
      <c r="N20" s="329">
        <f>IF(ISBLANK(N6),"",N6)</f>
        <v>221</v>
      </c>
      <c r="O20" s="364"/>
    </row>
    <row r="21" spans="1:15" x14ac:dyDescent="0.25">
      <c r="A21" s="322">
        <f>A4</f>
        <v>2020</v>
      </c>
      <c r="B21" s="319">
        <f>IF(ISBLANK(D4),"",D4)</f>
        <v>36</v>
      </c>
      <c r="C21" s="319">
        <f>IF(ISBLANK(C4),"",C4)</f>
        <v>44</v>
      </c>
      <c r="E21" s="322">
        <f>A4</f>
        <v>2020</v>
      </c>
      <c r="F21" s="319">
        <f>IF(ISBLANK(G4),"",G4)</f>
        <v>85</v>
      </c>
      <c r="G21" s="319">
        <f>IF(ISBLANK(F4),"",F4)</f>
        <v>115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</v>
      </c>
      <c r="C22" s="320">
        <f t="shared" ref="C22:C23" si="8">IF(ISBLANK(C5),"",C5)</f>
        <v>50</v>
      </c>
      <c r="E22" s="323">
        <f t="shared" ref="E22:E23" si="9">A5</f>
        <v>2021</v>
      </c>
      <c r="F22" s="320">
        <f t="shared" ref="F22:F23" si="10">IF(ISBLANK(G5),"",G5)</f>
        <v>91</v>
      </c>
      <c r="G22" s="320">
        <f t="shared" ref="G22:G23" si="11">IF(ISBLANK(F5),"",F5)</f>
        <v>91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26</v>
      </c>
      <c r="C23" s="321">
        <f t="shared" si="8"/>
        <v>32</v>
      </c>
      <c r="E23" s="324">
        <f t="shared" si="9"/>
        <v>2022</v>
      </c>
      <c r="F23" s="321">
        <f t="shared" si="10"/>
        <v>100</v>
      </c>
      <c r="G23" s="321">
        <f t="shared" si="11"/>
        <v>84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7</v>
      </c>
      <c r="F5" s="616"/>
      <c r="G5" s="945"/>
      <c r="H5" s="599">
        <v>42</v>
      </c>
      <c r="I5" s="616">
        <v>12</v>
      </c>
      <c r="J5" s="616">
        <v>30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12</v>
      </c>
      <c r="F6" s="1028"/>
      <c r="G6" s="980"/>
      <c r="H6" s="1034">
        <v>77</v>
      </c>
      <c r="I6" s="1028">
        <v>21</v>
      </c>
      <c r="J6" s="1028">
        <v>56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10</v>
      </c>
      <c r="F7" s="1028"/>
      <c r="G7" s="980"/>
      <c r="H7" s="1034">
        <v>42</v>
      </c>
      <c r="I7" s="1028">
        <v>16</v>
      </c>
      <c r="J7" s="1028">
        <v>26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</v>
      </c>
    </row>
    <row r="15" spans="1:12" ht="30" x14ac:dyDescent="0.25">
      <c r="A15" s="833" t="s">
        <v>1543</v>
      </c>
      <c r="B15" s="623">
        <f>IF(ISBLANK(J7),"",J7)</f>
        <v>26</v>
      </c>
    </row>
    <row r="17" spans="1:2" x14ac:dyDescent="0.25">
      <c r="A17" s="625" t="s">
        <v>1540</v>
      </c>
      <c r="B17" s="621">
        <f>IF(ISBLANK(I7),"",I7)</f>
        <v>16</v>
      </c>
    </row>
    <row r="18" spans="1:2" x14ac:dyDescent="0.25">
      <c r="A18" s="627" t="s">
        <v>1541</v>
      </c>
      <c r="B18" s="623">
        <f>IF(ISBLANK(J7),"",J7)</f>
        <v>26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31.6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63.1</v>
      </c>
      <c r="C6" s="614">
        <v>25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61.4</v>
      </c>
      <c r="C10" s="614">
        <v>30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57.3</v>
      </c>
      <c r="C14" s="73">
        <v>31.6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109.43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4475.55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21.4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109.43</v>
      </c>
      <c r="C5" s="611">
        <v>95.23</v>
      </c>
      <c r="D5" s="751">
        <v>3568</v>
      </c>
      <c r="E5" s="751">
        <v>37</v>
      </c>
      <c r="G5" s="358">
        <v>2014</v>
      </c>
      <c r="H5" s="70">
        <v>4090.01</v>
      </c>
      <c r="I5" s="55">
        <v>323</v>
      </c>
      <c r="J5" s="55">
        <v>3767.01</v>
      </c>
      <c r="K5" s="71">
        <v>18</v>
      </c>
    </row>
    <row r="6" spans="1:12" x14ac:dyDescent="0.25">
      <c r="A6" s="286">
        <v>2021</v>
      </c>
      <c r="B6" s="601">
        <v>109.43</v>
      </c>
      <c r="C6" s="612">
        <v>95.23</v>
      </c>
      <c r="D6" s="959">
        <v>3410</v>
      </c>
      <c r="E6" s="959">
        <v>36</v>
      </c>
      <c r="G6" s="480">
        <v>2017</v>
      </c>
      <c r="H6" s="212">
        <v>5947.98</v>
      </c>
      <c r="I6" s="58">
        <v>2775.95</v>
      </c>
      <c r="J6" s="58">
        <v>3172.03</v>
      </c>
      <c r="K6" s="214">
        <v>26</v>
      </c>
    </row>
    <row r="7" spans="1:12" x14ac:dyDescent="0.25">
      <c r="A7" s="218">
        <v>2022</v>
      </c>
      <c r="B7" s="601">
        <v>109.43</v>
      </c>
      <c r="C7" s="612">
        <v>95.23</v>
      </c>
      <c r="D7" s="959">
        <v>3291</v>
      </c>
      <c r="E7" s="959">
        <v>36</v>
      </c>
      <c r="G7" s="482">
        <v>2020</v>
      </c>
      <c r="H7" s="72">
        <v>4475.55</v>
      </c>
      <c r="I7" s="61">
        <v>3042</v>
      </c>
      <c r="J7" s="61">
        <v>1433.55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95.23</v>
      </c>
      <c r="D14" s="631">
        <f>A5</f>
        <v>2020</v>
      </c>
      <c r="E14" s="625">
        <f>IF(ISBLANK(D5),"",D5)</f>
        <v>3568</v>
      </c>
      <c r="F14" s="211"/>
      <c r="G14" s="634" t="s">
        <v>925</v>
      </c>
      <c r="H14" s="621">
        <f>IF(ISBLANK(J7),"",J7)</f>
        <v>1433.55</v>
      </c>
      <c r="I14" s="211"/>
      <c r="J14" s="211"/>
    </row>
    <row r="15" spans="1:12" x14ac:dyDescent="0.25">
      <c r="A15" s="870" t="s">
        <v>16</v>
      </c>
      <c r="B15" s="630">
        <f>IF(ISBLANK(B7),"",B7)</f>
        <v>109.43</v>
      </c>
      <c r="D15" s="632">
        <f t="shared" ref="D15:D16" si="0">A6</f>
        <v>2021</v>
      </c>
      <c r="E15" s="626">
        <f>IF(ISBLANK(D6),"",D6)</f>
        <v>3410</v>
      </c>
      <c r="F15" s="211"/>
      <c r="G15" s="635" t="s">
        <v>926</v>
      </c>
      <c r="H15" s="623">
        <f>IF(ISBLANK(I7),"",I7)</f>
        <v>3042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95.23</v>
      </c>
      <c r="F19" s="253"/>
      <c r="G19" s="634" t="s">
        <v>529</v>
      </c>
      <c r="H19" s="621">
        <f>IF(ISBLANK(J7),"",J7)</f>
        <v>1433.55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109.43</v>
      </c>
      <c r="F20" s="253"/>
      <c r="G20" s="635" t="s">
        <v>528</v>
      </c>
      <c r="H20" s="623">
        <f>IF(ISBLANK(I7),"",I7)</f>
        <v>3042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10.3</v>
      </c>
      <c r="C6" s="1092"/>
      <c r="D6" s="1093"/>
      <c r="E6" s="1092"/>
      <c r="F6" s="1093"/>
    </row>
    <row r="7" spans="1:9" x14ac:dyDescent="0.25">
      <c r="A7" s="219">
        <v>2022</v>
      </c>
      <c r="B7" s="73">
        <v>21.4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89857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73681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16176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216950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177545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39405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33372</v>
      </c>
      <c r="C5" s="458">
        <v>30524</v>
      </c>
      <c r="D5" s="458">
        <v>2848</v>
      </c>
      <c r="E5" s="457">
        <v>102751</v>
      </c>
      <c r="F5" s="458">
        <v>96438</v>
      </c>
      <c r="G5" s="458">
        <v>6313</v>
      </c>
      <c r="H5" s="457">
        <v>3.2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64862</v>
      </c>
      <c r="C6" s="458">
        <v>56569</v>
      </c>
      <c r="D6" s="458">
        <v>8293</v>
      </c>
      <c r="E6" s="457">
        <v>157436</v>
      </c>
      <c r="F6" s="458">
        <v>137816</v>
      </c>
      <c r="G6" s="458">
        <v>19620</v>
      </c>
      <c r="H6" s="457">
        <v>2.4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89857</v>
      </c>
      <c r="C7" s="612">
        <v>73681</v>
      </c>
      <c r="D7" s="612">
        <v>16176</v>
      </c>
      <c r="E7" s="601">
        <v>216950</v>
      </c>
      <c r="F7" s="612">
        <v>177545</v>
      </c>
      <c r="G7" s="612">
        <v>39405</v>
      </c>
      <c r="H7" s="947">
        <v>2.4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33372</v>
      </c>
      <c r="C14" s="674">
        <f t="shared" ref="C14:D14" si="0">IF(ISBLANK(C5),"",C5)</f>
        <v>30524</v>
      </c>
      <c r="D14" s="669">
        <f t="shared" si="0"/>
        <v>2848</v>
      </c>
      <c r="F14" s="884">
        <f>A5</f>
        <v>2020</v>
      </c>
      <c r="G14" s="674">
        <f>IF(ISBLANK(E5),"",E5)</f>
        <v>102751</v>
      </c>
      <c r="H14" s="674">
        <f t="shared" ref="H14:I16" si="1">IF(ISBLANK(F5),"",F5)</f>
        <v>96438</v>
      </c>
      <c r="I14" s="669">
        <f t="shared" si="1"/>
        <v>6313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64862</v>
      </c>
      <c r="C15" s="879">
        <f t="shared" si="3"/>
        <v>56569</v>
      </c>
      <c r="D15" s="886">
        <f t="shared" si="3"/>
        <v>8293</v>
      </c>
      <c r="F15" s="890">
        <f t="shared" ref="F15:F16" si="4">A6</f>
        <v>2021</v>
      </c>
      <c r="G15" s="853">
        <f t="shared" ref="G15:G16" si="5">IF(ISBLANK(E6),"",E6)</f>
        <v>157436</v>
      </c>
      <c r="H15" s="853">
        <f t="shared" si="1"/>
        <v>137816</v>
      </c>
      <c r="I15" s="670">
        <f t="shared" si="1"/>
        <v>19620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89857</v>
      </c>
      <c r="C16" s="888">
        <f t="shared" si="3"/>
        <v>73681</v>
      </c>
      <c r="D16" s="889">
        <f t="shared" si="3"/>
        <v>16176</v>
      </c>
      <c r="F16" s="891">
        <f t="shared" si="4"/>
        <v>2022</v>
      </c>
      <c r="G16" s="676">
        <f t="shared" si="5"/>
        <v>216950</v>
      </c>
      <c r="H16" s="676">
        <f t="shared" si="1"/>
        <v>177545</v>
      </c>
      <c r="I16" s="671">
        <f t="shared" si="1"/>
        <v>39405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33372</v>
      </c>
      <c r="C22" s="674">
        <f t="shared" ref="C22:D22" si="8">IF(ISBLANK(C5),"",C5)</f>
        <v>30524</v>
      </c>
      <c r="D22" s="669">
        <f t="shared" si="8"/>
        <v>2848</v>
      </c>
      <c r="F22" s="884">
        <f>A5</f>
        <v>2020</v>
      </c>
      <c r="G22" s="674">
        <f>IF(ISBLANK(E5),"",E5)</f>
        <v>102751</v>
      </c>
      <c r="H22" s="674">
        <f t="shared" ref="H22:I24" si="9">IF(ISBLANK(F5),"",F5)</f>
        <v>96438</v>
      </c>
      <c r="I22" s="669">
        <f t="shared" si="9"/>
        <v>6313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64862</v>
      </c>
      <c r="C23" s="853">
        <f t="shared" si="11"/>
        <v>56569</v>
      </c>
      <c r="D23" s="670">
        <f t="shared" si="11"/>
        <v>8293</v>
      </c>
      <c r="F23" s="890">
        <f t="shared" ref="F23:F24" si="12">A6</f>
        <v>2021</v>
      </c>
      <c r="G23" s="853">
        <f t="shared" ref="G23:G24" si="13">IF(ISBLANK(E6),"",E6)</f>
        <v>157436</v>
      </c>
      <c r="H23" s="853">
        <f t="shared" si="9"/>
        <v>137816</v>
      </c>
      <c r="I23" s="670">
        <f t="shared" si="9"/>
        <v>19620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89857</v>
      </c>
      <c r="C24" s="676">
        <f t="shared" si="11"/>
        <v>73681</v>
      </c>
      <c r="D24" s="671">
        <f t="shared" si="11"/>
        <v>16176</v>
      </c>
      <c r="F24" s="891">
        <f t="shared" si="12"/>
        <v>2022</v>
      </c>
      <c r="G24" s="676">
        <f t="shared" si="13"/>
        <v>216950</v>
      </c>
      <c r="H24" s="676">
        <f t="shared" si="9"/>
        <v>177545</v>
      </c>
      <c r="I24" s="671">
        <f t="shared" si="9"/>
        <v>39405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35</v>
      </c>
      <c r="C3" s="71">
        <v>2</v>
      </c>
      <c r="D3" s="71">
        <v>22</v>
      </c>
      <c r="F3" s="105" t="s">
        <v>537</v>
      </c>
      <c r="G3" s="97">
        <f>IF(ISBLANK(B3),"",B3)</f>
        <v>35</v>
      </c>
      <c r="H3" s="97">
        <f>IF(ISBLANK(B4),"",B4)</f>
        <v>39</v>
      </c>
      <c r="I3" s="97">
        <f>IF(ISBLANK(B5),"",B5)</f>
        <v>39</v>
      </c>
      <c r="J3" s="365"/>
    </row>
    <row r="4" spans="1:12" x14ac:dyDescent="0.25">
      <c r="A4" s="286">
        <v>2021</v>
      </c>
      <c r="B4" s="214">
        <v>39</v>
      </c>
      <c r="C4" s="214">
        <v>10</v>
      </c>
      <c r="D4" s="214">
        <v>12.8</v>
      </c>
      <c r="F4" s="130" t="s">
        <v>538</v>
      </c>
      <c r="G4" s="98">
        <f>IF(ISBLANK(C3),"",C3)</f>
        <v>2</v>
      </c>
      <c r="H4" s="98">
        <f>IF(ISBLANK(C4),"",C4)</f>
        <v>10</v>
      </c>
      <c r="I4" s="98">
        <f>IF(ISBLANK(C5),"",C5)</f>
        <v>7</v>
      </c>
      <c r="J4" s="365"/>
    </row>
    <row r="5" spans="1:12" x14ac:dyDescent="0.25">
      <c r="A5" s="218">
        <v>2022</v>
      </c>
      <c r="B5" s="168">
        <v>39</v>
      </c>
      <c r="C5" s="168">
        <v>7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35</v>
      </c>
      <c r="H8" s="97">
        <f>IF(ISBLANK(B4),"",B4)</f>
        <v>39</v>
      </c>
      <c r="I8" s="97">
        <f>IF(ISBLANK(B5),"",B5)</f>
        <v>39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</v>
      </c>
      <c r="H9" s="98">
        <f>IF(ISBLANK(C4),"",C4)</f>
        <v>10</v>
      </c>
      <c r="I9" s="98">
        <f>IF(ISBLANK(C5),"",C5)</f>
        <v>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22</v>
      </c>
      <c r="H13" s="132">
        <f>IF(ISBLANK(D4),"",D4)</f>
        <v>12.8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183</v>
      </c>
      <c r="C4" s="110">
        <v>193</v>
      </c>
      <c r="E4" s="29" t="s">
        <v>540</v>
      </c>
      <c r="F4" s="163">
        <f>B4/($B$22+$C$22)*100</f>
        <v>1.9612045868610009</v>
      </c>
      <c r="G4" s="163">
        <f>C4/($B$22+$C$22)*100</f>
        <v>2.068374236416247</v>
      </c>
      <c r="J4" s="29" t="s">
        <v>540</v>
      </c>
      <c r="K4" s="163">
        <f>G4</f>
        <v>2.068374236416247</v>
      </c>
    </row>
    <row r="5" spans="1:11" x14ac:dyDescent="0.25">
      <c r="A5" s="202" t="s">
        <v>541</v>
      </c>
      <c r="B5" s="212">
        <v>210</v>
      </c>
      <c r="C5" s="160">
        <v>209</v>
      </c>
      <c r="E5" s="29" t="s">
        <v>541</v>
      </c>
      <c r="F5" s="163">
        <f t="shared" ref="F5:G21" si="0">B5/($B$22+$C$22)*100</f>
        <v>2.2505626406601649</v>
      </c>
      <c r="G5" s="163">
        <f t="shared" si="0"/>
        <v>2.2398456757046405</v>
      </c>
      <c r="J5" s="29" t="s">
        <v>541</v>
      </c>
      <c r="K5" s="163">
        <f t="shared" ref="K5:K21" si="1">G5</f>
        <v>2.2398456757046405</v>
      </c>
    </row>
    <row r="6" spans="1:11" x14ac:dyDescent="0.25">
      <c r="A6" s="202" t="s">
        <v>542</v>
      </c>
      <c r="B6" s="212">
        <v>208</v>
      </c>
      <c r="C6" s="160">
        <v>202</v>
      </c>
      <c r="E6" s="29" t="s">
        <v>542</v>
      </c>
      <c r="F6" s="163">
        <f t="shared" si="0"/>
        <v>2.2291287107491158</v>
      </c>
      <c r="G6" s="163">
        <f t="shared" si="0"/>
        <v>2.1648269210159681</v>
      </c>
      <c r="J6" s="29" t="s">
        <v>542</v>
      </c>
      <c r="K6" s="163">
        <f t="shared" si="1"/>
        <v>2.1648269210159681</v>
      </c>
    </row>
    <row r="7" spans="1:11" x14ac:dyDescent="0.25">
      <c r="A7" s="202" t="s">
        <v>543</v>
      </c>
      <c r="B7" s="212">
        <v>189</v>
      </c>
      <c r="C7" s="160">
        <v>197</v>
      </c>
      <c r="E7" s="29" t="s">
        <v>543</v>
      </c>
      <c r="F7" s="163">
        <f t="shared" si="0"/>
        <v>2.0255063765941483</v>
      </c>
      <c r="G7" s="163">
        <f t="shared" si="0"/>
        <v>2.1112420962383456</v>
      </c>
      <c r="J7" s="29" t="s">
        <v>543</v>
      </c>
      <c r="K7" s="163">
        <f t="shared" si="1"/>
        <v>2.1112420962383456</v>
      </c>
    </row>
    <row r="8" spans="1:11" x14ac:dyDescent="0.25">
      <c r="A8" s="202" t="s">
        <v>544</v>
      </c>
      <c r="B8" s="212">
        <v>190</v>
      </c>
      <c r="C8" s="160">
        <v>220</v>
      </c>
      <c r="E8" s="29" t="s">
        <v>544</v>
      </c>
      <c r="F8" s="163">
        <f t="shared" si="0"/>
        <v>2.0362233415496731</v>
      </c>
      <c r="G8" s="163">
        <f t="shared" si="0"/>
        <v>2.3577322902154108</v>
      </c>
      <c r="J8" s="29" t="s">
        <v>544</v>
      </c>
      <c r="K8" s="163">
        <f t="shared" si="1"/>
        <v>2.3577322902154108</v>
      </c>
    </row>
    <row r="9" spans="1:11" x14ac:dyDescent="0.25">
      <c r="A9" s="202" t="s">
        <v>545</v>
      </c>
      <c r="B9" s="212">
        <v>204</v>
      </c>
      <c r="C9" s="160">
        <v>240</v>
      </c>
      <c r="E9" s="29" t="s">
        <v>545</v>
      </c>
      <c r="F9" s="163">
        <f t="shared" si="0"/>
        <v>2.1862608509270172</v>
      </c>
      <c r="G9" s="163">
        <f t="shared" si="0"/>
        <v>2.572071589325903</v>
      </c>
      <c r="J9" s="29" t="s">
        <v>545</v>
      </c>
      <c r="K9" s="163">
        <f t="shared" si="1"/>
        <v>2.572071589325903</v>
      </c>
    </row>
    <row r="10" spans="1:11" x14ac:dyDescent="0.25">
      <c r="A10" s="202" t="s">
        <v>546</v>
      </c>
      <c r="B10" s="212">
        <v>241</v>
      </c>
      <c r="C10" s="160">
        <v>290</v>
      </c>
      <c r="E10" s="29" t="s">
        <v>546</v>
      </c>
      <c r="F10" s="163">
        <f t="shared" si="0"/>
        <v>2.5827885542814273</v>
      </c>
      <c r="G10" s="163">
        <f t="shared" si="0"/>
        <v>3.1079198371021328</v>
      </c>
      <c r="J10" s="29" t="s">
        <v>546</v>
      </c>
      <c r="K10" s="163">
        <f t="shared" si="1"/>
        <v>3.1079198371021328</v>
      </c>
    </row>
    <row r="11" spans="1:11" x14ac:dyDescent="0.25">
      <c r="A11" s="202" t="s">
        <v>547</v>
      </c>
      <c r="B11" s="212">
        <v>260</v>
      </c>
      <c r="C11" s="160">
        <v>340</v>
      </c>
      <c r="E11" s="29" t="s">
        <v>547</v>
      </c>
      <c r="F11" s="163">
        <f t="shared" si="0"/>
        <v>2.7864108884363947</v>
      </c>
      <c r="G11" s="163">
        <f t="shared" si="0"/>
        <v>3.6437680848783627</v>
      </c>
      <c r="J11" s="29" t="s">
        <v>547</v>
      </c>
      <c r="K11" s="163">
        <f t="shared" si="1"/>
        <v>3.6437680848783627</v>
      </c>
    </row>
    <row r="12" spans="1:11" x14ac:dyDescent="0.25">
      <c r="A12" s="202" t="s">
        <v>548</v>
      </c>
      <c r="B12" s="212">
        <v>264</v>
      </c>
      <c r="C12" s="160">
        <v>293</v>
      </c>
      <c r="E12" s="29" t="s">
        <v>548</v>
      </c>
      <c r="F12" s="163">
        <f t="shared" si="0"/>
        <v>2.8292787482584933</v>
      </c>
      <c r="G12" s="163">
        <f t="shared" si="0"/>
        <v>3.1400707319687062</v>
      </c>
      <c r="J12" s="29" t="s">
        <v>548</v>
      </c>
      <c r="K12" s="163">
        <f t="shared" si="1"/>
        <v>3.1400707319687062</v>
      </c>
    </row>
    <row r="13" spans="1:11" x14ac:dyDescent="0.25">
      <c r="A13" s="202" t="s">
        <v>549</v>
      </c>
      <c r="B13" s="212">
        <v>285</v>
      </c>
      <c r="C13" s="160">
        <v>297</v>
      </c>
      <c r="E13" s="29" t="s">
        <v>549</v>
      </c>
      <c r="F13" s="163">
        <f t="shared" si="0"/>
        <v>3.0543350123245099</v>
      </c>
      <c r="G13" s="163">
        <f t="shared" si="0"/>
        <v>3.1829385917908048</v>
      </c>
      <c r="J13" s="29" t="s">
        <v>549</v>
      </c>
      <c r="K13" s="163">
        <f t="shared" si="1"/>
        <v>3.1829385917908048</v>
      </c>
    </row>
    <row r="14" spans="1:11" x14ac:dyDescent="0.25">
      <c r="A14" s="202" t="s">
        <v>550</v>
      </c>
      <c r="B14" s="212">
        <v>324</v>
      </c>
      <c r="C14" s="160">
        <v>292</v>
      </c>
      <c r="E14" s="29" t="s">
        <v>550</v>
      </c>
      <c r="F14" s="163">
        <f t="shared" si="0"/>
        <v>3.4722966455899686</v>
      </c>
      <c r="G14" s="163">
        <f t="shared" si="0"/>
        <v>3.1293537670131819</v>
      </c>
      <c r="J14" s="29" t="s">
        <v>550</v>
      </c>
      <c r="K14" s="163">
        <f t="shared" si="1"/>
        <v>3.1293537670131819</v>
      </c>
    </row>
    <row r="15" spans="1:11" x14ac:dyDescent="0.25">
      <c r="A15" s="202" t="s">
        <v>551</v>
      </c>
      <c r="B15" s="212">
        <v>389</v>
      </c>
      <c r="C15" s="160">
        <v>362</v>
      </c>
      <c r="E15" s="29" t="s">
        <v>551</v>
      </c>
      <c r="F15" s="163">
        <f t="shared" si="0"/>
        <v>4.1688993676990682</v>
      </c>
      <c r="G15" s="163">
        <f t="shared" si="0"/>
        <v>3.8795413138999035</v>
      </c>
      <c r="J15" s="29" t="s">
        <v>551</v>
      </c>
      <c r="K15" s="163">
        <f t="shared" si="1"/>
        <v>3.8795413138999035</v>
      </c>
    </row>
    <row r="16" spans="1:11" x14ac:dyDescent="0.25">
      <c r="A16" s="202" t="s">
        <v>552</v>
      </c>
      <c r="B16" s="212">
        <v>409</v>
      </c>
      <c r="C16" s="160">
        <v>422</v>
      </c>
      <c r="E16" s="29" t="s">
        <v>552</v>
      </c>
      <c r="F16" s="163">
        <f t="shared" si="0"/>
        <v>4.3832386668095591</v>
      </c>
      <c r="G16" s="163">
        <f t="shared" si="0"/>
        <v>4.5225592112313793</v>
      </c>
      <c r="J16" s="29" t="s">
        <v>552</v>
      </c>
      <c r="K16" s="163">
        <f t="shared" si="1"/>
        <v>4.5225592112313793</v>
      </c>
    </row>
    <row r="17" spans="1:11" x14ac:dyDescent="0.25">
      <c r="A17" s="202" t="s">
        <v>553</v>
      </c>
      <c r="B17" s="212">
        <v>470</v>
      </c>
      <c r="C17" s="160">
        <v>415</v>
      </c>
      <c r="E17" s="29" t="s">
        <v>553</v>
      </c>
      <c r="F17" s="163">
        <f t="shared" si="0"/>
        <v>5.03697352909656</v>
      </c>
      <c r="G17" s="163">
        <f t="shared" si="0"/>
        <v>4.4475404565427068</v>
      </c>
      <c r="J17" s="29" t="s">
        <v>553</v>
      </c>
      <c r="K17" s="163">
        <f t="shared" si="1"/>
        <v>4.4475404565427068</v>
      </c>
    </row>
    <row r="18" spans="1:11" x14ac:dyDescent="0.25">
      <c r="A18" s="202" t="s">
        <v>554</v>
      </c>
      <c r="B18" s="212">
        <v>397</v>
      </c>
      <c r="C18" s="160">
        <v>295</v>
      </c>
      <c r="E18" s="29" t="s">
        <v>554</v>
      </c>
      <c r="F18" s="163">
        <f t="shared" si="0"/>
        <v>4.2546350873432646</v>
      </c>
      <c r="G18" s="163">
        <f t="shared" si="0"/>
        <v>3.1615046618797558</v>
      </c>
      <c r="J18" s="29" t="s">
        <v>554</v>
      </c>
      <c r="K18" s="163">
        <f t="shared" si="1"/>
        <v>3.1615046618797558</v>
      </c>
    </row>
    <row r="19" spans="1:11" x14ac:dyDescent="0.25">
      <c r="A19" s="202" t="s">
        <v>555</v>
      </c>
      <c r="B19" s="212">
        <v>220</v>
      </c>
      <c r="C19" s="160">
        <v>164</v>
      </c>
      <c r="E19" s="29" t="s">
        <v>555</v>
      </c>
      <c r="F19" s="163">
        <f t="shared" si="0"/>
        <v>2.3577322902154108</v>
      </c>
      <c r="G19" s="163">
        <f t="shared" si="0"/>
        <v>1.7575822527060339</v>
      </c>
      <c r="J19" s="29" t="s">
        <v>555</v>
      </c>
      <c r="K19" s="163">
        <f t="shared" si="1"/>
        <v>1.7575822527060339</v>
      </c>
    </row>
    <row r="20" spans="1:11" x14ac:dyDescent="0.25">
      <c r="A20" s="202" t="s">
        <v>556</v>
      </c>
      <c r="B20" s="212">
        <v>157</v>
      </c>
      <c r="C20" s="160">
        <v>106</v>
      </c>
      <c r="E20" s="29" t="s">
        <v>556</v>
      </c>
      <c r="F20" s="163">
        <f t="shared" si="0"/>
        <v>1.6825634980173616</v>
      </c>
      <c r="G20" s="163">
        <f t="shared" si="0"/>
        <v>1.1359982852856072</v>
      </c>
      <c r="J20" s="29" t="s">
        <v>556</v>
      </c>
      <c r="K20" s="163">
        <f t="shared" si="1"/>
        <v>1.1359982852856072</v>
      </c>
    </row>
    <row r="21" spans="1:11" x14ac:dyDescent="0.25">
      <c r="A21" s="203" t="s">
        <v>557</v>
      </c>
      <c r="B21" s="72">
        <v>132</v>
      </c>
      <c r="C21" s="111">
        <v>62</v>
      </c>
      <c r="E21" s="31" t="s">
        <v>557</v>
      </c>
      <c r="F21" s="163">
        <f t="shared" si="0"/>
        <v>1.4146393741292467</v>
      </c>
      <c r="G21" s="163">
        <f t="shared" si="0"/>
        <v>0.66445182724252494</v>
      </c>
      <c r="J21" s="31" t="s">
        <v>557</v>
      </c>
      <c r="K21" s="210">
        <f t="shared" si="1"/>
        <v>0.66445182724252494</v>
      </c>
    </row>
    <row r="22" spans="1:11" x14ac:dyDescent="0.25">
      <c r="A22" s="309" t="s">
        <v>16</v>
      </c>
      <c r="B22" s="121">
        <f>SUM(B4:B21)</f>
        <v>4732</v>
      </c>
      <c r="C22" s="124">
        <f>SUM(C4:C21)</f>
        <v>4599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366</v>
      </c>
      <c r="C3" s="110">
        <v>708</v>
      </c>
      <c r="E3" s="297" t="s">
        <v>709</v>
      </c>
      <c r="F3" s="71">
        <v>55.2</v>
      </c>
      <c r="G3" s="71">
        <v>57.15</v>
      </c>
      <c r="K3" s="122" t="s">
        <v>16</v>
      </c>
      <c r="L3" s="71">
        <v>2.71</v>
      </c>
      <c r="M3" s="71">
        <v>2.44</v>
      </c>
    </row>
    <row r="4" spans="1:16" x14ac:dyDescent="0.25">
      <c r="A4" s="202" t="s">
        <v>704</v>
      </c>
      <c r="B4" s="212">
        <v>369</v>
      </c>
      <c r="C4" s="160">
        <v>663</v>
      </c>
      <c r="E4" s="298" t="s">
        <v>710</v>
      </c>
      <c r="F4" s="214">
        <v>37.47</v>
      </c>
      <c r="G4" s="214">
        <v>32.369999999999997</v>
      </c>
      <c r="K4" s="215" t="s">
        <v>212</v>
      </c>
      <c r="L4" s="214">
        <v>2.87</v>
      </c>
      <c r="M4" s="214">
        <v>2.56</v>
      </c>
      <c r="N4" s="211"/>
    </row>
    <row r="5" spans="1:16" x14ac:dyDescent="0.25">
      <c r="A5" s="202" t="s">
        <v>705</v>
      </c>
      <c r="B5" s="212">
        <v>283</v>
      </c>
      <c r="C5" s="160">
        <v>436</v>
      </c>
      <c r="E5" s="298" t="s">
        <v>711</v>
      </c>
      <c r="F5" s="214">
        <v>5.54</v>
      </c>
      <c r="G5" s="214">
        <v>8.4</v>
      </c>
      <c r="K5" s="123" t="s">
        <v>213</v>
      </c>
      <c r="L5" s="73">
        <v>2.61</v>
      </c>
      <c r="M5" s="73">
        <v>2.36</v>
      </c>
      <c r="N5" s="211"/>
    </row>
    <row r="6" spans="1:16" x14ac:dyDescent="0.25">
      <c r="A6" s="202" t="s">
        <v>706</v>
      </c>
      <c r="B6" s="212">
        <v>287</v>
      </c>
      <c r="C6" s="160">
        <v>368</v>
      </c>
      <c r="E6" s="298" t="s">
        <v>712</v>
      </c>
      <c r="F6" s="214">
        <v>1.42</v>
      </c>
      <c r="G6" s="214">
        <v>1.33</v>
      </c>
      <c r="K6" s="226"/>
      <c r="L6" s="164"/>
      <c r="M6" s="211"/>
    </row>
    <row r="7" spans="1:16" x14ac:dyDescent="0.25">
      <c r="A7" s="202" t="s">
        <v>707</v>
      </c>
      <c r="B7" s="212">
        <v>127</v>
      </c>
      <c r="C7" s="160">
        <v>145</v>
      </c>
      <c r="E7" s="299" t="s">
        <v>713</v>
      </c>
      <c r="F7" s="73">
        <v>0.37</v>
      </c>
      <c r="G7" s="73">
        <v>0.75</v>
      </c>
      <c r="K7" s="227"/>
      <c r="L7" s="211"/>
      <c r="M7" s="211"/>
    </row>
    <row r="8" spans="1:16" x14ac:dyDescent="0.25">
      <c r="A8" s="203" t="s">
        <v>708</v>
      </c>
      <c r="B8" s="72">
        <v>103</v>
      </c>
      <c r="C8" s="111">
        <v>132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28.874388254486131</v>
      </c>
      <c r="C13" s="301">
        <f>B3/SUM(B3:B8)*100</f>
        <v>23.843648208469055</v>
      </c>
      <c r="E13" s="217" t="s">
        <v>836</v>
      </c>
      <c r="F13" s="289">
        <f>IF(ISBLANK(F3),"",F3)</f>
        <v>55.2</v>
      </c>
      <c r="G13" s="289">
        <f>IF(ISBLANK(G3),"",G3)</f>
        <v>57.15</v>
      </c>
    </row>
    <row r="14" spans="1:16" x14ac:dyDescent="0.25">
      <c r="A14" s="220" t="s">
        <v>825</v>
      </c>
      <c r="B14" s="305">
        <f>C4/SUM(C3:C8)*100</f>
        <v>27.039151712887438</v>
      </c>
      <c r="C14" s="302">
        <f>B4/SUM(B3:B8)*100</f>
        <v>24.039087947882738</v>
      </c>
      <c r="E14" s="286" t="s">
        <v>837</v>
      </c>
      <c r="F14" s="290">
        <f t="shared" ref="F14:G17" si="0">IF(ISBLANK(F4),"",F4)</f>
        <v>37.47</v>
      </c>
      <c r="G14" s="290">
        <f t="shared" si="0"/>
        <v>32.369999999999997</v>
      </c>
    </row>
    <row r="15" spans="1:16" x14ac:dyDescent="0.25">
      <c r="A15" s="220" t="s">
        <v>826</v>
      </c>
      <c r="B15" s="305">
        <f>C5/SUM(C3:C8)*100</f>
        <v>17.781402936378466</v>
      </c>
      <c r="C15" s="302">
        <f>B5/SUM(B3:B8)*100</f>
        <v>18.436482084690553</v>
      </c>
      <c r="E15" s="286" t="s">
        <v>838</v>
      </c>
      <c r="F15" s="290">
        <f t="shared" si="0"/>
        <v>5.54</v>
      </c>
      <c r="G15" s="290">
        <f t="shared" si="0"/>
        <v>8.4</v>
      </c>
    </row>
    <row r="16" spans="1:16" x14ac:dyDescent="0.25">
      <c r="A16" s="220" t="s">
        <v>827</v>
      </c>
      <c r="B16" s="305">
        <f>C6/SUM(C3:C8)*100</f>
        <v>15.00815660685155</v>
      </c>
      <c r="C16" s="302">
        <f>B6/SUM(B3:B8)*100</f>
        <v>18.697068403908794</v>
      </c>
      <c r="E16" s="286" t="s">
        <v>839</v>
      </c>
      <c r="F16" s="290">
        <f t="shared" si="0"/>
        <v>1.42</v>
      </c>
      <c r="G16" s="290">
        <f t="shared" si="0"/>
        <v>1.33</v>
      </c>
    </row>
    <row r="17" spans="1:18" x14ac:dyDescent="0.25">
      <c r="A17" s="220" t="s">
        <v>828</v>
      </c>
      <c r="B17" s="305">
        <f>C7/SUM(C3:C8)*100</f>
        <v>5.9135399673735725</v>
      </c>
      <c r="C17" s="302">
        <f>B7/SUM(B3:B8)*100</f>
        <v>8.2736156351791532</v>
      </c>
      <c r="E17" s="219" t="s">
        <v>840</v>
      </c>
      <c r="F17" s="291">
        <f t="shared" si="0"/>
        <v>0.37</v>
      </c>
      <c r="G17" s="291">
        <f t="shared" si="0"/>
        <v>0.75</v>
      </c>
    </row>
    <row r="18" spans="1:18" x14ac:dyDescent="0.25">
      <c r="A18" s="221" t="s">
        <v>829</v>
      </c>
      <c r="B18" s="306">
        <f>C8/SUM(C3:C8)*100</f>
        <v>5.383360522022838</v>
      </c>
      <c r="C18" s="303">
        <f>B8/SUM(B3:B8)*100</f>
        <v>6.7100977198697063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28.874388254486131</v>
      </c>
      <c r="C22" s="301">
        <f>C13</f>
        <v>23.843648208469055</v>
      </c>
    </row>
    <row r="23" spans="1:18" x14ac:dyDescent="0.25">
      <c r="A23" s="220" t="s">
        <v>831</v>
      </c>
      <c r="B23" s="305">
        <f t="shared" ref="B23:C27" si="1">B14</f>
        <v>27.039151712887438</v>
      </c>
      <c r="C23" s="302">
        <f t="shared" si="1"/>
        <v>24.039087947882738</v>
      </c>
    </row>
    <row r="24" spans="1:18" x14ac:dyDescent="0.25">
      <c r="A24" s="307" t="s">
        <v>832</v>
      </c>
      <c r="B24" s="305">
        <f t="shared" si="1"/>
        <v>17.781402936378466</v>
      </c>
      <c r="C24" s="302">
        <f t="shared" si="1"/>
        <v>18.436482084690553</v>
      </c>
    </row>
    <row r="25" spans="1:18" x14ac:dyDescent="0.25">
      <c r="A25" s="220" t="s">
        <v>833</v>
      </c>
      <c r="B25" s="305">
        <f t="shared" si="1"/>
        <v>15.00815660685155</v>
      </c>
      <c r="C25" s="302">
        <f t="shared" si="1"/>
        <v>18.697068403908794</v>
      </c>
    </row>
    <row r="26" spans="1:18" x14ac:dyDescent="0.25">
      <c r="A26" s="220" t="s">
        <v>834</v>
      </c>
      <c r="B26" s="305">
        <f t="shared" si="1"/>
        <v>5.9135399673735725</v>
      </c>
      <c r="C26" s="302">
        <f t="shared" si="1"/>
        <v>8.2736156351791532</v>
      </c>
    </row>
    <row r="27" spans="1:18" x14ac:dyDescent="0.25">
      <c r="A27" s="308" t="s">
        <v>835</v>
      </c>
      <c r="B27" s="306">
        <f t="shared" si="1"/>
        <v>5.383360522022838</v>
      </c>
      <c r="C27" s="303">
        <f t="shared" si="1"/>
        <v>6.7100977198697063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397</v>
      </c>
      <c r="C34" s="110">
        <v>749</v>
      </c>
      <c r="E34" s="297" t="s">
        <v>709</v>
      </c>
      <c r="F34" s="71">
        <v>57.15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449</v>
      </c>
      <c r="C35" s="160">
        <v>686</v>
      </c>
      <c r="E35" s="298" t="s">
        <v>710</v>
      </c>
      <c r="F35" s="214">
        <v>32.369999999999997</v>
      </c>
      <c r="G35" s="211"/>
      <c r="K35" s="215" t="s">
        <v>212</v>
      </c>
      <c r="L35" s="214">
        <v>2.56</v>
      </c>
      <c r="M35" s="211"/>
      <c r="N35" s="29" t="s">
        <v>876</v>
      </c>
    </row>
    <row r="36" spans="1:16" x14ac:dyDescent="0.25">
      <c r="A36" s="202" t="s">
        <v>705</v>
      </c>
      <c r="B36" s="212">
        <v>318</v>
      </c>
      <c r="C36" s="160">
        <v>385</v>
      </c>
      <c r="E36" s="298" t="s">
        <v>711</v>
      </c>
      <c r="F36" s="214">
        <v>8.4</v>
      </c>
      <c r="G36" s="211"/>
      <c r="K36" s="123" t="s">
        <v>213</v>
      </c>
      <c r="L36" s="73">
        <v>2.36</v>
      </c>
      <c r="M36" s="211"/>
      <c r="N36" s="288">
        <v>2022</v>
      </c>
    </row>
    <row r="37" spans="1:16" x14ac:dyDescent="0.25">
      <c r="A37" s="202" t="s">
        <v>706</v>
      </c>
      <c r="B37" s="212">
        <v>204</v>
      </c>
      <c r="C37" s="160">
        <v>248</v>
      </c>
      <c r="E37" s="298" t="s">
        <v>712</v>
      </c>
      <c r="F37" s="214">
        <v>1.33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110</v>
      </c>
      <c r="C38" s="160">
        <v>121</v>
      </c>
      <c r="E38" s="299" t="s">
        <v>713</v>
      </c>
      <c r="F38" s="73">
        <v>0.75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44</v>
      </c>
      <c r="C39" s="111">
        <v>68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33.185644661054496</v>
      </c>
      <c r="C44" s="301">
        <f>B34/SUM(B34:B39)*100</f>
        <v>26.084099868593956</v>
      </c>
      <c r="E44" s="217" t="s">
        <v>836</v>
      </c>
      <c r="F44" s="289">
        <f>IF(ISBLANK(F34),"",F34)</f>
        <v>57.15</v>
      </c>
    </row>
    <row r="45" spans="1:16" x14ac:dyDescent="0.25">
      <c r="A45" s="220" t="s">
        <v>825</v>
      </c>
      <c r="B45" s="305">
        <f>C35/SUM(C34:C39)*100</f>
        <v>30.394328754984496</v>
      </c>
      <c r="C45" s="302">
        <f>B35/SUM(B34:B39)*100</f>
        <v>29.500657030223394</v>
      </c>
      <c r="E45" s="286" t="s">
        <v>837</v>
      </c>
      <c r="F45" s="290">
        <f t="shared" ref="F45:F48" si="2">IF(ISBLANK(F35),"",F35)</f>
        <v>32.369999999999997</v>
      </c>
    </row>
    <row r="46" spans="1:16" x14ac:dyDescent="0.25">
      <c r="A46" s="220" t="s">
        <v>826</v>
      </c>
      <c r="B46" s="305">
        <f>C36/SUM(C34:C39)*100</f>
        <v>17.058041648205581</v>
      </c>
      <c r="C46" s="302">
        <f>B36/SUM(B34:B39)*100</f>
        <v>20.893561103810775</v>
      </c>
      <c r="E46" s="286" t="s">
        <v>838</v>
      </c>
      <c r="F46" s="290">
        <f t="shared" si="2"/>
        <v>8.4</v>
      </c>
    </row>
    <row r="47" spans="1:16" x14ac:dyDescent="0.25">
      <c r="A47" s="220" t="s">
        <v>827</v>
      </c>
      <c r="B47" s="305">
        <f>C37/SUM(C34:C39)*100</f>
        <v>10.988037217545415</v>
      </c>
      <c r="C47" s="302">
        <f>B37/SUM(B34:B39)*100</f>
        <v>13.403416557161629</v>
      </c>
      <c r="E47" s="286" t="s">
        <v>839</v>
      </c>
      <c r="F47" s="290">
        <f t="shared" si="2"/>
        <v>1.33</v>
      </c>
    </row>
    <row r="48" spans="1:16" x14ac:dyDescent="0.25">
      <c r="A48" s="220" t="s">
        <v>828</v>
      </c>
      <c r="B48" s="305">
        <f>C38/SUM(C34:C39)*100</f>
        <v>5.3610988037217551</v>
      </c>
      <c r="C48" s="302">
        <f>B38/SUM(B34:B39)*100</f>
        <v>7.227332457293036</v>
      </c>
      <c r="E48" s="219" t="s">
        <v>840</v>
      </c>
      <c r="F48" s="291">
        <f t="shared" si="2"/>
        <v>0.75</v>
      </c>
    </row>
    <row r="49" spans="1:3" x14ac:dyDescent="0.25">
      <c r="A49" s="221" t="s">
        <v>829</v>
      </c>
      <c r="B49" s="306">
        <f>C39/SUM(C34:C39)*100</f>
        <v>3.0128489144882584</v>
      </c>
      <c r="C49" s="303">
        <f>B39/SUM(B34:B39)*100</f>
        <v>2.8909329829172141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33.185644661054496</v>
      </c>
      <c r="C53" s="301">
        <f>C44</f>
        <v>26.084099868593956</v>
      </c>
    </row>
    <row r="54" spans="1:3" x14ac:dyDescent="0.25">
      <c r="A54" s="220" t="s">
        <v>831</v>
      </c>
      <c r="B54" s="305">
        <f t="shared" ref="B54:C54" si="3">B45</f>
        <v>30.394328754984496</v>
      </c>
      <c r="C54" s="302">
        <f t="shared" si="3"/>
        <v>29.500657030223394</v>
      </c>
    </row>
    <row r="55" spans="1:3" x14ac:dyDescent="0.25">
      <c r="A55" s="307" t="s">
        <v>832</v>
      </c>
      <c r="B55" s="305">
        <f t="shared" ref="B55:C55" si="4">B46</f>
        <v>17.058041648205581</v>
      </c>
      <c r="C55" s="302">
        <f t="shared" si="4"/>
        <v>20.893561103810775</v>
      </c>
    </row>
    <row r="56" spans="1:3" x14ac:dyDescent="0.25">
      <c r="A56" s="220" t="s">
        <v>833</v>
      </c>
      <c r="B56" s="305">
        <f t="shared" ref="B56:C56" si="5">B47</f>
        <v>10.988037217545415</v>
      </c>
      <c r="C56" s="302">
        <f t="shared" si="5"/>
        <v>13.403416557161629</v>
      </c>
    </row>
    <row r="57" spans="1:3" x14ac:dyDescent="0.25">
      <c r="A57" s="220" t="s">
        <v>834</v>
      </c>
      <c r="B57" s="305">
        <f t="shared" ref="B57:C57" si="6">B48</f>
        <v>5.3610988037217551</v>
      </c>
      <c r="C57" s="302">
        <f t="shared" si="6"/>
        <v>7.227332457293036</v>
      </c>
    </row>
    <row r="58" spans="1:3" x14ac:dyDescent="0.25">
      <c r="A58" s="308" t="s">
        <v>835</v>
      </c>
      <c r="B58" s="306">
        <f t="shared" ref="B58:C58" si="7">B49</f>
        <v>3.0128489144882584</v>
      </c>
      <c r="C58" s="303">
        <f t="shared" si="7"/>
        <v>2.8909329829172141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2024-04-26T07:36:13Z</dcterms:modified>
</cp:coreProperties>
</file>