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<sst xmlns="http://schemas.openxmlformats.org/spreadsheetml/2006/main" count="6316" uniqueCount="2914">
  <si>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</si>
  <si>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</si>
  <si>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</si>
  <si>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</si>
  <si>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</si>
  <si>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</si>
  <si>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</si>
  <si>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</si>
  <si>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</si>
  <si>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</si>
  <si>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</si>
  <si>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</si>
  <si>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</si>
  <si>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</si>
  <si>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</si>
  <si>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</si>
  <si>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</si>
  <si>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</si>
  <si>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</si>
  <si>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</si>
  <si>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</si>
  <si>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</si>
  <si>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</si>
  <si>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</si>
  <si>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</si>
  <si>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</si>
  <si>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</si>
  <si>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</si>
  <si>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</si>
  <si>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</si>
  <si>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</si>
  <si>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</si>
  <si>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</si>
  <si>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</si>
  <si>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</si>
  <si>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</si>
  <si>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</si>
  <si>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</si>
  <si>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</si>
  <si>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</si>
  <si>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</si>
  <si>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</si>
  <si>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</si>
  <si>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</si>
  <si>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</si>
  <si>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</si>
  <si>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</si>
  <si>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</si>
  <si>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</si>
  <si>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</si>
  <si>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</si>
  <si>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</si>
  <si>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</si>
  <si>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</si>
  <si>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</si>
  <si>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</si>
  <si>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</si>
  <si>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</si>
  <si>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</si>
  <si>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</si>
  <si>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</si>
  <si>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</si>
  <si>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</si>
  <si>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</si>
  <si>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</si>
  <si>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</si>
  <si>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</si>
  <si>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</si>
  <si>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</si>
  <si>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</si>
  <si>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</si>
  <si>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</si>
  <si>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</si>
  <si>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</si>
  <si>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</si>
  <si>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</si>
  <si>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</si>
  <si>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</si>
  <si>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</si>
  <si>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</si>
  <si>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</si>
  <si>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</si>
  <si>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</si>
  <si>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</si>
  <si>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</si>
  <si>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</si>
  <si>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</si>
  <si>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</si>
  <si>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</si>
  <si>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</si>
  <si>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</si>
  <si>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</si>
  <si>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</si>
  <si>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</si>
  <si>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</si>
  <si>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</si>
  <si>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</si>
  <si>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</si>
  <si>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</si>
  <si>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</si>
  <si>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</si>
  <si>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</si>
  <si>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</si>
  <si>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</si>
  <si>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</si>
  <si>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</si>
  <si>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</si>
  <si>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</si>
  <si>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</si>
  <si>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</si>
  <si>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</si>
  <si>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</si>
  <si>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</si>
  <si>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</si>
  <si>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</si>
  <si>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</si>
  <si>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</si>
  <si>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</si>
  <si>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</si>
  <si>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</si>
  <si>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</si>
  <si>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</si>
  <si>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</si>
  <si>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</si>
  <si>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</si>
  <si>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</si>
  <si>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</si>
  <si>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</si>
  <si>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</si>
  <si>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</si>
  <si>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</si>
  <si>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</si>
  <si>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</si>
  <si>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</si>
  <si>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</si>
  <si>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</si>
  <si>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</si>
  <si>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</si>
  <si>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</si>
  <si>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</si>
  <si>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</si>
  <si>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</si>
  <si>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</si>
  <si>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</si>
  <si>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</si>
  <si>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</si>
  <si>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</si>
  <si>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</si>
  <si>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</si>
  <si>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</si>
  <si>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</si>
  <si>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</si>
  <si>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</si>
  <si>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</si>
  <si>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</si>
  <si>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</si>
  <si>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</si>
  <si>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</si>
  <si>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</si>
  <si>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</si>
  <si>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</si>
  <si>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</si>
  <si>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</si>
  <si>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</si>
  <si>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</si>
  <si>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</si>
  <si>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</si>
  <si>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</si>
  <si>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</si>
  <si>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</si>
  <si>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</si>
  <si>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</si>
  <si>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</si>
  <si>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</si>
  <si>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</si>
  <si>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</si>
  <si>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</si>
  <si>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</si>
  <si>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</si>
  <si>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</si>
  <si>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</si>
  <si>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</si>
  <si>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</si>
  <si>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</si>
  <si>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</si>
  <si>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</si>
  <si>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</si>
  <si>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</si>
  <si>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</si>
  <si>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</si>
  <si>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</si>
  <si>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</si>
  <si>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</si>
  <si>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</si>
  <si>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</si>
  <si>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</si>
  <si>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</si>
  <si>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</si>
  <si>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</si>
  <si>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</si>
  <si>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</si>
  <si>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</si>
  <si>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</si>
  <si>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</si>
  <si>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</si>
  <si>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</si>
  <si>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</si>
  <si>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</si>
  <si>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</si>
  <si>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</si>
  <si>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</si>
  <si>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</si>
  <si>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</si>
  <si>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</si>
  <si>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</si>
  <si>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</si>
  <si>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</si>
  <si>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</si>
  <si>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</si>
  <si>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</si>
  <si>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</si>
  <si>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</si>
  <si>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</si>
  <si>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</si>
  <si>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</si>
  <si>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</si>
  <si>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</si>
  <si>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</si>
  <si>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</si>
  <si>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</si>
  <si>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</si>
  <si>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</si>
  <si>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</si>
  <si>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</si>
  <si>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</si>
  <si>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</si>
  <si>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</si>
  <si>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</si>
  <si>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</si>
  <si>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</si>
  <si>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</si>
  <si>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</si>
  <si>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</si>
  <si>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</si>
  <si>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</si>
  <si>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</si>
  <si>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</si>
  <si>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</si>
  <si>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</si>
  <si>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</si>
  <si>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</si>
  <si>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</si>
  <si>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</si>
  <si>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</si>
  <si>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</si>
  <si>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</si>
  <si>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</si>
  <si>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</si>
  <si>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</si>
  <si>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</si>
  <si>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</si>
  <si>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</si>
  <si>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</si>
  <si>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</si>
  <si>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</si>
  <si>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</si>
  <si>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</si>
  <si>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</si>
  <si>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</si>
  <si>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</si>
  <si>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</si>
  <si>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</si>
  <si>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</si>
  <si>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</si>
  <si>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</si>
  <si>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</si>
  <si>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</si>
  <si>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</si>
  <si>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</si>
  <si>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</si>
  <si>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</si>
  <si>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</si>
  <si>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</si>
  <si>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</si>
  <si>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</si>
  <si>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</si>
  <si>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</si>
  <si>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</si>
  <si>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</si>
  <si>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</si>
  <si>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</si>
  <si>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</si>
  <si>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</si>
  <si>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</si>
  <si>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</si>
  <si>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</si>
  <si>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</si>
  <si>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</si>
  <si>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</si>
  <si>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</si>
  <si>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</si>
  <si>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</si>
  <si>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</si>
  <si>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</si>
  <si>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</si>
  <si>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</si>
  <si>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</si>
  <si>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</si>
  <si>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</si>
  <si>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</si>
  <si>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</si>
  <si>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</si>
  <si>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</si>
  <si>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</si>
  <si>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</si>
  <si>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</si>
  <si>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</si>
  <si>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</si>
  <si>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</si>
  <si>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</si>
  <si>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</si>
  <si>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</si>
  <si>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</si>
  <si>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</si>
  <si>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</si>
  <si>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</si>
  <si>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</si>
  <si>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</si>
  <si>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</si>
  <si>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</si>
  <si>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</si>
  <si>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</si>
  <si>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</si>
  <si>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</si>
  <si>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</si>
  <si>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</si>
  <si>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</si>
  <si>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</si>
  <si>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</si>
  <si>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</si>
  <si>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</si>
  <si>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</si>
  <si>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</si>
  <si>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</si>
  <si>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</si>
  <si>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</si>
  <si>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</si>
  <si>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</si>
  <si>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</si>
  <si>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</si>
  <si>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</si>
  <si>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</si>
  <si>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</si>
  <si>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</si>
  <si>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</si>
  <si>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</si>
  <si>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</si>
  <si>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</si>
  <si>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</si>
  <si>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</si>
  <si>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</si>
  <si>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</si>
  <si>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</si>
  <si>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</si>
  <si>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</si>
  <si>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</si>
  <si>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</si>
  <si>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</si>
  <si>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</si>
  <si>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</si>
  <si>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</si>
  <si>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</si>
  <si>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</si>
  <si>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</si>
  <si>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</si>
  <si>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</si>
  <si>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</si>
  <si>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</si>
  <si>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</si>
  <si>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</si>
  <si>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</si>
  <si>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</si>
  <si>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</si>
  <si>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</si>
  <si>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</si>
  <si>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</si>
  <si>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</si>
  <si>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</si>
  <si>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</si>
  <si>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</si>
  <si>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</si>
  <si>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</si>
  <si>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</si>
  <si>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</si>
  <si>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</si>
  <si>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</si>
  <si>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</si>
  <si>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</si>
  <si>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</si>
  <si>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</si>
  <si>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</si>
  <si>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</si>
  <si>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</si>
  <si>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</si>
  <si>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</si>
  <si>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</si>
  <si>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</si>
  <si>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</si>
  <si>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</si>
  <si>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</si>
  <si>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</si>
  <si>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</si>
  <si>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</si>
  <si>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</si>
  <si>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</si>
  <si>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</si>
  <si>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</si>
  <si>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</si>
  <si>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</si>
  <si>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</si>
  <si>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</si>
  <si>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</si>
  <si>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</si>
  <si>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</si>
  <si>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</si>
  <si>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</si>
  <si>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</si>
  <si>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</si>
  <si>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</si>
  <si>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</si>
  <si>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</si>
  <si>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</si>
  <si>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</si>
  <si>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</si>
  <si>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</si>
  <si>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</si>
  <si>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</si>
  <si>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</si>
  <si>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</si>
  <si>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</si>
  <si>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</si>
  <si>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</si>
  <si>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</si>
  <si>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</si>
  <si>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</si>
  <si>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</si>
  <si>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</si>
  <si>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</si>
  <si>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</si>
  <si>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</si>
  <si>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</si>
  <si>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</si>
  <si>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</si>
  <si>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</si>
  <si>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</si>
  <si>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</si>
  <si>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</si>
  <si>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</si>
  <si>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</si>
  <si>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</si>
  <si>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</si>
  <si>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</si>
  <si>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</si>
  <si>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</si>
  <si>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</si>
  <si>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</si>
  <si>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</si>
  <si>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</si>
  <si>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</si>
  <si>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</si>
  <si>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</si>
  <si>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</si>
  <si>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</si>
  <si>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</si>
  <si>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</si>
  <si>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</si>
  <si>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</si>
  <si>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</si>
  <si>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</si>
  <si>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</si>
  <si>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</si>
  <si>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</si>
  <si>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</si>
  <si>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</si>
  <si>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</si>
  <si>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</si>
  <si>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</si>
  <si>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</si>
  <si>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</si>
  <si>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</si>
  <si>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</si>
  <si>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</si>
  <si>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</si>
  <si>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</si>
  <si>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</si>
  <si>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</si>
  <si>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</si>
  <si>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</si>
  <si>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</si>
  <si>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</si>
  <si>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</si>
  <si>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</si>
  <si>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</si>
  <si>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</si>
  <si>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</si>
  <si>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</si>
  <si>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</si>
  <si>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</si>
  <si>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</si>
  <si>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</si>
  <si>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</si>
  <si>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</si>
  <si>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</si>
  <si>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</si>
  <si>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</si>
  <si>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</si>
  <si>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</si>
  <si>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</si>
  <si>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</si>
  <si>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</si>
  <si>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</si>
  <si>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</si>
  <si>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</si>
  <si>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</si>
  <si>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</si>
  <si>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</si>
  <si>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</si>
  <si>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</si>
  <si>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</si>
  <si>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</si>
  <si>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</si>
  <si>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</si>
  <si>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</si>
  <si>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</si>
  <si>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</si>
  <si>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</si>
  <si>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</si>
  <si>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</si>
  <si>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</si>
  <si>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</si>
  <si>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</si>
  <si>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</si>
  <si>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</si>
  <si>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</si>
  <si>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</si>
  <si>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</si>
  <si>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</si>
  <si>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</si>
  <si>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</si>
  <si>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</si>
  <si>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</si>
  <si>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</si>
  <si>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</si>
  <si>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</si>
  <si>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</si>
  <si>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</si>
  <si>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</si>
  <si>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</si>
  <si>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</si>
  <si>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</si>
  <si>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</si>
  <si>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</si>
  <si>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</si>
  <si>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</si>
  <si>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</si>
  <si>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</si>
  <si>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</si>
  <si>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</si>
  <si>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</si>
  <si>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</si>
  <si>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</si>
  <si>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</si>
  <si>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</si>
  <si>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</si>
  <si>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</si>
  <si>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</si>
  <si>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</si>
  <si>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</si>
  <si>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</si>
  <si>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</si>
  <si>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</si>
  <si>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</si>
  <si>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</si>
  <si>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</si>
  <si>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</si>
  <si>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</si>
  <si>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</si>
  <si>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</si>
  <si>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</si>
  <si>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</si>
  <si>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</si>
  <si>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</si>
  <si>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</si>
  <si>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</si>
  <si>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</si>
  <si>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</si>
  <si>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</si>
  <si>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</si>
  <si>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</si>
  <si>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</si>
  <si>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</si>
  <si>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</si>
  <si>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</si>
  <si>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</si>
  <si>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</si>
  <si>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</si>
  <si>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</si>
  <si>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</si>
  <si>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</si>
  <si>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</si>
  <si>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</si>
  <si>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</si>
  <si>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</si>
  <si>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</si>
  <si>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</si>
  <si>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</si>
  <si>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</si>
  <si>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</si>
  <si>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</si>
  <si>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</si>
  <si>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</si>
  <si>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</si>
  <si>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</si>
  <si>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</si>
  <si>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</si>
  <si>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</si>
  <si>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</si>
  <si>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</si>
  <si>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</si>
  <si>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</si>
  <si>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</si>
  <si>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</si>
  <si>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</si>
  <si>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</si>
  <si>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</si>
  <si>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</si>
  <si>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</si>
  <si>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</si>
  <si>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</si>
  <si>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</si>
  <si>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</si>
  <si>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</si>
  <si>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</si>
  <si>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</si>
  <si>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</si>
  <si>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</si>
  <si>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</si>
  <si>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</si>
  <si>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</si>
  <si>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</si>
  <si>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</si>
  <si>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</si>
  <si>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</si>
  <si>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</si>
  <si>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</si>
  <si>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</si>
  <si>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</si>
  <si>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</si>
  <si>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</si>
  <si>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</si>
  <si>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</si>
  <si>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</si>
  <si>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</si>
  <si>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</si>
  <si>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</si>
  <si>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</si>
  <si>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</si>
  <si>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</si>
  <si>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</si>
  <si>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</si>
  <si>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</si>
  <si>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</si>
  <si>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</si>
  <si>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</si>
  <si>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</si>
  <si>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</si>
  <si>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</si>
  <si>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</si>
  <si>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</si>
  <si>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</si>
  <si>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</si>
  <si>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</si>
  <si>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</si>
  <si>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</si>
  <si>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</si>
  <si>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</si>
  <si>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</si>
  <si>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</si>
  <si>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</si>
  <si>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</si>
  <si>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</si>
  <si>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</si>
  <si>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</si>
  <si>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</si>
  <si>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</si>
  <si>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</si>
  <si>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</si>
  <si>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</si>
  <si>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</si>
  <si>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</si>
  <si>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</si>
  <si>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</si>
  <si>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</si>
  <si>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</si>
  <si>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</si>
  <si>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</si>
  <si>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</si>
  <si>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</si>
  <si>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</si>
  <si>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</si>
  <si>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</si>
  <si>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</si>
  <si>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</si>
  <si>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</si>
  <si>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</si>
  <si>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</si>
  <si>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</si>
  <si>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</si>
  <si>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</si>
  <si>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</si>
  <si>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</si>
  <si>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</si>
  <si>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</si>
  <si>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</si>
  <si>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</si>
  <si>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</si>
  <si>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</si>
  <si>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</si>
  <si>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</si>
  <si>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</si>
  <si>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</si>
  <si>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</si>
  <si>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</si>
  <si>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</si>
  <si>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</si>
  <si>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</si>
  <si>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</si>
  <si>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</si>
  <si>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</si>
  <si>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</si>
  <si>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</si>
  <si>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</si>
  <si>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</si>
  <si>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</si>
  <si>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</si>
  <si>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</si>
  <si>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</si>
  <si>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</si>
  <si>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</si>
  <si>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</si>
  <si>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</si>
  <si>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</si>
  <si>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</si>
  <si>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</si>
  <si>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</si>
  <si>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</si>
  <si>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</si>
  <si>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</si>
  <si>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</si>
  <si>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</si>
  <si>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</si>
  <si>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</si>
  <si>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</si>
  <si>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</si>
  <si>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</si>
  <si>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</si>
  <si>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</si>
  <si>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</si>
  <si>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</si>
  <si>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</si>
  <si>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</si>
  <si>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</si>
  <si>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</si>
  <si>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</si>
  <si>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</si>
  <si>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</si>
  <si>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</si>
  <si>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</si>
  <si>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</si>
  <si>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</si>
  <si>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</si>
  <si>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</si>
  <si>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</si>
  <si>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</si>
  <si>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</si>
  <si>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</si>
  <si>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</si>
  <si>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</si>
  <si>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</si>
  <si>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</si>
  <si>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</si>
  <si>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</si>
  <si>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</si>
  <si>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</si>
  <si>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</si>
  <si>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</si>
  <si>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</si>
  <si>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</si>
  <si>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</si>
  <si>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</si>
  <si>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</si>
  <si>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</si>
  <si>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</si>
  <si>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</si>
  <si>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</si>
  <si>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</si>
  <si>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</si>
  <si>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</si>
  <si>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</si>
  <si>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</si>
  <si>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</si>
  <si>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</si>
  <si>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</si>
  <si>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</si>
  <si>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</si>
  <si>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</si>
  <si>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</si>
  <si>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</si>
  <si>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</si>
  <si>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</si>
  <si>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</si>
  <si>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</si>
  <si>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</si>
  <si>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</si>
  <si>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</si>
  <si>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</si>
  <si>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</si>
  <si>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</si>
  <si>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</si>
  <si>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</si>
  <si>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</si>
  <si>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</si>
  <si>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</si>
  <si>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</si>
  <si>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</si>
  <si>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</si>
  <si>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</si>
  <si>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</si>
  <si>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</si>
  <si>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</si>
  <si>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</si>
  <si>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</si>
  <si>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</si>
  <si>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</si>
  <si>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</si>
  <si>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</si>
  <si>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</si>
  <si>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</si>
  <si>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</si>
  <si>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</si>
  <si>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</si>
  <si>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</si>
  <si>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</si>
  <si>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</si>
  <si>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</si>
  <si>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</si>
  <si>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</si>
  <si>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</si>
  <si>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</si>
  <si>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</si>
  <si>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</si>
  <si>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</si>
  <si>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</si>
  <si>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</si>
  <si>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</si>
  <si>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</si>
  <si>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</si>
  <si>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</si>
  <si>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</si>
  <si>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</si>
  <si>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</si>
  <si>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</si>
  <si>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</si>
  <si>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</si>
  <si>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</si>
  <si>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</si>
  <si>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</si>
  <si>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</si>
  <si>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</si>
  <si>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</si>
  <si>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</si>
  <si>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</si>
  <si>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</si>
  <si>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</si>
  <si>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</si>
  <si>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</si>
  <si>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</si>
  <si>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</si>
  <si>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</si>
  <si>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</si>
  <si>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</si>
  <si>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</si>
  <si>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</si>
  <si>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</si>
  <si>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</si>
  <si>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</si>
  <si>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</si>
  <si>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</si>
  <si>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</si>
  <si>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</si>
  <si>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</si>
  <si>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</si>
  <si>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</si>
  <si>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</si>
  <si>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</si>
  <si>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</si>
  <si>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</si>
  <si>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</si>
  <si>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</si>
  <si>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</si>
  <si>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</si>
  <si>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</si>
  <si>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</si>
  <si>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</si>
  <si>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</si>
  <si>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</si>
  <si>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</si>
  <si>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</si>
  <si>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</si>
  <si>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</si>
  <si>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</si>
  <si>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</si>
  <si>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</si>
  <si>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</si>
  <si>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</si>
  <si>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</si>
  <si>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</si>
  <si>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</si>
  <si>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</si>
  <si>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</si>
  <si>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</si>
  <si>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</si>
  <si>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</si>
  <si>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</si>
  <si>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</si>
  <si>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</si>
  <si>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</si>
  <si>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</si>
  <si>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</si>
  <si>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</si>
  <si>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</si>
  <si>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</si>
  <si>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</si>
  <si>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</si>
  <si>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</si>
  <si>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</si>
  <si>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</si>
  <si>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</si>
  <si>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</si>
  <si>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</si>
  <si>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</si>
  <si>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</si>
  <si>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</si>
  <si>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</si>
  <si>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</si>
  <si>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</si>
  <si>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</si>
  <si>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</si>
  <si>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</si>
  <si>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</si>
  <si>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</si>
  <si>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</si>
  <si>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</si>
  <si>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</si>
  <si>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</si>
  <si>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</si>
  <si>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</si>
  <si>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</si>
  <si>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</si>
  <si>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</si>
  <si>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</si>
  <si>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</si>
  <si>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</si>
  <si>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</si>
  <si>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</si>
  <si>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</si>
  <si>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</si>
  <si>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</si>
  <si>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</si>
  <si>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</si>
  <si>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</si>
  <si>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</si>
  <si>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</si>
  <si>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</si>
  <si>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</si>
  <si>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</si>
  <si>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</si>
  <si>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</si>
  <si>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</si>
  <si>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</si>
  <si>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</si>
  <si>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</si>
  <si>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</si>
  <si>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</si>
  <si>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</si>
  <si>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</si>
  <si>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</si>
  <si>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</si>
  <si>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</si>
  <si>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</si>
  <si>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</si>
  <si>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</si>
  <si>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</si>
  <si>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</si>
  <si>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</si>
  <si>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</si>
  <si>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</si>
  <si>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</si>
  <si>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</si>
  <si>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</si>
  <si>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</si>
  <si>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</si>
  <si>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</si>
  <si>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</si>
  <si>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</si>
  <si>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</si>
  <si>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</si>
  <si>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</si>
  <si>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</si>
  <si>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</si>
  <si>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</si>
  <si>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</si>
  <si>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</si>
  <si>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</si>
  <si>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</si>
  <si>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</si>
  <si>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</si>
  <si>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</si>
  <si>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</si>
  <si>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</si>
  <si>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</si>
  <si>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</si>
  <si>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</si>
  <si>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</si>
  <si>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</si>
  <si>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</si>
  <si>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</si>
  <si>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</si>
  <si>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</si>
  <si>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</si>
  <si>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</si>
  <si>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</si>
  <si>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</si>
  <si>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</si>
  <si>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</si>
  <si>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</si>
  <si>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</si>
  <si>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</si>
  <si>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</si>
  <si>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</si>
  <si>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</si>
  <si>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</si>
  <si>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</si>
  <si>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</si>
  <si>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</si>
  <si>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</si>
  <si>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</si>
  <si>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</si>
  <si>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</si>
  <si>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</si>
  <si>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</si>
  <si>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</si>
  <si>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</si>
  <si>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</si>
  <si>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</si>
  <si>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</si>
  <si>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</si>
  <si>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</si>
  <si>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</si>
  <si>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</si>
  <si>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</si>
  <si>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</si>
  <si>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</si>
  <si>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</si>
  <si>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</si>
  <si>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</si>
  <si>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</si>
  <si>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</si>
  <si>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</si>
  <si>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</si>
  <si>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</si>
  <si>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</si>
  <si>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</si>
  <si>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</si>
  <si>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</si>
  <si>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</si>
  <si>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</si>
  <si>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</si>
  <si>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</si>
  <si>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</si>
  <si>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</si>
  <si>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</si>
  <si>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</si>
  <si>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</si>
  <si>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</si>
  <si>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</si>
  <si>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</si>
  <si>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</si>
  <si>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</si>
  <si>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</si>
  <si>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</si>
  <si>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</si>
  <si>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</si>
  <si>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</si>
  <si>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</si>
  <si>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</si>
  <si>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</si>
  <si>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</si>
  <si>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</si>
  <si>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</si>
  <si>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</si>
  <si>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</si>
  <si>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</si>
  <si>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</si>
  <si>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</si>
  <si>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</si>
  <si>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</si>
  <si>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</si>
  <si>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</si>
  <si>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</si>
  <si>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</si>
  <si>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</si>
  <si>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</si>
  <si>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</si>
  <si>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</si>
  <si>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</si>
  <si>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</si>
  <si>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</si>
  <si>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</si>
  <si>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</si>
  <si>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</si>
  <si>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</si>
  <si>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</si>
  <si>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</si>
  <si>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</si>
  <si>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</si>
  <si>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</si>
  <si>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</si>
  <si>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</si>
  <si>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</si>
  <si>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</si>
  <si>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</si>
  <si>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</si>
  <si>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</si>
  <si>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</si>
  <si>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</si>
  <si>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</si>
  <si>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</si>
  <si>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</si>
  <si>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</si>
  <si>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</si>
  <si>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</si>
  <si>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</si>
  <si>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</si>
  <si>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</si>
  <si>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</si>
  <si>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</si>
  <si>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</si>
  <si>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</si>
  <si>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</si>
  <si>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</si>
  <si>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</si>
  <si>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</si>
  <si>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</si>
  <si>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</si>
  <si>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</si>
  <si>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</si>
  <si>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</si>
  <si>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</si>
  <si>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</si>
  <si>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</si>
  <si>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</si>
  <si>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</si>
  <si>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</si>
  <si>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</si>
  <si>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</si>
  <si>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</si>
  <si>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</si>
  <si>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</si>
  <si>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</si>
  <si>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</si>
  <si>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</si>
  <si>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</si>
  <si>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</si>
  <si>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</si>
  <si>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</si>
  <si>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</si>
  <si>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</si>
  <si>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</si>
  <si>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</si>
  <si>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</si>
  <si>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</si>
  <si>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</si>
  <si>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</si>
  <si>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</si>
  <si>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</si>
  <si>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</si>
  <si>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</si>
  <si>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</si>
  <si>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</si>
  <si>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</si>
  <si>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</si>
  <si>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</si>
  <si>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</si>
  <si>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</si>
  <si>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</si>
  <si>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</si>
  <si>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</si>
  <si>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</si>
  <si>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</si>
  <si>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</si>
  <si>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</si>
  <si>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</si>
  <si>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</si>
  <si>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</si>
  <si>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</si>
  <si>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</si>
  <si>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</si>
  <si>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</si>
  <si>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</si>
  <si>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</si>
  <si>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</si>
  <si>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</si>
  <si>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</si>
  <si>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</si>
  <si>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</si>
  <si>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</si>
  <si>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</si>
  <si>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</si>
  <si>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</si>
  <si>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</si>
  <si>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</si>
  <si>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</si>
  <si>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</si>
  <si>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</si>
  <si>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</si>
  <si>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</si>
  <si>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</si>
  <si>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</si>
  <si>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</si>
  <si>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</si>
  <si>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</si>
  <si>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</si>
  <si>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</si>
  <si>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</si>
  <si>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</si>
  <si>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</si>
  <si>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</si>
  <si>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</si>
  <si>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</si>
  <si>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</si>
  <si>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</si>
  <si>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</si>
  <si>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</si>
  <si>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</si>
  <si>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</si>
  <si>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</si>
  <si>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</si>
  <si>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</si>
  <si>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</si>
  <si>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</si>
  <si>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</si>
  <si>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</si>
  <si>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</si>
  <si>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</si>
  <si>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</si>
  <si>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</si>
  <si>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</si>
  <si>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</si>
  <si>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</si>
  <si>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</si>
  <si>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</si>
  <si>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</si>
  <si>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</si>
  <si>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</si>
  <si>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</si>
  <si>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</si>
  <si>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</si>
  <si>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</si>
  <si>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</si>
  <si>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</si>
  <si>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</si>
  <si>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</si>
  <si>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</si>
  <si>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</si>
  <si>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</si>
  <si>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</si>
  <si>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</si>
  <si>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</si>
  <si>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</si>
  <si>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</si>
  <si>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</si>
  <si>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</si>
  <si>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</si>
  <si>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</si>
  <si>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</si>
  <si>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</si>
  <si>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</si>
  <si>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</si>
  <si>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</si>
  <si>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</si>
  <si>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</si>
  <si>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</si>
  <si>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</si>
  <si>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</si>
  <si>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</si>
  <si>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</si>
  <si>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</si>
  <si>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</si>
  <si>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</si>
  <si>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</si>
  <si>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</si>
  <si>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</si>
  <si>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</si>
  <si>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</si>
  <si>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</si>
  <si>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</si>
  <si>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</si>
  <si>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</si>
  <si>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</si>
  <si>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</si>
  <si>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</si>
  <si>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</si>
  <si>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</si>
  <si>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</si>
  <si>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</si>
  <si>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</si>
  <si>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</si>
  <si>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</si>
  <si>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</si>
  <si>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</si>
  <si>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</si>
  <si>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</si>
  <si>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</si>
  <si>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</si>
  <si>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</si>
  <si>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</si>
  <si>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</si>
  <si>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</si>
  <si>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</si>
  <si>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</si>
  <si>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</si>
  <si>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</si>
  <si>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</si>
  <si>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</si>
  <si>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</si>
  <si>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</si>
  <si>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</si>
  <si>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</si>
  <si>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</si>
  <si>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</si>
  <si>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</si>
  <si>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</si>
  <si>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</si>
  <si>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</si>
  <si>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</si>
  <si>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</si>
  <si>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</si>
  <si>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</si>
  <si>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</si>
  <si>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</si>
  <si>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</si>
  <si>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</si>
  <si>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</si>
  <si>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</si>
  <si>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</si>
  <si>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</si>
  <si>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</si>
  <si>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</si>
  <si>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</si>
  <si>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</si>
  <si>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</si>
  <si>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</si>
  <si>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</si>
  <si>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</si>
  <si>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</si>
  <si>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</si>
  <si>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</si>
  <si>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</si>
  <si>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</si>
  <si>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</si>
  <si>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</si>
  <si>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</si>
  <si>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</si>
  <si>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</si>
  <si>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</si>
  <si>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</si>
  <si>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</si>
  <si>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</si>
  <si>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</si>
  <si>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</si>
  <si>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</si>
  <si>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</si>
  <si>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</si>
  <si>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</si>
  <si>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</si>
  <si>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</si>
  <si>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</si>
  <si>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</si>
  <si>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</si>
  <si>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</si>
  <si>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</si>
  <si>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</si>
  <si>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</si>
  <si>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</si>
  <si>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</si>
  <si>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</si>
  <si>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</si>
  <si>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</si>
  <si>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</si>
  <si>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</si>
  <si>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</si>
  <si>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</si>
  <si>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</si>
  <si>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</si>
  <si>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</si>
  <si>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</si>
  <si>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</si>
  <si>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</si>
  <si>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</si>
  <si>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</si>
  <si>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</si>
  <si>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</si>
  <si>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</si>
  <si>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</si>
  <si>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</si>
  <si>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</si>
  <si>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</si>
  <si>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</si>
  <si>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</si>
  <si>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</si>
  <si>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</si>
  <si>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</si>
  <si>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</si>
  <si>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</si>
  <si>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</si>
  <si>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</si>
  <si>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</si>
  <si>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</si>
  <si>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</si>
  <si>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</si>
  <si>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</si>
  <si>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</si>
  <si>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</si>
  <si>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</si>
  <si>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</si>
  <si>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</si>
  <si>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</si>
  <si>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</si>
  <si>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</si>
  <si>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</si>
  <si>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</si>
  <si>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</si>
  <si>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</si>
  <si>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</si>
  <si>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</si>
  <si>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</si>
  <si>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</si>
  <si>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</si>
  <si>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</si>
  <si>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</si>
  <si>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</si>
  <si>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</si>
  <si>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</si>
  <si>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</si>
  <si>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</si>
  <si>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</si>
  <si>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</si>
  <si>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</si>
  <si>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</si>
  <si>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</si>
  <si>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</si>
  <si>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</si>
  <si>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</si>
  <si>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</si>
  <si>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</si>
  <si>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</si>
  <si>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</si>
  <si>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</si>
  <si>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</si>
  <si>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</si>
  <si>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</si>
  <si>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</si>
  <si>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</si>
  <si>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</si>
  <si>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</si>
  <si>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</si>
  <si>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</si>
  <si>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</si>
  <si>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</si>
  <si>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</si>
  <si>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</si>
  <si>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</si>
  <si>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</si>
  <si>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</si>
  <si>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</si>
  <si>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</si>
  <si>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</si>
  <si>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</si>
  <si>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</si>
  <si>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</si>
  <si>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</si>
  <si>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</si>
  <si>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</si>
  <si>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</si>
  <si>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</si>
  <si>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</si>
  <si>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</si>
  <si>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</si>
  <si>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</si>
  <si>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</si>
  <si>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</si>
  <si>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</si>
  <si>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</si>
  <si>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</si>
  <si>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</si>
  <si>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</si>
  <si>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</si>
  <si>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</si>
  <si>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</si>
  <si>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</si>
  <si>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</si>
  <si>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</si>
  <si>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</si>
  <si>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</si>
  <si>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</si>
  <si>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</si>
  <si>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</si>
  <si>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</si>
  <si>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</si>
  <si>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</si>
  <si>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</si>
  <si>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</si>
  <si>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</si>
  <si>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</si>
  <si>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</si>
  <si>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</si>
  <si>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</si>
  <si>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</si>
  <si>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</si>
  <si>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</si>
  <si>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</si>
  <si>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</si>
  <si>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</si>
  <si>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</si>
  <si>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</si>
  <si>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</si>
  <si>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</si>
  <si>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</si>
  <si>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</si>
  <si>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</si>
  <si>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</si>
  <si>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</si>
  <si>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</si>
  <si>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</si>
  <si>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</si>
  <si>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</si>
  <si>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</si>
  <si>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</si>
  <si>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</si>
  <si>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</si>
  <si>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</si>
  <si>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</si>
  <si>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</si>
  <si>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</si>
  <si>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</si>
  <si>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</si>
  <si>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</si>
  <si>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</si>
  <si>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</si>
  <si>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</si>
  <si>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</si>
  <si>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</si>
  <si>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</si>
  <si>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</si>
  <si>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</si>
  <si>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</si>
  <si>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</si>
  <si>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</si>
  <si>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</si>
  <si>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</si>
  <si>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</si>
  <si>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</si>
  <si>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</si>
  <si>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</si>
  <si>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</si>
  <si>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</si>
  <si>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</si>
  <si>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</si>
  <si>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</si>
  <si>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</si>
  <si>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</si>
  <si>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</si>
  <si>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</si>
  <si>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</si>
  <si>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</si>
  <si>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</si>
  <si>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</si>
  <si>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</si>
  <si>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</si>
  <si>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</si>
  <si>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</si>
  <si>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</si>
  <si>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</si>
  <si>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</si>
  <si>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</si>
  <si>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</si>
  <si>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</si>
  <si>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</si>
  <si>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</si>
  <si>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</si>
  <si>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</si>
  <si>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</si>
  <si>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</si>
  <si>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</si>
  <si>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</si>
  <si>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</si>
  <si>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</si>
  <si>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</si>
  <si>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</si>
  <si>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</si>
  <si>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</si>
  <si>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</si>
  <si>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</si>
  <si>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</si>
  <si>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</si>
  <si>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</si>
  <si>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</si>
  <si>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</si>
  <si>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</si>
  <si>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</si>
  <si>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</si>
  <si>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</si>
  <si>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</si>
  <si>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</si>
  <si>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</si>
  <si>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</si>
  <si>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</si>
  <si>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</si>
  <si>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</si>
  <si>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</si>
  <si>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</si>
  <si>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</si>
  <si>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</si>
  <si>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</si>
  <si>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</si>
  <si>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</si>
  <si>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</si>
  <si>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</si>
  <si>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</si>
  <si>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</si>
  <si>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</si>
  <si>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</si>
  <si>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</si>
  <si>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</si>
  <si>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</si>
  <si>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</si>
  <si>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</si>
  <si>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</si>
  <si>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</si>
  <si>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</si>
  <si>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</si>
  <si>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</si>
  <si>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</si>
  <si>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</si>
  <si>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</si>
  <si>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</si>
  <si>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</si>
  <si>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</si>
  <si>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</si>
  <si>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</si>
  <si>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</si>
  <si>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</si>
  <si>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</si>
  <si>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</si>
  <si>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</si>
  <si>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</si>
  <si>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</si>
  <si>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</si>
  <si>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</si>
  <si>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</si>
  <si>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</si>
  <si>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</si>
  <si>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</si>
  <si>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</si>
  <si>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</si>
  <si>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</si>
  <si>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</si>
  <si>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</si>
  <si>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</si>
  <si>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</si>
  <si>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</si>
  <si>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</si>
  <si>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</si>
  <si>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</si>
  <si>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</si>
  <si>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</si>
  <si>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</si>
  <si>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</si>
  <si>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</si>
  <si>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</si>
  <si>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</si>
  <si>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</si>
  <si>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</si>
  <si>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</si>
  <si>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</si>
  <si>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</si>
  <si>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</si>
  <si>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</si>
  <si>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</si>
  <si>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</si>
  <si>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</si>
  <si>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</si>
  <si>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</si>
  <si>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</si>
  <si>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</si>
  <si>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</si>
  <si>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</si>
  <si>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</si>
  <si>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</si>
  <si>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</si>
  <si>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</si>
  <si>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</si>
  <si>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</si>
  <si>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</si>
  <si>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</si>
  <si>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</si>
  <si>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</si>
  <si>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</si>
  <si>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</si>
  <si>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</si>
  <si>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</si>
  <si>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</si>
  <si>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</si>
  <si>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</si>
  <si>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</si>
  <si>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</si>
  <si>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</si>
  <si>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</si>
  <si>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</si>
  <si>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</si>
  <si>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</si>
  <si>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</si>
  <si>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</si>
  <si>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</si>
  <si>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</si>
  <si>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</si>
  <si>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</si>
  <si>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</si>
  <si>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</si>
  <si>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</si>
  <si>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</si>
  <si>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</si>
  <si>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</si>
  <si>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</si>
  <si>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</si>
  <si>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</si>
  <si>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</si>
  <si>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</si>
  <si>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</si>
  <si>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</si>
  <si>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</si>
  <si>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</si>
  <si>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</si>
  <si>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</si>
  <si>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</si>
  <si>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</si>
  <si>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</si>
  <si>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</si>
  <si>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</si>
  <si>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</si>
  <si>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</si>
  <si>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</si>
  <si>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</si>
  <si>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</si>
  <si>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</si>
  <si>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</si>
  <si>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</si>
  <si>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</si>
  <si>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</si>
  <si>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</si>
  <si>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</si>
  <si>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</si>
  <si>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</si>
  <si>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</si>
  <si>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</si>
  <si>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</si>
  <si>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</si>
  <si>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</si>
  <si>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</si>
  <si>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</si>
  <si>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</si>
  <si>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</si>
  <si>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</si>
  <si>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</si>
  <si>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</si>
  <si>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</si>
  <si>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</si>
  <si>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</si>
  <si>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</si>
  <si>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</si>
  <si>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</si>
  <si>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</si>
  <si>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</si>
  <si>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</si>
  <si>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</si>
  <si>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</si>
  <si>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</si>
  <si>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</si>
  <si>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</si>
  <si>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</si>
  <si>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</si>
  <si>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</si>
  <si>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</si>
  <si>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</si>
  <si>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</si>
  <si>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</si>
  <si>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</si>
  <si>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</si>
  <si>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</si>
  <si>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</si>
  <si>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</si>
  <si>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</si>
  <si>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</si>
  <si>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</si>
  <si>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</si>
  <si>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</si>
  <si>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</si>
  <si>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</si>
  <si>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</si>
  <si>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</si>
  <si>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</si>
  <si>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</si>
  <si>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</si>
  <si>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</si>
  <si>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</si>
  <si>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</si>
  <si>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</si>
  <si>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</si>
  <si>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</si>
  <si>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</si>
  <si>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</si>
  <si>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</si>
  <si>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</si>
  <si>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</si>
  <si>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</si>
  <si>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</si>
  <si>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</si>
  <si>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</si>
  <si>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</si>
  <si>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</si>
  <si>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</si>
  <si>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</si>
  <si>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</si>
  <si>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</si>
  <si>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</si>
  <si>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</si>
  <si>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</si>
  <si>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</si>
  <si>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</si>
  <si>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</si>
  <si>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</si>
  <si>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</si>
  <si>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</si>
  <si>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</si>
  <si>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</si>
  <si>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</si>
  <si>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</si>
  <si>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</si>
  <si>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</si>
  <si>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</si>
  <si>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</si>
  <si>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</si>
  <si>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</si>
  <si>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</si>
  <si>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</si>
  <si>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</si>
  <si>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</si>
  <si>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</si>
  <si>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</si>
  <si>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</si>
  <si>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</si>
  <si>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</si>
  <si>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</si>
  <si>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</si>
  <si>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</si>
  <si>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</si>
  <si>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</si>
  <si>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</si>
  <si>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</si>
  <si>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</si>
  <si>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</si>
  <si>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</si>
  <si>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</si>
  <si>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</si>
  <si>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</si>
  <si>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</si>
  <si>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</si>
  <si>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</si>
  <si>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</si>
  <si>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</si>
  <si>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</si>
  <si>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</si>
  <si>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</si>
  <si>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</si>
  <si>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</si>
  <si>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</si>
  <si>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</si>
  <si>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</si>
  <si>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</si>
  <si>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</si>
  <si>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</si>
  <si>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</si>
  <si>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</si>
  <si>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</si>
  <si>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</si>
  <si>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</si>
  <si>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</si>
  <si>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</si>
  <si>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</si>
  <si>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</si>
  <si>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</si>
  <si>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</si>
  <si>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</si>
  <si>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</si>
  <si>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</si>
  <si>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</si>
  <si>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</si>
  <si>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</si>
  <si>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</si>
  <si>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</si>
  <si>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</si>
  <si>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</si>
  <si>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</si>
  <si>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</si>
  <si>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</si>
  <si>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</si>
  <si>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</si>
  <si>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</si>
  <si>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</si>
  <si>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</si>
  <si>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</si>
  <si>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</si>
  <si>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</si>
  <si>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</si>
  <si>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</si>
  <si>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</si>
  <si>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</si>
  <si>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</si>
  <si>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</si>
  <si>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</si>
  <si>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</si>
  <si>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</si>
  <si>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</si>
  <si>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</si>
  <si>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</si>
  <si>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</si>
  <si>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</si>
  <si>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</si>
  <si>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</si>
  <si>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</si>
  <si>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</si>
  <si>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</si>
  <si>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</si>
  <si>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</si>
  <si>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</si>
  <si>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</si>
  <si>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</si>
  <si>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</si>
  <si>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</si>
  <si>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</si>
  <si>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</si>
  <si>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</si>
  <si>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</si>
  <si>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</si>
  <si>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</si>
  <si>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</si>
  <si>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</si>
  <si>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</si>
  <si>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</si>
  <si>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</si>
  <si>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</si>
  <si>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</si>
  <si>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</si>
  <si>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</si>
  <si>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</si>
  <si>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</si>
  <si>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</si>
  <si>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</si>
  <si>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</si>
  <si>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</si>
  <si>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</si>
  <si>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</si>
  <si>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</si>
  <si>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</si>
  <si>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</si>
  <si>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</si>
  <si>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</si>
  <si>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</si>
  <si>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</si>
  <si>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</si>
  <si>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</si>
  <si>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</si>
  <si>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</si>
  <si>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</si>
  <si>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</si>
  <si>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</si>
  <si>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</si>
  <si>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</si>
  <si>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</si>
  <si>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</si>
  <si>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</si>
  <si>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</si>
  <si>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</si>
  <si>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</si>
  <si>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</si>
  <si>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</si>
  <si>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</si>
  <si>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</si>
  <si>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</si>
  <si>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</si>
  <si>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</si>
  <si>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</si>
  <si>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</si>
  <si>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</si>
  <si>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</si>
  <si>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</si>
  <si>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</si>
  <si>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</si>
  <si>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</si>
  <si>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</si>
  <si>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</si>
  <si>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</si>
  <si>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</si>
  <si>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</si>
  <si>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</si>
  <si>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</si>
  <si>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</si>
  <si>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</si>
  <si>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</si>
  <si>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</si>
  <si>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</si>
  <si>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</si>
  <si>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</si>
  <si>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</si>
  <si>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</si>
  <si>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</si>
  <si>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</si>
  <si>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</si>
  <si>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</si>
  <si>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</si>
  <si>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</si>
  <si>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</si>
  <si>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</si>
  <si>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</si>
  <si>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</si>
  <si>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</si>
  <si>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</si>
  <si>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</si>
  <si>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</si>
  <si>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</si>
  <si>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</si>
  <si>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</si>
  <si>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</si>
  <si>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</si>
  <si>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</si>
  <si>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</si>
  <si>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</si>
  <si>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</si>
  <si>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</si>
  <si>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</si>
  <si>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</si>
  <si>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</si>
  <si>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</si>
  <si>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</si>
  <si>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</si>
  <si>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</si>
  <si>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</si>
  <si>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</si>
  <si>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</si>
  <si>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</si>
  <si>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</si>
  <si>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</si>
  <si>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</si>
  <si>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</si>
  <si>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</si>
  <si>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</si>
  <si>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</si>
  <si>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</si>
  <si>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</si>
  <si>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</si>
  <si>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</si>
  <si>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</si>
  <si>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</si>
  <si>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</si>
  <si>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</si>
  <si>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</si>
  <si>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</si>
  <si>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</si>
  <si>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</si>
  <si>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</si>
  <si>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</si>
  <si>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</si>
  <si>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</si>
  <si>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</si>
  <si>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</si>
  <si>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</si>
  <si>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</si>
  <si>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</si>
  <si>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</si>
  <si>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</si>
  <si>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</si>
  <si>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</si>
  <si>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</si>
  <si>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</si>
  <si>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</si>
  <si>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</si>
  <si>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</si>
  <si>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</si>
  <si>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</si>
  <si>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</si>
  <si>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</si>
  <si>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</si>
  <si>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</si>
  <si>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</si>
  <si>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</si>
  <si>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</si>
  <si>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</si>
  <si>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</si>
  <si>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</si>
  <si>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</si>
  <si>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</si>
  <si>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</si>
  <si>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</si>
  <si>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</si>
  <si>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</si>
  <si>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</si>
  <si>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</si>
  <si>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</si>
  <si>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</si>
  <si>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</si>
  <si>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</si>
  <si>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</si>
  <si>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</si>
  <si>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</si>
  <si>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</si>
  <si>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</si>
  <si>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</si>
  <si>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</si>
  <si>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</si>
  <si>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</si>
  <si>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</si>
  <si>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</si>
  <si>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</si>
  <si>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</si>
  <si>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</si>
  <si>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</si>
  <si>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</si>
  <si>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</si>
  <si>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</si>
  <si>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</si>
  <si>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</si>
  <si>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</si>
  <si>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</si>
  <si>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</si>
  <si>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</si>
  <si>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</si>
  <si>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</si>
  <si>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</si>
  <si>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</si>
  <si>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</si>
  <si>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</si>
  <si>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</si>
  <si>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</si>
  <si>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</si>
  <si>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</si>
  <si>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</si>
  <si>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</si>
  <si>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</si>
  <si>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</si>
  <si>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</si>
  <si>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</si>
  <si>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</si>
  <si>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</si>
  <si>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</si>
  <si>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</si>
  <si>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</si>
  <si>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</si>
  <si>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</si>
  <si>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</si>
  <si>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</si>
  <si>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</si>
  <si>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</si>
  <si>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</si>
  <si>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</si>
  <si>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</si>
  <si>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</si>
  <si>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</si>
  <si>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</si>
  <si>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</si>
  <si>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</si>
  <si>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</si>
  <si>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</si>
  <si>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</si>
  <si>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</si>
  <si>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</si>
  <si>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</si>
  <si>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</si>
  <si>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</si>
  <si>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</si>
  <si>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</si>
  <si>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</si>
  <si>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</si>
  <si>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</si>
  <si>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</si>
  <si>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</si>
  <si>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</si>
  <si>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</si>
  <si>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</si>
  <si>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</si>
  <si>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</si>
  <si>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</si>
  <si>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</si>
  <si>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</si>
  <si>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</si>
  <si>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</si>
  <si>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</si>
  <si>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</si>
  <si>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</si>
  <si>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</si>
  <si>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</si>
  <si>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</si>
  <si>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</si>
  <si>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</si>
  <si>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</si>
  <si>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</si>
  <si>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</si>
  <si>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</si>
  <si>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</si>
  <si>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</si>
  <si>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</si>
  <si>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</si>
  <si>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</si>
  <si>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</si>
  <si>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</si>
  <si>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</si>
  <si>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</si>
  <si>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</si>
  <si>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</si>
  <si>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</si>
  <si>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</si>
  <si>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</si>
  <si>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</si>
  <si>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</si>
  <si>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</si>
  <si>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</si>
  <si>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</si>
  <si>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</si>
  <si>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</si>
  <si>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</si>
  <si>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</si>
  <si>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</si>
  <si>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</si>
  <si>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</si>
  <si>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</si>
  <si>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</si>
  <si>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</si>
  <si>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</si>
  <si>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</si>
  <si>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</si>
  <si>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</si>
  <si>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</si>
  <si>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</si>
  <si>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</si>
  <si>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</si>
  <si>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</si>
  <si>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</si>
  <si>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</si>
  <si>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</si>
  <si>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</si>
  <si>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</si>
  <si>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</si>
  <si>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</si>
  <si>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</si>
  <si>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</si>
  <si>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</si>
  <si>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</si>
  <si>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</si>
  <si>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</si>
  <si>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</si>
  <si>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</si>
  <si>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</si>
  <si>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</si>
  <si>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</si>
  <si>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</si>
  <si>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</si>
  <si>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</si>
  <si>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</si>
  <si>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</si>
  <si>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</si>
  <si>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</si>
  <si>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</si>
  <si>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</si>
  <si>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</si>
  <si>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</si>
  <si>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</si>
  <si>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</si>
  <si>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</si>
  <si>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</si>
  <si>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</si>
  <si>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</si>
  <si>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</si>
  <si>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</si>
  <si>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</si>
  <si>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</si>
  <si>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</si>
  <si>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</si>
  <si>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</si>
  <si>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</si>
  <si>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</si>
  <si>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</si>
  <si>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</si>
  <si>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</si>
  <si>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</si>
  <si>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</si>
  <si>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</si>
  <si>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</si>
  <si>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</si>
  <si>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</si>
  <si>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</si>
  <si>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</si>
  <si>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</si>
  <si>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</si>
  <si>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</si>
  <si>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</si>
  <si>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</si>
  <si>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</si>
  <si>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</si>
  <si>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</si>
  <si>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</si>
  <si>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</si>
  <si>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</si>
  <si>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</si>
  <si>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</si>
  <si>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</si>
  <si>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</si>
  <si>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</si>
  <si>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</si>
  <si>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</si>
  <si>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</si>
  <si>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</si>
  <si>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</si>
  <si>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</si>
  <si>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</si>
  <si>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</si>
  <si>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</si>
  <si>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</si>
  <si>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</si>
  <si>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</si>
  <si>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</si>
  <si>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</si>
  <si>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</si>
  <si>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</si>
  <si>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</si>
  <si>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</si>
  <si>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</si>
  <si>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</si>
  <si>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</si>
  <si>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</si>
  <si>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</si>
  <si>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</si>
  <si>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</si>
  <si>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</si>
  <si>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</si>
  <si>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</si>
  <si>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</si>
  <si>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</si>
  <si>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</si>
  <si>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</si>
  <si>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</si>
  <si>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</si>
  <si>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</si>
  <si>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</si>
  <si>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</si>
  <si>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</si>
  <si>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</si>
  <si>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</si>
  <si>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</si>
  <si>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</si>
  <si>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</si>
  <si>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</si>
  <si>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</si>
  <si>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</si>
  <si>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</si>
  <si>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</si>
  <si>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</si>
  <si>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</si>
  <si>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</si>
  <si>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</si>
  <si>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</si>
  <si>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</si>
  <si>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</si>
  <si>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</si>
  <si>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</si>
  <si>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</si>
  <si>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</si>
  <si>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</si>
  <si>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</si>
  <si>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</si>
  <si>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</si>
  <si>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</si>
  <si>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</si>
  <si>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</si>
  <si>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</si>
  <si>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</si>
  <si>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</si>
  <si>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</si>
  <si>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</si>
  <si>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</si>
  <si>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</si>
  <si>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</si>
  <si>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</si>
  <si>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</si>
  <si>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</si>
  <si>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</si>
  <si>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</si>
  <si>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</si>
  <si>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</si>
  <si>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</si>
  <si>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</si>
  <si>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</si>
  <si>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</si>
  <si>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</si>
  <si>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</si>
  <si>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</si>
  <si>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</si>
  <si>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</si>
  <si>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</si>
  <si>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</si>
  <si>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</si>
  <si>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</si>
  <si>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</si>
  <si>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</si>
  <si>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</si>
  <si>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</si>
  <si>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</si>
  <si>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</si>
  <si>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</si>
  <si>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</si>
  <si>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</si>
  <si>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</si>
  <si>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</si>
  <si>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</si>
  <si>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</si>
  <si>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</si>
  <si>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</si>
  <si>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</si>
  <si>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</si>
  <si>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</si>
  <si>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</si>
  <si>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</si>
  <si>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</si>
  <si>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</si>
  <si>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</si>
  <si>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</si>
  <si>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</si>
  <si>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</si>
  <si>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</si>
  <si>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</si>
  <si>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</si>
  <si>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</si>
  <si>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</si>
  <si>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</si>
  <si>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</si>
  <si>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</si>
  <si>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</si>
  <si>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</si>
  <si>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</si>
  <si>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</si>
  <si>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</si>
  <si>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</si>
  <si>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</si>
  <si>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</si>
  <si>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</si>
  <si>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</si>
  <si>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</si>
  <si>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</si>
  <si>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</si>
  <si>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</si>
  <si>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</si>
  <si>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</si>
  <si>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</si>
  <si>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</si>
  <si>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</si>
  <si>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</si>
  <si>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</si>
  <si>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</si>
  <si>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</si>
  <si>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</si>
  <si>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</si>
  <si>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</si>
  <si>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</si>
  <si>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</si>
  <si>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</si>
  <si>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</si>
  <si>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</si>
  <si>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</si>
  <si>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</si>
  <si>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</si>
  <si>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</si>
  <si>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</si>
  <si>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</si>
  <si>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</si>
  <si>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</si>
  <si>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</si>
  <si>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</si>
  <si>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</si>
  <si>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</si>
  <si>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</si>
  <si>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</si>
  <si>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</si>
  <si>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</si>
  <si>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</si>
  <si>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</si>
  <si>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</si>
  <si>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</si>
  <si>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</si>
  <si>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</si>
  <si>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</si>
  <si>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</si>
  <si>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</si>
  <si>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</si>
  <si>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</si>
  <si>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</si>
  <si>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</si>
  <si>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</si>
  <si>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</si>
  <si>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</si>
  <si>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</si>
  <si>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</si>
  <si>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</si>
  <si>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</si>
  <si>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</si>
  <si>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</si>
  <si>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</si>
  <si>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</si>
  <si>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</si>
  <si>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</si>
  <si>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</si>
  <si>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</si>
  <si>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</si>
  <si>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</si>
  <si>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</si>
  <si>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</si>
  <si>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</si>
  <si>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</si>
  <si>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</si>
  <si>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</si>
  <si>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</si>
  <si>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</si>
  <si>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</si>
  <si>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</si>
  <si>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</si>
  <si>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</si>
  <si>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</si>
  <si>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</si>
  <si>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</si>
  <si>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</si>
  <si>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</si>
  <si>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</si>
  <si>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</si>
  <si>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</si>
  <si>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</si>
  <si>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</si>
  <si>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</si>
  <si>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</si>
  <si>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</si>
  <si>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</si>
  <si>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</si>
  <si>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</si>
  <si>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</si>
  <si>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</si>
  <si>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</si>
  <si>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</si>
  <si>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</si>
  <si>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</si>
  <si>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</si>
  <si>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</si>
  <si>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</si>
  <si>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</si>
  <si>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</si>
  <si>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</si>
  <si>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</si>
  <si>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</si>
  <si>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</si>
  <si>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</si>
  <si>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</si>
  <si>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</si>
  <si>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</si>
  <si>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</si>
  <si>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</si>
  <si>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</si>
  <si>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</si>
  <si>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</si>
  <si>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</si>
  <si>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</si>
  <si>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</si>
  <si>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</si>
  <si>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</si>
  <si>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</si>
  <si>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</si>
  <si>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</si>
  <si>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</si>
  <si>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</si>
  <si>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</si>
  <si>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</si>
  <si>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</si>
  <si>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</si>
  <si>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</si>
  <si>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</si>
  <si>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</si>
  <si>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</si>
  <si>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</si>
  <si>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</si>
  <si>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</si>
  <si>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</si>
  <si>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</si>
  <si>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</si>
  <si>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</si>
  <si>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</si>
  <si>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</si>
  <si>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</si>
  <si>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</si>
  <si>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</si>
  <si>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</si>
  <si>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</si>
  <si>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</si>
  <si>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</si>
  <si>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</si>
  <si>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</si>
  <si>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</si>
  <si>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</si>
  <si>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</si>
  <si>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</si>
  <si>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</si>
  <si>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</si>
  <si>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</si>
  <si>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</si>
  <si>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</si>
  <si>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</si>
  <si>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</si>
  <si>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</si>
  <si>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</si>
  <si>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</si>
  <si>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</si>
  <si>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</si>
  <si>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</si>
  <si>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</si>
  <si>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</si>
  <si>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</si>
  <si>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</si>
  <si>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</si>
  <si>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</si>
  <si>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</si>
  <si>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</si>
  <si>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</si>
  <si>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</si>
  <si>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</si>
  <si>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</si>
  <si>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</si>
  <si>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</si>
  <si>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</si>
  <si>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</si>
  <si>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</si>
  <si>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</si>
  <si>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</si>
  <si>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</si>
  <si>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</si>
  <si>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</si>
  <si>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</si>
  <si>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</si>
  <si>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</si>
  <si>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</si>
  <si>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</si>
  <si>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</si>
  <si>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</si>
  <si>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</si>
  <si>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</si>
  <si>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</si>
  <si>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</si>
  <si>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</si>
  <si>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</si>
  <si>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</si>
  <si>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</si>
  <si>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</si>
  <si>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</si>
  <si>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</si>
  <si>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</si>
  <si>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</si>
  <si>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</si>
  <si>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</si>
  <si>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</si>
  <si>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</si>
  <si>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</si>
  <si>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</si>
  <si>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</si>
  <si>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</si>
  <si>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</si>
  <si>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</si>
  <si>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</si>
  <si>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</si>
  <si>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</si>
  <si>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</si>
  <si>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</si>
  <si>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</si>
  <si>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</si>
  <si>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</si>
  <si>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</si>
  <si>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</si>
  <si>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</si>
  <si>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</si>
  <si>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</si>
  <si>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</si>
  <si>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</si>
  <si>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</si>
  <si>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</si>
  <si>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</si>
  <si>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</si>
  <si>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</si>
  <si>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</si>
  <si>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</si>
  <si>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</si>
  <si>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</si>
  <si>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</si>
  <si>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</si>
  <si>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</si>
  <si>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</si>
  <si>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</si>
  <si>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</si>
  <si>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</si>
  <si>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</si>
  <si>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</si>
  <si>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</si>
  <si>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</si>
  <si>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</si>
  <si>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</si>
  <si>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</si>
  <si>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</si>
  <si>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</si>
  <si>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</si>
  <si>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</si>
  <si>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</si>
  <si>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</si>
  <si>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</si>
  <si>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</si>
  <si>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</si>
  <si>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</si>
  <si>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</si>
  <si>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</si>
  <si>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</si>
  <si>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</si>
  <si>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</si>
  <si>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</si>
  <si>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</si>
  <si>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</si>
  <si>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</si>
  <si>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</si>
  <si>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</si>
  <si>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</si>
  <si>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</si>
  <si>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</si>
  <si>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</si>
  <si>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</si>
  <si>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</si>
  <si>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</si>
  <si>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</si>
  <si>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</si>
  <si>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</si>
  <si>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</si>
  <si>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</si>
  <si>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</si>
  <si>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</si>
  <si>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</si>
  <si>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</si>
  <si>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</si>
  <si>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</si>
  <si>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</si>
  <si>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</si>
  <si>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</si>
  <si>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</si>
  <si>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</si>
  <si>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</si>
  <si>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</si>
  <si>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</si>
  <si>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</si>
  <si>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</si>
  <si>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</si>
  <si>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</si>
  <si>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</si>
  <si>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</si>
  <si>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</si>
  <si>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</si>
  <si>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</si>
  <si>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</si>
  <si>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</si>
  <si>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</si>
  <si>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</si>
  <si>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</si>
  <si>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</si>
  <si>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</si>
  <si>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</si>
  <si>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</si>
  <si>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</si>
  <si>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</si>
  <si>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</si>
  <si>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</si>
  <si>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</si>
  <si>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</si>
  <si>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</si>
  <si>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</si>
  <si>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</si>
  <si>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</si>
  <si>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</si>
  <si>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</si>
  <si>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</si>
  <si>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</si>
  <si>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</si>
  <si>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</si>
  <si>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</si>
  <si>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</si>
  <si>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</si>
  <si>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</si>
  <si>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</si>
  <si>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</si>
  <si>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</si>
  <si>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</si>
  <si>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</si>
  <si>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</si>
  <si>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</si>
  <si>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</si>
  <si>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</si>
  <si>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</si>
  <si>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</si>
  <si>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</si>
  <si>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</si>
  <si>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</si>
  <si>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</si>
  <si>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</si>
  <si>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</si>
  <si>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</si>
  <si>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</si>
  <si>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</si>
  <si>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</si>
  <si>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</si>
  <si>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</si>
  <si>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</si>
  <si>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</si>
  <si>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</si>
  <si>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</si>
  <si>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</si>
  <si>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</si>
  <si>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</si>
  <si>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</si>
  <si>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</si>
  <si>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</si>
  <si>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</si>
  <si>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</si>
  <si>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</si>
  <si>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</si>
  <si>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</si>
  <si>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</si>
  <si>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</si>
  <si>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</si>
  <si>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</si>
  <si>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</si>
  <si>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</si>
  <si>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</si>
  <si>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</si>
  <si>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</si>
  <si>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</si>
  <si>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</si>
  <si>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</si>
  <si>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</si>
  <si>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</si>
  <si>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</si>
  <si>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</si>
  <si>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</si>
  <si>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</si>
  <si>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</si>
  <si>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</si>
  <si>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</si>
  <si>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</si>
  <si>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</si>
  <si>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</si>
  <si>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</si>
  <si>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</si>
  <si>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</si>
  <si>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</si>
  <si>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</si>
  <si>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</si>
  <si>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</si>
  <si>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</si>
  <si>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</si>
  <si>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</si>
  <si>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</si>
  <si>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</si>
  <si>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</si>
  <si>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</si>
  <si>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</si>
  <si>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</si>
  <si>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</si>
  <si>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</si>
  <si>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</si>
  <si>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Inđija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</si>
</sst>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563</c:v>
                </c:pt>
                <c:pt idx="1">
                  <c:v>704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564</c:v>
                </c:pt>
                <c:pt idx="1">
                  <c:v>629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20480"/>
        <c:axId val="192438656"/>
      </c:barChart>
      <c:catAx>
        <c:axId val="1924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38656"/>
        <c:crosses val="autoZero"/>
        <c:auto val="1"/>
        <c:lblAlgn val="ctr"/>
        <c:lblOffset val="100"/>
        <c:noMultiLvlLbl val="0"/>
      </c:catAx>
      <c:valAx>
        <c:axId val="19243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204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1101</c:v>
                </c:pt>
                <c:pt idx="1">
                  <c:v>1058</c:v>
                </c:pt>
                <c:pt idx="2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5968"/>
        <c:axId val="201024256"/>
      </c:barChart>
      <c:catAx>
        <c:axId val="20091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4256"/>
        <c:crosses val="autoZero"/>
        <c:auto val="1"/>
        <c:lblAlgn val="ctr"/>
        <c:lblOffset val="100"/>
        <c:noMultiLvlLbl val="0"/>
      </c:catAx>
      <c:valAx>
        <c:axId val="20102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41</c:v>
                </c:pt>
                <c:pt idx="1">
                  <c:v>62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160192"/>
        <c:axId val="201204480"/>
      </c:barChart>
      <c:catAx>
        <c:axId val="201160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04480"/>
        <c:crosses val="autoZero"/>
        <c:auto val="1"/>
        <c:lblAlgn val="ctr"/>
        <c:lblOffset val="100"/>
        <c:noMultiLvlLbl val="0"/>
      </c:catAx>
      <c:valAx>
        <c:axId val="2012044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6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75</c:v>
                </c:pt>
                <c:pt idx="1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68960"/>
        <c:axId val="201770496"/>
      </c:barChart>
      <c:catAx>
        <c:axId val="201768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0496"/>
        <c:crosses val="autoZero"/>
        <c:auto val="1"/>
        <c:lblAlgn val="ctr"/>
        <c:lblOffset val="100"/>
        <c:noMultiLvlLbl val="0"/>
      </c:catAx>
      <c:valAx>
        <c:axId val="201770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6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12486</c:v>
                </c:pt>
                <c:pt idx="1">
                  <c:v>11530</c:v>
                </c:pt>
                <c:pt idx="2">
                  <c:v>11048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36352"/>
        <c:axId val="202038272"/>
      </c:barChart>
      <c:catAx>
        <c:axId val="2020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8272"/>
        <c:crosses val="autoZero"/>
        <c:auto val="1"/>
        <c:lblAlgn val="ctr"/>
        <c:lblOffset val="100"/>
        <c:noMultiLvlLbl val="0"/>
      </c:catAx>
      <c:valAx>
        <c:axId val="20203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3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17.929623756004503</c:v>
                </c:pt>
                <c:pt idx="1">
                  <c:v>59.688800018386999</c:v>
                </c:pt>
                <c:pt idx="2">
                  <c:v>22.381576225608494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560"/>
        <c:axId val="203195520"/>
      </c:barChart>
      <c:catAx>
        <c:axId val="2030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5520"/>
        <c:crosses val="autoZero"/>
        <c:auto val="1"/>
        <c:lblAlgn val="ctr"/>
        <c:lblOffset val="100"/>
        <c:noMultiLvlLbl val="0"/>
      </c:catAx>
      <c:valAx>
        <c:axId val="203195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414912"/>
        <c:axId val="203433088"/>
      </c:barChart>
      <c:catAx>
        <c:axId val="20341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433088"/>
        <c:crosses val="autoZero"/>
        <c:auto val="1"/>
        <c:lblAlgn val="ctr"/>
        <c:lblOffset val="100"/>
        <c:noMultiLvlLbl val="0"/>
      </c:catAx>
      <c:valAx>
        <c:axId val="2034330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41491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99.1</c:v>
                </c:pt>
                <c:pt idx="1">
                  <c:v>100.8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98.4</c:v>
                </c:pt>
                <c:pt idx="1">
                  <c:v>99.6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4126848"/>
        <c:axId val="224130944"/>
      </c:barChart>
      <c:catAx>
        <c:axId val="22412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30944"/>
        <c:crosses val="autoZero"/>
        <c:auto val="1"/>
        <c:lblAlgn val="ctr"/>
        <c:lblOffset val="100"/>
        <c:noMultiLvlLbl val="0"/>
      </c:catAx>
      <c:valAx>
        <c:axId val="2241309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1268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745</c:v>
                </c:pt>
                <c:pt idx="1">
                  <c:v>601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969088"/>
        <c:axId val="224970624"/>
      </c:barChart>
      <c:catAx>
        <c:axId val="2249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970624"/>
        <c:crosses val="autoZero"/>
        <c:auto val="1"/>
        <c:lblAlgn val="ctr"/>
        <c:lblOffset val="100"/>
        <c:noMultiLvlLbl val="0"/>
      </c:catAx>
      <c:valAx>
        <c:axId val="22497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96908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39</c:v>
                </c:pt>
                <c:pt idx="1">
                  <c:v>39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6920320"/>
        <c:axId val="226921856"/>
      </c:barChart>
      <c:catAx>
        <c:axId val="22692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921856"/>
        <c:crosses val="autoZero"/>
        <c:auto val="1"/>
        <c:lblAlgn val="ctr"/>
        <c:lblOffset val="100"/>
        <c:noMultiLvlLbl val="0"/>
      </c:catAx>
      <c:valAx>
        <c:axId val="226921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69203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159</c:v>
                </c:pt>
                <c:pt idx="1">
                  <c:v>199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87</c:v>
                </c:pt>
                <c:pt idx="1">
                  <c:v>70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6464"/>
        <c:axId val="192887424"/>
      </c:barChart>
      <c:catAx>
        <c:axId val="192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87424"/>
        <c:crosses val="autoZero"/>
        <c:auto val="1"/>
        <c:lblAlgn val="ctr"/>
        <c:lblOffset val="100"/>
        <c:noMultiLvlLbl val="0"/>
      </c:catAx>
      <c:valAx>
        <c:axId val="19288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846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129</c:v>
                </c:pt>
                <c:pt idx="1">
                  <c:v>147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240</c:v>
                </c:pt>
                <c:pt idx="1">
                  <c:v>294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0557184"/>
        <c:axId val="230564992"/>
      </c:barChart>
      <c:catAx>
        <c:axId val="23055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64992"/>
        <c:crosses val="autoZero"/>
        <c:auto val="1"/>
        <c:lblAlgn val="ctr"/>
        <c:lblOffset val="100"/>
        <c:noMultiLvlLbl val="0"/>
      </c:catAx>
      <c:valAx>
        <c:axId val="230564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557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2.392608425842929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2.5925670550920499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2.3305522995242365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2.314463674182353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2.1466822956169986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2.4684548024546649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2.9143395619297157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3.3073616952814362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3.2613941943046267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3.4705463237491094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3.2728860695488291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3.7831253303914134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3.9325197085660437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4.4059849686271813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3.5762715759957708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1.9490220414167183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1.6249511595302122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1.1330988990783517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66681728"/>
        <c:axId val="266937472"/>
      </c:barChart>
      <c:catAx>
        <c:axId val="2666817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66937472"/>
        <c:crosses val="autoZero"/>
        <c:auto val="1"/>
        <c:lblAlgn val="ctr"/>
        <c:lblOffset val="100"/>
        <c:noMultiLvlLbl val="0"/>
      </c:catAx>
      <c:valAx>
        <c:axId val="26693747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66681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2.5787768047990069</c:v>
                </c:pt>
                <c:pt idx="1">
                  <c:v>2.6385345560688593</c:v>
                </c:pt>
                <c:pt idx="2">
                  <c:v>2.470753177503505</c:v>
                </c:pt>
                <c:pt idx="3">
                  <c:v>2.4661564274058243</c:v>
                </c:pt>
                <c:pt idx="4">
                  <c:v>2.3972051759406097</c:v>
                </c:pt>
                <c:pt idx="5">
                  <c:v>2.7810338090969684</c:v>
                </c:pt>
                <c:pt idx="6">
                  <c:v>2.8683720609529062</c:v>
                </c:pt>
                <c:pt idx="7">
                  <c:v>3.580868326093452</c:v>
                </c:pt>
                <c:pt idx="8">
                  <c:v>3.6705049529982303</c:v>
                </c:pt>
                <c:pt idx="9">
                  <c:v>3.5463927003608444</c:v>
                </c:pt>
                <c:pt idx="10">
                  <c:v>3.1993380679859338</c:v>
                </c:pt>
                <c:pt idx="11">
                  <c:v>3.4820381989933118</c:v>
                </c:pt>
                <c:pt idx="12">
                  <c:v>3.7509480797076464</c:v>
                </c:pt>
                <c:pt idx="13">
                  <c:v>3.7003838286331567</c:v>
                </c:pt>
                <c:pt idx="14">
                  <c:v>2.9166379369785562</c:v>
                </c:pt>
                <c:pt idx="15">
                  <c:v>1.4295892803787722</c:v>
                </c:pt>
                <c:pt idx="16">
                  <c:v>1.0365671470270519</c:v>
                </c:pt>
                <c:pt idx="17">
                  <c:v>0.60906938794272447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72352000"/>
        <c:axId val="272353536"/>
      </c:barChart>
      <c:catAx>
        <c:axId val="272352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72353536"/>
        <c:crosses val="autoZero"/>
        <c:auto val="1"/>
        <c:lblAlgn val="ctr"/>
        <c:lblOffset val="100"/>
        <c:noMultiLvlLbl val="0"/>
      </c:catAx>
      <c:valAx>
        <c:axId val="272353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2352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0.17973251572659513</c:v>
                </c:pt>
                <c:pt idx="1">
                  <c:v>0.29419927837912851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1.4167151239625733</c:v>
                </c:pt>
                <c:pt idx="1">
                  <c:v>0.47182903136275328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5.7831580060263255</c:v>
                </c:pt>
                <c:pt idx="1">
                  <c:v>2.2370247016375244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17.719511550457263</c:v>
                </c:pt>
                <c:pt idx="1">
                  <c:v>13.755203996669444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57.123222498281969</c:v>
                </c:pt>
                <c:pt idx="1">
                  <c:v>69.236747155148493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6.031611777766031</c:v>
                </c:pt>
                <c:pt idx="1">
                  <c:v>4.7349431029697469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11.746048527779246</c:v>
                </c:pt>
                <c:pt idx="1">
                  <c:v>9.2700527338329177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6736256"/>
        <c:axId val="276741504"/>
      </c:barChart>
      <c:catAx>
        <c:axId val="27673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741504"/>
        <c:crosses val="autoZero"/>
        <c:auto val="1"/>
        <c:lblAlgn val="ctr"/>
        <c:lblOffset val="100"/>
        <c:noMultiLvlLbl val="0"/>
      </c:catAx>
      <c:valAx>
        <c:axId val="276741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67362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26.288523550245813</c:v>
                </c:pt>
                <c:pt idx="1">
                  <c:v>22.86427976686095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31.817941534069881</c:v>
                </c:pt>
                <c:pt idx="1">
                  <c:v>37.291146266999725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41.639794893482055</c:v>
                </c:pt>
                <c:pt idx="1">
                  <c:v>39.42825423258396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0.25374002220225195</c:v>
                </c:pt>
                <c:pt idx="1">
                  <c:v>0.4163197335553705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78118784"/>
        <c:axId val="278120704"/>
      </c:barChart>
      <c:catAx>
        <c:axId val="278118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120704"/>
        <c:crosses val="autoZero"/>
        <c:auto val="1"/>
        <c:lblAlgn val="ctr"/>
        <c:lblOffset val="100"/>
        <c:noMultiLvlLbl val="0"/>
      </c:catAx>
      <c:valAx>
        <c:axId val="278120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781187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5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79213184"/>
        <c:axId val="279215104"/>
      </c:barChart>
      <c:catAx>
        <c:axId val="279213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15104"/>
        <c:crosses val="autoZero"/>
        <c:auto val="1"/>
        <c:lblAlgn val="ctr"/>
        <c:lblOffset val="100"/>
        <c:noMultiLvlLbl val="0"/>
      </c:catAx>
      <c:valAx>
        <c:axId val="279215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79213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0.61</c:v>
                </c:pt>
                <c:pt idx="1">
                  <c:v>0.28000000000000003</c:v>
                </c:pt>
                <c:pt idx="3">
                  <c:v>0.24</c:v>
                </c:pt>
                <c:pt idx="4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80758528"/>
        <c:axId val="280765568"/>
      </c:barChart>
      <c:catAx>
        <c:axId val="28075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765568"/>
        <c:crosses val="autoZero"/>
        <c:auto val="1"/>
        <c:lblAlgn val="ctr"/>
        <c:lblOffset val="100"/>
        <c:noMultiLvlLbl val="0"/>
      </c:catAx>
      <c:valAx>
        <c:axId val="2807655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07585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61.997487437185924</c:v>
                </c:pt>
                <c:pt idx="2">
                  <c:v>16.476190476190474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38.002512562814076</c:v>
                </c:pt>
                <c:pt idx="2">
                  <c:v>83.523809523809518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81048576"/>
        <c:axId val="281050112"/>
      </c:barChart>
      <c:catAx>
        <c:axId val="28104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050112"/>
        <c:crosses val="autoZero"/>
        <c:auto val="1"/>
        <c:lblAlgn val="ctr"/>
        <c:lblOffset val="100"/>
        <c:noMultiLvlLbl val="0"/>
      </c:catAx>
      <c:valAx>
        <c:axId val="281050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048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5.3</c:v>
                </c:pt>
                <c:pt idx="1">
                  <c:v>0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097344"/>
        <c:axId val="281099264"/>
      </c:barChart>
      <c:catAx>
        <c:axId val="2810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1099264"/>
        <c:crosses val="autoZero"/>
        <c:auto val="1"/>
        <c:lblAlgn val="ctr"/>
        <c:lblOffset val="100"/>
        <c:noMultiLvlLbl val="0"/>
      </c:catAx>
      <c:valAx>
        <c:axId val="28109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09734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194</c:v>
                </c:pt>
                <c:pt idx="1">
                  <c:v>220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195</c:v>
                </c:pt>
                <c:pt idx="1">
                  <c:v>215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387776"/>
        <c:axId val="281391488"/>
      </c:barChart>
      <c:catAx>
        <c:axId val="2813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391488"/>
        <c:crosses val="autoZero"/>
        <c:auto val="1"/>
        <c:lblAlgn val="ctr"/>
        <c:lblOffset val="100"/>
        <c:noMultiLvlLbl val="0"/>
      </c:catAx>
      <c:valAx>
        <c:axId val="281391488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138777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767</c:v>
                </c:pt>
                <c:pt idx="1">
                  <c:v>719</c:v>
                </c:pt>
                <c:pt idx="2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706</c:v>
                </c:pt>
                <c:pt idx="1">
                  <c:v>678</c:v>
                </c:pt>
                <c:pt idx="2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440384"/>
        <c:axId val="193442176"/>
      </c:barChart>
      <c:catAx>
        <c:axId val="1934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442176"/>
        <c:crosses val="autoZero"/>
        <c:auto val="1"/>
        <c:lblAlgn val="ctr"/>
        <c:lblOffset val="100"/>
        <c:noMultiLvlLbl val="0"/>
      </c:catAx>
      <c:valAx>
        <c:axId val="19344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440384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377</c:v>
                </c:pt>
                <c:pt idx="1">
                  <c:v>422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384</c:v>
                </c:pt>
                <c:pt idx="1">
                  <c:v>458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1433600"/>
        <c:axId val="281435136"/>
      </c:barChart>
      <c:catAx>
        <c:axId val="28143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435136"/>
        <c:crosses val="autoZero"/>
        <c:auto val="1"/>
        <c:lblAlgn val="ctr"/>
        <c:lblOffset val="100"/>
        <c:noMultiLvlLbl val="0"/>
      </c:catAx>
      <c:valAx>
        <c:axId val="28143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143360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26.626797664815605</c:v>
                </c:pt>
                <c:pt idx="1">
                  <c:v>26.094020797227035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28.306991314253168</c:v>
                </c:pt>
                <c:pt idx="1">
                  <c:v>27.350519930675908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16.68802506051545</c:v>
                </c:pt>
                <c:pt idx="1">
                  <c:v>19.085788561525131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14.9508756941478</c:v>
                </c:pt>
                <c:pt idx="1">
                  <c:v>16.756932409012133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7.5039157055389438</c:v>
                </c:pt>
                <c:pt idx="1">
                  <c:v>6.8349220103986141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5.923394560729033</c:v>
                </c:pt>
                <c:pt idx="1">
                  <c:v>3.8778162911611784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81920640"/>
        <c:axId val="281922560"/>
      </c:barChart>
      <c:catAx>
        <c:axId val="28192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81922560"/>
        <c:crosses val="autoZero"/>
        <c:auto val="1"/>
        <c:lblAlgn val="ctr"/>
        <c:lblOffset val="100"/>
        <c:noMultiLvlLbl val="0"/>
      </c:catAx>
      <c:valAx>
        <c:axId val="281922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920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52.17</c:v>
                </c:pt>
                <c:pt idx="1">
                  <c:v>40.159999999999997</c:v>
                </c:pt>
                <c:pt idx="2">
                  <c:v>6.47</c:v>
                </c:pt>
                <c:pt idx="3">
                  <c:v>0.93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53.2</c:v>
                </c:pt>
                <c:pt idx="1">
                  <c:v>36.24</c:v>
                </c:pt>
                <c:pt idx="2">
                  <c:v>8.84</c:v>
                </c:pt>
                <c:pt idx="3">
                  <c:v>1.43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81971712"/>
        <c:axId val="281977984"/>
      </c:barChart>
      <c:catAx>
        <c:axId val="28197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977984"/>
        <c:crosses val="autoZero"/>
        <c:auto val="1"/>
        <c:lblAlgn val="ctr"/>
        <c:lblOffset val="100"/>
        <c:noMultiLvlLbl val="0"/>
      </c:catAx>
      <c:valAx>
        <c:axId val="281977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9717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61748</c:v>
                </c:pt>
                <c:pt idx="1">
                  <c:v>70893</c:v>
                </c:pt>
                <c:pt idx="2">
                  <c:v>81518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1995904"/>
        <c:axId val="281997696"/>
      </c:barChart>
      <c:catAx>
        <c:axId val="2819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997696"/>
        <c:crosses val="autoZero"/>
        <c:auto val="1"/>
        <c:lblAlgn val="ctr"/>
        <c:lblOffset val="100"/>
        <c:noMultiLvlLbl val="0"/>
      </c:catAx>
      <c:valAx>
        <c:axId val="28199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199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7225</c:v>
                </c:pt>
                <c:pt idx="1">
                  <c:v>7458</c:v>
                </c:pt>
                <c:pt idx="2">
                  <c:v>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8252</c:v>
                </c:pt>
                <c:pt idx="1">
                  <c:v>8440</c:v>
                </c:pt>
                <c:pt idx="2">
                  <c:v>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82020480"/>
        <c:axId val="282026752"/>
      </c:barChart>
      <c:catAx>
        <c:axId val="28202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026752"/>
        <c:crosses val="autoZero"/>
        <c:auto val="1"/>
        <c:lblAlgn val="ctr"/>
        <c:lblOffset val="100"/>
        <c:noMultiLvlLbl val="0"/>
      </c:catAx>
      <c:valAx>
        <c:axId val="28202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2020480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22.7</c:v>
                </c:pt>
                <c:pt idx="1">
                  <c:v>23.5</c:v>
                </c:pt>
                <c:pt idx="2">
                  <c:v>1.2</c:v>
                </c:pt>
                <c:pt idx="3">
                  <c:v>52.599999999999994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96.149553571428569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3.8504464285714288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83718784"/>
        <c:axId val="283724032"/>
      </c:barChart>
      <c:catAx>
        <c:axId val="283718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724032"/>
        <c:crosses val="autoZero"/>
        <c:auto val="1"/>
        <c:lblAlgn val="ctr"/>
        <c:lblOffset val="100"/>
        <c:noMultiLvlLbl val="0"/>
      </c:catAx>
      <c:valAx>
        <c:axId val="2837240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371878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</c:v>
                </c:pt>
                <c:pt idx="1">
                  <c:v>27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3765760"/>
        <c:axId val="283915008"/>
      </c:barChart>
      <c:catAx>
        <c:axId val="28376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915008"/>
        <c:crosses val="autoZero"/>
        <c:auto val="1"/>
        <c:lblAlgn val="ctr"/>
        <c:lblOffset val="100"/>
        <c:noMultiLvlLbl val="0"/>
      </c:catAx>
      <c:valAx>
        <c:axId val="2839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3765760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5.0999999999999996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620288"/>
        <c:axId val="284621824"/>
      </c:barChart>
      <c:catAx>
        <c:axId val="2846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621824"/>
        <c:crosses val="autoZero"/>
        <c:auto val="1"/>
        <c:lblAlgn val="ctr"/>
        <c:lblOffset val="100"/>
        <c:noMultiLvlLbl val="0"/>
      </c:catAx>
      <c:valAx>
        <c:axId val="28462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46202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24.3</c:v>
                </c:pt>
                <c:pt idx="1">
                  <c:v>17.8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4930048"/>
        <c:axId val="284931968"/>
      </c:barChart>
      <c:catAx>
        <c:axId val="28493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931968"/>
        <c:crosses val="autoZero"/>
        <c:auto val="1"/>
        <c:lblAlgn val="ctr"/>
        <c:lblOffset val="100"/>
        <c:noMultiLvlLbl val="0"/>
      </c:catAx>
      <c:valAx>
        <c:axId val="28493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493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14</c:v>
                </c:pt>
                <c:pt idx="1">
                  <c:v>46.5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85833856"/>
        <c:axId val="285843840"/>
      </c:barChart>
      <c:catAx>
        <c:axId val="2858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5843840"/>
        <c:crosses val="autoZero"/>
        <c:auto val="1"/>
        <c:lblAlgn val="ctr"/>
        <c:lblOffset val="100"/>
        <c:noMultiLvlLbl val="0"/>
      </c:catAx>
      <c:valAx>
        <c:axId val="28584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8583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86208768"/>
        <c:axId val="286210688"/>
      </c:barChart>
      <c:catAx>
        <c:axId val="2862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210688"/>
        <c:crosses val="autoZero"/>
        <c:auto val="1"/>
        <c:lblAlgn val="ctr"/>
        <c:lblOffset val="100"/>
        <c:noMultiLvlLbl val="0"/>
      </c:catAx>
      <c:valAx>
        <c:axId val="2862106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62087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27.5</c:v>
                </c:pt>
                <c:pt idx="1">
                  <c:v>31.3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40.700000000000003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72.5</c:v>
                </c:pt>
                <c:pt idx="1">
                  <c:v>28.1</c:v>
                </c:pt>
                <c:pt idx="2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87256960"/>
        <c:axId val="287281152"/>
      </c:barChart>
      <c:catAx>
        <c:axId val="2872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87281152"/>
        <c:crosses val="autoZero"/>
        <c:auto val="1"/>
        <c:lblAlgn val="ctr"/>
        <c:lblOffset val="100"/>
        <c:noMultiLvlLbl val="0"/>
      </c:catAx>
      <c:valAx>
        <c:axId val="287281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872569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732</c:v>
                </c:pt>
                <c:pt idx="1">
                  <c:v>1303</c:v>
                </c:pt>
                <c:pt idx="2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336</c:v>
                </c:pt>
                <c:pt idx="1">
                  <c:v>209</c:v>
                </c:pt>
                <c:pt idx="2">
                  <c:v>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581888"/>
        <c:axId val="202583424"/>
      </c:barChart>
      <c:catAx>
        <c:axId val="20258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583424"/>
        <c:crosses val="autoZero"/>
        <c:auto val="1"/>
        <c:lblAlgn val="ctr"/>
        <c:lblOffset val="100"/>
        <c:noMultiLvlLbl val="0"/>
      </c:catAx>
      <c:valAx>
        <c:axId val="2025834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2581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4759</c:v>
                </c:pt>
                <c:pt idx="1">
                  <c:v>6129</c:v>
                </c:pt>
                <c:pt idx="2">
                  <c:v>20612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905</c:v>
                </c:pt>
                <c:pt idx="1">
                  <c:v>697</c:v>
                </c:pt>
                <c:pt idx="2">
                  <c:v>14183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593792"/>
        <c:axId val="202595328"/>
      </c:barChart>
      <c:catAx>
        <c:axId val="202593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595328"/>
        <c:crosses val="autoZero"/>
        <c:auto val="1"/>
        <c:lblAlgn val="ctr"/>
        <c:lblOffset val="100"/>
        <c:noMultiLvlLbl val="0"/>
      </c:catAx>
      <c:valAx>
        <c:axId val="2025953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2593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6.5</c:v>
                </c:pt>
                <c:pt idx="1">
                  <c:v>4.7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2.7</c:v>
                </c:pt>
                <c:pt idx="1">
                  <c:v>3.3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2626176"/>
        <c:axId val="202627712"/>
      </c:barChart>
      <c:catAx>
        <c:axId val="20262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27712"/>
        <c:crosses val="autoZero"/>
        <c:auto val="1"/>
        <c:lblAlgn val="ctr"/>
        <c:lblOffset val="100"/>
        <c:noMultiLvlLbl val="0"/>
      </c:catAx>
      <c:valAx>
        <c:axId val="202627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0262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02777344"/>
        <c:axId val="202778880"/>
      </c:barChart>
      <c:catAx>
        <c:axId val="20277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778880"/>
        <c:crosses val="autoZero"/>
        <c:auto val="1"/>
        <c:lblAlgn val="ctr"/>
        <c:lblOffset val="100"/>
        <c:noMultiLvlLbl val="0"/>
      </c:catAx>
      <c:valAx>
        <c:axId val="202778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027773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130.203</c:v>
                </c:pt>
                <c:pt idx="1">
                  <c:v>170.65299999999999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809728"/>
        <c:axId val="202811264"/>
      </c:barChart>
      <c:catAx>
        <c:axId val="202809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811264"/>
        <c:crosses val="autoZero"/>
        <c:auto val="1"/>
        <c:lblAlgn val="ctr"/>
        <c:lblOffset val="100"/>
        <c:noMultiLvlLbl val="0"/>
      </c:catAx>
      <c:valAx>
        <c:axId val="202811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80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584.65</c:v>
                </c:pt>
                <c:pt idx="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829184"/>
        <c:axId val="202830976"/>
      </c:barChart>
      <c:catAx>
        <c:axId val="202829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830976"/>
        <c:crosses val="autoZero"/>
        <c:auto val="1"/>
        <c:lblAlgn val="ctr"/>
        <c:lblOffset val="100"/>
        <c:noMultiLvlLbl val="0"/>
      </c:catAx>
      <c:valAx>
        <c:axId val="20283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829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30</c:v>
                </c:pt>
                <c:pt idx="1">
                  <c:v>32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2873472"/>
        <c:axId val="202887552"/>
      </c:barChart>
      <c:catAx>
        <c:axId val="20287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887552"/>
        <c:crosses val="autoZero"/>
        <c:auto val="1"/>
        <c:lblAlgn val="ctr"/>
        <c:lblOffset val="100"/>
        <c:noMultiLvlLbl val="0"/>
      </c:catAx>
      <c:valAx>
        <c:axId val="20288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2873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15.6</c:v>
                </c:pt>
                <c:pt idx="1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51.3</c:v>
                </c:pt>
                <c:pt idx="1">
                  <c:v>41.1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33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8153344"/>
        <c:axId val="198154880"/>
      </c:barChart>
      <c:catAx>
        <c:axId val="19815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154880"/>
        <c:crosses val="autoZero"/>
        <c:auto val="1"/>
        <c:lblAlgn val="ctr"/>
        <c:lblOffset val="100"/>
        <c:noMultiLvlLbl val="0"/>
      </c:catAx>
      <c:valAx>
        <c:axId val="198154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1533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563</c:v>
                </c:pt>
                <c:pt idx="1">
                  <c:v>704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564</c:v>
                </c:pt>
                <c:pt idx="1">
                  <c:v>629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5488"/>
        <c:axId val="59665792"/>
      </c:barChart>
      <c:catAx>
        <c:axId val="596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65792"/>
        <c:crosses val="autoZero"/>
        <c:auto val="1"/>
        <c:lblAlgn val="ctr"/>
        <c:lblOffset val="100"/>
        <c:noMultiLvlLbl val="0"/>
      </c:catAx>
      <c:valAx>
        <c:axId val="59665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159</c:v>
                </c:pt>
                <c:pt idx="1">
                  <c:v>199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87</c:v>
                </c:pt>
                <c:pt idx="1">
                  <c:v>70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8112"/>
        <c:axId val="146463744"/>
      </c:barChart>
      <c:catAx>
        <c:axId val="1463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463744"/>
        <c:crosses val="autoZero"/>
        <c:auto val="1"/>
        <c:lblAlgn val="ctr"/>
        <c:lblOffset val="100"/>
        <c:noMultiLvlLbl val="0"/>
      </c:catAx>
      <c:valAx>
        <c:axId val="1464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781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767</c:v>
                </c:pt>
                <c:pt idx="1">
                  <c:v>719</c:v>
                </c:pt>
                <c:pt idx="2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706</c:v>
                </c:pt>
                <c:pt idx="1">
                  <c:v>678</c:v>
                </c:pt>
                <c:pt idx="2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39040"/>
        <c:axId val="146856576"/>
      </c:barChart>
      <c:catAx>
        <c:axId val="14683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56576"/>
        <c:crosses val="autoZero"/>
        <c:auto val="1"/>
        <c:lblAlgn val="ctr"/>
        <c:lblOffset val="100"/>
        <c:noMultiLvlLbl val="0"/>
      </c:catAx>
      <c:valAx>
        <c:axId val="14685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39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14</c:v>
                </c:pt>
                <c:pt idx="1">
                  <c:v>46.5</c:v>
                </c:pt>
                <c:pt idx="2">
                  <c:v>39.5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15.6</c:v>
                </c:pt>
                <c:pt idx="1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51.3</c:v>
                </c:pt>
                <c:pt idx="1">
                  <c:v>41.1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33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27.5</c:v>
                </c:pt>
                <c:pt idx="1">
                  <c:v>31.3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40.700000000000003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72.5</c:v>
                </c:pt>
                <c:pt idx="1">
                  <c:v>28.1</c:v>
                </c:pt>
                <c:pt idx="2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276352"/>
        <c:axId val="150282240"/>
      </c:barChart>
      <c:catAx>
        <c:axId val="1502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82240"/>
        <c:crosses val="autoZero"/>
        <c:auto val="1"/>
        <c:lblAlgn val="ctr"/>
        <c:lblOffset val="100"/>
        <c:noMultiLvlLbl val="0"/>
      </c:catAx>
      <c:valAx>
        <c:axId val="150282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276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22176"/>
        <c:axId val="150335872"/>
      </c:barChart>
      <c:catAx>
        <c:axId val="150322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35872"/>
        <c:crosses val="autoZero"/>
        <c:auto val="1"/>
        <c:lblAlgn val="ctr"/>
        <c:lblOffset val="100"/>
        <c:noMultiLvlLbl val="0"/>
      </c:catAx>
      <c:valAx>
        <c:axId val="15033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2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160</c:v>
                </c:pt>
                <c:pt idx="1">
                  <c:v>413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0048"/>
        <c:axId val="150691840"/>
      </c:barChart>
      <c:catAx>
        <c:axId val="15069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91840"/>
        <c:crosses val="autoZero"/>
        <c:auto val="1"/>
        <c:lblAlgn val="ctr"/>
        <c:lblOffset val="100"/>
        <c:noMultiLvlLbl val="0"/>
      </c:catAx>
      <c:valAx>
        <c:axId val="15069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0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51</c:v>
                </c:pt>
                <c:pt idx="1">
                  <c:v>83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35</c:v>
                </c:pt>
                <c:pt idx="1">
                  <c:v>84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50592"/>
        <c:axId val="151181568"/>
      </c:barChart>
      <c:catAx>
        <c:axId val="15115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1568"/>
        <c:crosses val="autoZero"/>
        <c:auto val="1"/>
        <c:lblAlgn val="ctr"/>
        <c:lblOffset val="100"/>
        <c:noMultiLvlLbl val="0"/>
      </c:catAx>
      <c:valAx>
        <c:axId val="15118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15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2646</c:v>
                </c:pt>
                <c:pt idx="1">
                  <c:v>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97408"/>
        <c:axId val="151322624"/>
      </c:barChart>
      <c:catAx>
        <c:axId val="1512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22624"/>
        <c:crosses val="autoZero"/>
        <c:auto val="1"/>
        <c:lblAlgn val="ctr"/>
        <c:lblOffset val="100"/>
        <c:noMultiLvlLbl val="0"/>
      </c:catAx>
      <c:valAx>
        <c:axId val="15132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9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9081984"/>
        <c:axId val="199085440"/>
      </c:barChart>
      <c:catAx>
        <c:axId val="199081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85440"/>
        <c:crosses val="autoZero"/>
        <c:auto val="1"/>
        <c:lblAlgn val="ctr"/>
        <c:lblOffset val="100"/>
        <c:noMultiLvlLbl val="0"/>
      </c:catAx>
      <c:valAx>
        <c:axId val="19908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90819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1101</c:v>
                </c:pt>
                <c:pt idx="1">
                  <c:v>1058</c:v>
                </c:pt>
                <c:pt idx="2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6736"/>
        <c:axId val="151398272"/>
      </c:barChart>
      <c:catAx>
        <c:axId val="1513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8272"/>
        <c:crosses val="autoZero"/>
        <c:auto val="1"/>
        <c:lblAlgn val="ctr"/>
        <c:lblOffset val="100"/>
        <c:noMultiLvlLbl val="0"/>
      </c:catAx>
      <c:valAx>
        <c:axId val="15139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6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41</c:v>
                </c:pt>
                <c:pt idx="1">
                  <c:v>62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98112"/>
        <c:axId val="152779392"/>
      </c:barChart>
      <c:catAx>
        <c:axId val="151498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79392"/>
        <c:crosses val="autoZero"/>
        <c:auto val="1"/>
        <c:lblAlgn val="ctr"/>
        <c:lblOffset val="100"/>
        <c:noMultiLvlLbl val="0"/>
      </c:catAx>
      <c:valAx>
        <c:axId val="1527793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98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27</c:v>
                </c:pt>
                <c:pt idx="1">
                  <c:v>27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02752"/>
        <c:axId val="153094016"/>
      </c:barChart>
      <c:catAx>
        <c:axId val="1530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94016"/>
        <c:crosses val="autoZero"/>
        <c:auto val="1"/>
        <c:lblAlgn val="ctr"/>
        <c:lblOffset val="100"/>
        <c:noMultiLvlLbl val="0"/>
      </c:catAx>
      <c:valAx>
        <c:axId val="153094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75</c:v>
                </c:pt>
                <c:pt idx="1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38464"/>
        <c:axId val="153456000"/>
      </c:barChart>
      <c:catAx>
        <c:axId val="15343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56000"/>
        <c:crosses val="autoZero"/>
        <c:auto val="1"/>
        <c:lblAlgn val="ctr"/>
        <c:lblOffset val="100"/>
        <c:noMultiLvlLbl val="0"/>
      </c:catAx>
      <c:valAx>
        <c:axId val="153456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130.203</c:v>
                </c:pt>
                <c:pt idx="1">
                  <c:v>170.65299999999999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42496"/>
        <c:axId val="153657344"/>
      </c:barChart>
      <c:catAx>
        <c:axId val="153642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57344"/>
        <c:crosses val="autoZero"/>
        <c:auto val="1"/>
        <c:lblAlgn val="ctr"/>
        <c:lblOffset val="100"/>
        <c:noMultiLvlLbl val="0"/>
      </c:catAx>
      <c:valAx>
        <c:axId val="153657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2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12486</c:v>
                </c:pt>
                <c:pt idx="1">
                  <c:v>11530</c:v>
                </c:pt>
                <c:pt idx="2">
                  <c:v>11048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96608"/>
        <c:axId val="153834240"/>
      </c:barChart>
      <c:catAx>
        <c:axId val="1537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4240"/>
        <c:crosses val="autoZero"/>
        <c:auto val="1"/>
        <c:lblAlgn val="ctr"/>
        <c:lblOffset val="100"/>
        <c:noMultiLvlLbl val="0"/>
      </c:catAx>
      <c:valAx>
        <c:axId val="15383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96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2.2000000000000002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5776"/>
        <c:axId val="153917696"/>
      </c:barChart>
      <c:catAx>
        <c:axId val="1539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7696"/>
        <c:crosses val="autoZero"/>
        <c:auto val="1"/>
        <c:lblAlgn val="ctr"/>
        <c:lblOffset val="100"/>
        <c:noMultiLvlLbl val="0"/>
      </c:catAx>
      <c:valAx>
        <c:axId val="15391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1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5.3</c:v>
                </c:pt>
                <c:pt idx="1">
                  <c:v>0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96672"/>
        <c:axId val="154014848"/>
      </c:barChart>
      <c:catAx>
        <c:axId val="1539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4848"/>
        <c:crosses val="autoZero"/>
        <c:auto val="1"/>
        <c:lblAlgn val="ctr"/>
        <c:lblOffset val="100"/>
        <c:noMultiLvlLbl val="0"/>
      </c:catAx>
      <c:valAx>
        <c:axId val="15401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96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17.929623756004503</c:v>
                </c:pt>
                <c:pt idx="1">
                  <c:v>59.688800018386999</c:v>
                </c:pt>
                <c:pt idx="2">
                  <c:v>22.381576225608494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617728"/>
        <c:axId val="154641536"/>
      </c:barChart>
      <c:catAx>
        <c:axId val="1546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41536"/>
        <c:crosses val="autoZero"/>
        <c:auto val="1"/>
        <c:lblAlgn val="ctr"/>
        <c:lblOffset val="100"/>
        <c:noMultiLvlLbl val="0"/>
      </c:catAx>
      <c:valAx>
        <c:axId val="15464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61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284</c:v>
                </c:pt>
                <c:pt idx="1">
                  <c:v>288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160</c:v>
                </c:pt>
                <c:pt idx="1">
                  <c:v>413</c:v>
                </c:pt>
                <c:pt idx="2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639808"/>
        <c:axId val="199641344"/>
      </c:barChart>
      <c:catAx>
        <c:axId val="1996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641344"/>
        <c:crosses val="autoZero"/>
        <c:auto val="1"/>
        <c:lblAlgn val="ctr"/>
        <c:lblOffset val="100"/>
        <c:noMultiLvlLbl val="0"/>
      </c:catAx>
      <c:valAx>
        <c:axId val="19964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639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958080"/>
        <c:axId val="154990848"/>
      </c:barChart>
      <c:catAx>
        <c:axId val="15495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90848"/>
        <c:crosses val="autoZero"/>
        <c:auto val="1"/>
        <c:lblAlgn val="ctr"/>
        <c:lblOffset val="100"/>
        <c:noMultiLvlLbl val="0"/>
      </c:catAx>
      <c:valAx>
        <c:axId val="15499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95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99.1</c:v>
                </c:pt>
                <c:pt idx="1">
                  <c:v>100.8</c:v>
                </c:pt>
                <c:pt idx="2">
                  <c:v>105.2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98.4</c:v>
                </c:pt>
                <c:pt idx="1">
                  <c:v>99.6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11648"/>
        <c:axId val="155255936"/>
      </c:barChart>
      <c:catAx>
        <c:axId val="15521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5936"/>
        <c:crosses val="autoZero"/>
        <c:auto val="1"/>
        <c:lblAlgn val="ctr"/>
        <c:lblOffset val="100"/>
        <c:noMultiLvlLbl val="0"/>
      </c:catAx>
      <c:valAx>
        <c:axId val="155255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11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745</c:v>
                </c:pt>
                <c:pt idx="1">
                  <c:v>601</c:v>
                </c:pt>
                <c:pt idx="2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566080"/>
        <c:axId val="155567616"/>
      </c:barChart>
      <c:catAx>
        <c:axId val="15556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7616"/>
        <c:crosses val="autoZero"/>
        <c:auto val="1"/>
        <c:lblAlgn val="ctr"/>
        <c:lblOffset val="100"/>
        <c:noMultiLvlLbl val="0"/>
      </c:catAx>
      <c:valAx>
        <c:axId val="15556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6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39</c:v>
                </c:pt>
                <c:pt idx="1">
                  <c:v>39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43</c:v>
                </c:pt>
                <c:pt idx="1">
                  <c:v>40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4400"/>
        <c:axId val="156140672"/>
      </c:barChart>
      <c:catAx>
        <c:axId val="1561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40672"/>
        <c:crosses val="autoZero"/>
        <c:auto val="1"/>
        <c:lblAlgn val="ctr"/>
        <c:lblOffset val="100"/>
        <c:noMultiLvlLbl val="0"/>
      </c:catAx>
      <c:valAx>
        <c:axId val="15614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44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129</c:v>
                </c:pt>
                <c:pt idx="1">
                  <c:v>147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240</c:v>
                </c:pt>
                <c:pt idx="1">
                  <c:v>294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16512"/>
        <c:axId val="156818048"/>
      </c:barChart>
      <c:catAx>
        <c:axId val="1568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8048"/>
        <c:crosses val="autoZero"/>
        <c:auto val="1"/>
        <c:lblAlgn val="ctr"/>
        <c:lblOffset val="100"/>
        <c:noMultiLvlLbl val="0"/>
      </c:catAx>
      <c:valAx>
        <c:axId val="1568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816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2.392608425842929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2.5925670550920499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2.3305522995242365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2.314463674182353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2.1466822956169986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2.4684548024546649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2.9143395619297157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3.3073616952814362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3.2613941943046267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3.4705463237491094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3.2728860695488291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3.7831253303914134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3.9325197085660437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4.4059849686271813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3.5762715759957708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1.9490220414167183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1.6249511595302122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1.1330988990783517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113792"/>
        <c:axId val="158208384"/>
      </c:barChart>
      <c:catAx>
        <c:axId val="158113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208384"/>
        <c:crosses val="autoZero"/>
        <c:auto val="1"/>
        <c:lblAlgn val="ctr"/>
        <c:lblOffset val="100"/>
        <c:noMultiLvlLbl val="0"/>
      </c:catAx>
      <c:valAx>
        <c:axId val="1582083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113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2.5787768047990069</c:v>
                </c:pt>
                <c:pt idx="1">
                  <c:v>2.6385345560688593</c:v>
                </c:pt>
                <c:pt idx="2">
                  <c:v>2.470753177503505</c:v>
                </c:pt>
                <c:pt idx="3">
                  <c:v>2.4661564274058243</c:v>
                </c:pt>
                <c:pt idx="4">
                  <c:v>2.3972051759406097</c:v>
                </c:pt>
                <c:pt idx="5">
                  <c:v>2.7810338090969684</c:v>
                </c:pt>
                <c:pt idx="6">
                  <c:v>2.8683720609529062</c:v>
                </c:pt>
                <c:pt idx="7">
                  <c:v>3.580868326093452</c:v>
                </c:pt>
                <c:pt idx="8">
                  <c:v>3.6705049529982303</c:v>
                </c:pt>
                <c:pt idx="9">
                  <c:v>3.5463927003608444</c:v>
                </c:pt>
                <c:pt idx="10">
                  <c:v>3.1993380679859338</c:v>
                </c:pt>
                <c:pt idx="11">
                  <c:v>3.4820381989933118</c:v>
                </c:pt>
                <c:pt idx="12">
                  <c:v>3.7509480797076464</c:v>
                </c:pt>
                <c:pt idx="13">
                  <c:v>3.7003838286331567</c:v>
                </c:pt>
                <c:pt idx="14">
                  <c:v>2.9166379369785562</c:v>
                </c:pt>
                <c:pt idx="15">
                  <c:v>1.4295892803787722</c:v>
                </c:pt>
                <c:pt idx="16">
                  <c:v>1.0365671470270519</c:v>
                </c:pt>
                <c:pt idx="17">
                  <c:v>0.60906938794272447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520448"/>
        <c:axId val="158668288"/>
      </c:barChart>
      <c:catAx>
        <c:axId val="1585204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668288"/>
        <c:crosses val="autoZero"/>
        <c:auto val="1"/>
        <c:lblAlgn val="ctr"/>
        <c:lblOffset val="100"/>
        <c:noMultiLvlLbl val="0"/>
      </c:catAx>
      <c:valAx>
        <c:axId val="1586682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5204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0.17973251572659513</c:v>
                </c:pt>
                <c:pt idx="1">
                  <c:v>0.29419927837912851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1.4167151239625733</c:v>
                </c:pt>
                <c:pt idx="1">
                  <c:v>0.47182903136275328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5.7831580060263255</c:v>
                </c:pt>
                <c:pt idx="1">
                  <c:v>2.2370247016375244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17.719511550457263</c:v>
                </c:pt>
                <c:pt idx="1">
                  <c:v>13.755203996669444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57.123222498281969</c:v>
                </c:pt>
                <c:pt idx="1">
                  <c:v>69.236747155148493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6.031611777766031</c:v>
                </c:pt>
                <c:pt idx="1">
                  <c:v>4.7349431029697469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11.746048527779246</c:v>
                </c:pt>
                <c:pt idx="1">
                  <c:v>9.2700527338329177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3376"/>
        <c:axId val="159414912"/>
      </c:barChart>
      <c:catAx>
        <c:axId val="159413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4912"/>
        <c:crosses val="autoZero"/>
        <c:auto val="1"/>
        <c:lblAlgn val="ctr"/>
        <c:lblOffset val="100"/>
        <c:noMultiLvlLbl val="0"/>
      </c:catAx>
      <c:valAx>
        <c:axId val="159414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3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26.288523550245813</c:v>
                </c:pt>
                <c:pt idx="1">
                  <c:v>22.86427976686095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31.817941534069881</c:v>
                </c:pt>
                <c:pt idx="1">
                  <c:v>37.291146266999725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41.639794893482055</c:v>
                </c:pt>
                <c:pt idx="1">
                  <c:v>39.42825423258396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0.25374002220225195</c:v>
                </c:pt>
                <c:pt idx="1">
                  <c:v>0.4163197335553705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975296"/>
        <c:axId val="159976832"/>
      </c:barChart>
      <c:catAx>
        <c:axId val="15997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76832"/>
        <c:crosses val="autoZero"/>
        <c:auto val="1"/>
        <c:lblAlgn val="ctr"/>
        <c:lblOffset val="100"/>
        <c:noMultiLvlLbl val="0"/>
      </c:catAx>
      <c:valAx>
        <c:axId val="15997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7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5</c:v>
                </c:pt>
                <c:pt idx="2">
                  <c:v>13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324224"/>
        <c:axId val="160327936"/>
      </c:barChart>
      <c:catAx>
        <c:axId val="160324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7936"/>
        <c:crosses val="autoZero"/>
        <c:auto val="1"/>
        <c:lblAlgn val="ctr"/>
        <c:lblOffset val="100"/>
        <c:noMultiLvlLbl val="0"/>
      </c:catAx>
      <c:valAx>
        <c:axId val="160327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2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51</c:v>
                </c:pt>
                <c:pt idx="1">
                  <c:v>83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35</c:v>
                </c:pt>
                <c:pt idx="1">
                  <c:v>84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0153344"/>
        <c:axId val="200371200"/>
      </c:barChart>
      <c:catAx>
        <c:axId val="200153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371200"/>
        <c:crosses val="autoZero"/>
        <c:auto val="1"/>
        <c:lblAlgn val="ctr"/>
        <c:lblOffset val="100"/>
        <c:noMultiLvlLbl val="0"/>
      </c:catAx>
      <c:valAx>
        <c:axId val="20037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0153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0.61</c:v>
                </c:pt>
                <c:pt idx="1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739328"/>
        <c:axId val="160793344"/>
      </c:barChart>
      <c:catAx>
        <c:axId val="16073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3344"/>
        <c:crosses val="autoZero"/>
        <c:auto val="1"/>
        <c:lblAlgn val="ctr"/>
        <c:lblOffset val="100"/>
        <c:noMultiLvlLbl val="0"/>
      </c:catAx>
      <c:valAx>
        <c:axId val="16079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3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61.997487437185924</c:v>
                </c:pt>
                <c:pt idx="2">
                  <c:v>16.476190476190474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38.002512562814076</c:v>
                </c:pt>
                <c:pt idx="2">
                  <c:v>83.523809523809518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933760"/>
        <c:axId val="160935296"/>
      </c:barChart>
      <c:catAx>
        <c:axId val="160933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5296"/>
        <c:crosses val="autoZero"/>
        <c:auto val="1"/>
        <c:lblAlgn val="ctr"/>
        <c:lblOffset val="100"/>
        <c:noMultiLvlLbl val="0"/>
      </c:catAx>
      <c:valAx>
        <c:axId val="1609352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933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194</c:v>
                </c:pt>
                <c:pt idx="1">
                  <c:v>220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195</c:v>
                </c:pt>
                <c:pt idx="1">
                  <c:v>215</c:v>
                </c:pt>
                <c:pt idx="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44608"/>
        <c:axId val="161446144"/>
      </c:barChart>
      <c:catAx>
        <c:axId val="1614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46144"/>
        <c:crosses val="autoZero"/>
        <c:auto val="1"/>
        <c:lblAlgn val="ctr"/>
        <c:lblOffset val="100"/>
        <c:noMultiLvlLbl val="0"/>
      </c:catAx>
      <c:valAx>
        <c:axId val="16144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446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377</c:v>
                </c:pt>
                <c:pt idx="1">
                  <c:v>422</c:v>
                </c:pt>
                <c:pt idx="2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384</c:v>
                </c:pt>
                <c:pt idx="1">
                  <c:v>458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799168"/>
        <c:axId val="161876224"/>
      </c:barChart>
      <c:catAx>
        <c:axId val="16179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auto val="1"/>
        <c:lblAlgn val="ctr"/>
        <c:lblOffset val="100"/>
        <c:noMultiLvlLbl val="0"/>
      </c:catAx>
      <c:valAx>
        <c:axId val="1618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799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26.626797664815605</c:v>
                </c:pt>
                <c:pt idx="1">
                  <c:v>26.094020797227035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28.306991314253168</c:v>
                </c:pt>
                <c:pt idx="1">
                  <c:v>27.350519930675908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16.68802506051545</c:v>
                </c:pt>
                <c:pt idx="1">
                  <c:v>19.085788561525131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14.9508756941478</c:v>
                </c:pt>
                <c:pt idx="1">
                  <c:v>16.756932409012133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7.5039157055389438</c:v>
                </c:pt>
                <c:pt idx="1">
                  <c:v>6.8349220103986141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5.923394560729033</c:v>
                </c:pt>
                <c:pt idx="1">
                  <c:v>3.8778162911611784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2214656"/>
        <c:axId val="162216192"/>
      </c:barChart>
      <c:catAx>
        <c:axId val="16221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2216192"/>
        <c:crosses val="autoZero"/>
        <c:auto val="1"/>
        <c:lblAlgn val="ctr"/>
        <c:lblOffset val="100"/>
        <c:noMultiLvlLbl val="0"/>
      </c:catAx>
      <c:valAx>
        <c:axId val="162216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6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52.17</c:v>
                </c:pt>
                <c:pt idx="1">
                  <c:v>40.159999999999997</c:v>
                </c:pt>
                <c:pt idx="2">
                  <c:v>6.47</c:v>
                </c:pt>
                <c:pt idx="3">
                  <c:v>0.93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53.2</c:v>
                </c:pt>
                <c:pt idx="1">
                  <c:v>36.24</c:v>
                </c:pt>
                <c:pt idx="2">
                  <c:v>8.84</c:v>
                </c:pt>
                <c:pt idx="3">
                  <c:v>1.43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340864"/>
        <c:axId val="162343936"/>
      </c:barChart>
      <c:catAx>
        <c:axId val="1623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43936"/>
        <c:crosses val="autoZero"/>
        <c:auto val="1"/>
        <c:lblAlgn val="ctr"/>
        <c:lblOffset val="100"/>
        <c:noMultiLvlLbl val="0"/>
      </c:catAx>
      <c:valAx>
        <c:axId val="162343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408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61748</c:v>
                </c:pt>
                <c:pt idx="1">
                  <c:v>70893</c:v>
                </c:pt>
                <c:pt idx="2">
                  <c:v>81518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3146752"/>
        <c:axId val="163214464"/>
      </c:barChart>
      <c:catAx>
        <c:axId val="1631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4464"/>
        <c:crosses val="autoZero"/>
        <c:auto val="1"/>
        <c:lblAlgn val="ctr"/>
        <c:lblOffset val="100"/>
        <c:noMultiLvlLbl val="0"/>
      </c:catAx>
      <c:valAx>
        <c:axId val="16321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146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7225</c:v>
                </c:pt>
                <c:pt idx="1">
                  <c:v>7458</c:v>
                </c:pt>
                <c:pt idx="2">
                  <c:v>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8252</c:v>
                </c:pt>
                <c:pt idx="1">
                  <c:v>8440</c:v>
                </c:pt>
                <c:pt idx="2">
                  <c:v>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412416"/>
        <c:axId val="165749888"/>
      </c:barChart>
      <c:catAx>
        <c:axId val="16441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5749888"/>
        <c:crosses val="autoZero"/>
        <c:auto val="1"/>
        <c:lblAlgn val="ctr"/>
        <c:lblOffset val="100"/>
        <c:noMultiLvlLbl val="0"/>
      </c:catAx>
      <c:valAx>
        <c:axId val="16574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4124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22.7</c:v>
                </c:pt>
                <c:pt idx="1">
                  <c:v>23.5</c:v>
                </c:pt>
                <c:pt idx="2">
                  <c:v>1.2</c:v>
                </c:pt>
                <c:pt idx="3">
                  <c:v>52.599999999999994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96.149553571428569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3.8504464285714288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7955456"/>
        <c:axId val="168002304"/>
      </c:barChart>
      <c:catAx>
        <c:axId val="1679554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002304"/>
        <c:crosses val="autoZero"/>
        <c:auto val="1"/>
        <c:lblAlgn val="ctr"/>
        <c:lblOffset val="100"/>
        <c:noMultiLvlLbl val="0"/>
      </c:catAx>
      <c:valAx>
        <c:axId val="1680023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95545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2646</c:v>
                </c:pt>
                <c:pt idx="1">
                  <c:v>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9744"/>
        <c:axId val="200729728"/>
      </c:barChart>
      <c:catAx>
        <c:axId val="20071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29728"/>
        <c:crosses val="autoZero"/>
        <c:auto val="1"/>
        <c:lblAlgn val="ctr"/>
        <c:lblOffset val="100"/>
        <c:noMultiLvlLbl val="0"/>
      </c:catAx>
      <c:valAx>
        <c:axId val="2007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9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5.0999999999999996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396032"/>
        <c:axId val="186427648"/>
      </c:barChart>
      <c:catAx>
        <c:axId val="18639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427648"/>
        <c:crosses val="autoZero"/>
        <c:auto val="1"/>
        <c:lblAlgn val="ctr"/>
        <c:lblOffset val="100"/>
        <c:noMultiLvlLbl val="0"/>
      </c:catAx>
      <c:valAx>
        <c:axId val="186427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396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24.3</c:v>
                </c:pt>
                <c:pt idx="1">
                  <c:v>17.8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536320"/>
        <c:axId val="186537856"/>
      </c:barChart>
      <c:catAx>
        <c:axId val="1865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37856"/>
        <c:crosses val="autoZero"/>
        <c:auto val="1"/>
        <c:lblAlgn val="ctr"/>
        <c:lblOffset val="100"/>
        <c:noMultiLvlLbl val="0"/>
      </c:catAx>
      <c:valAx>
        <c:axId val="18653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3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798464"/>
        <c:axId val="186800000"/>
      </c:barChart>
      <c:catAx>
        <c:axId val="1867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800000"/>
        <c:crosses val="autoZero"/>
        <c:auto val="1"/>
        <c:lblAlgn val="ctr"/>
        <c:lblOffset val="100"/>
        <c:noMultiLvlLbl val="0"/>
      </c:catAx>
      <c:valAx>
        <c:axId val="186800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798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732</c:v>
                </c:pt>
                <c:pt idx="1">
                  <c:v>1303</c:v>
                </c:pt>
                <c:pt idx="2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336</c:v>
                </c:pt>
                <c:pt idx="1">
                  <c:v>209</c:v>
                </c:pt>
                <c:pt idx="2">
                  <c:v>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203968"/>
        <c:axId val="189236736"/>
      </c:barChart>
      <c:catAx>
        <c:axId val="18920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36736"/>
        <c:crosses val="autoZero"/>
        <c:auto val="1"/>
        <c:lblAlgn val="ctr"/>
        <c:lblOffset val="100"/>
        <c:noMultiLvlLbl val="0"/>
      </c:catAx>
      <c:valAx>
        <c:axId val="189236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20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4759</c:v>
                </c:pt>
                <c:pt idx="1">
                  <c:v>6129</c:v>
                </c:pt>
                <c:pt idx="2">
                  <c:v>20612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905</c:v>
                </c:pt>
                <c:pt idx="1">
                  <c:v>697</c:v>
                </c:pt>
                <c:pt idx="2">
                  <c:v>14183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67808"/>
        <c:axId val="189369728"/>
      </c:barChart>
      <c:catAx>
        <c:axId val="18936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9728"/>
        <c:crosses val="autoZero"/>
        <c:auto val="1"/>
        <c:lblAlgn val="ctr"/>
        <c:lblOffset val="100"/>
        <c:noMultiLvlLbl val="0"/>
      </c:catAx>
      <c:valAx>
        <c:axId val="189369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6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6.5</c:v>
                </c:pt>
                <c:pt idx="1">
                  <c:v>4.7</c:v>
                </c:pt>
                <c:pt idx="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2.7</c:v>
                </c:pt>
                <c:pt idx="1">
                  <c:v>3.3</c:v>
                </c:pt>
                <c:pt idx="2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48800"/>
        <c:axId val="189563264"/>
      </c:barChart>
      <c:catAx>
        <c:axId val="18954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563264"/>
        <c:crosses val="autoZero"/>
        <c:auto val="1"/>
        <c:lblAlgn val="ctr"/>
        <c:lblOffset val="100"/>
        <c:noMultiLvlLbl val="0"/>
      </c:catAx>
      <c:valAx>
        <c:axId val="189563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54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31.5</c:v>
                </c:pt>
                <c:pt idx="1">
                  <c:v>32.799999999999997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36.799999999999997</c:v>
                </c:pt>
                <c:pt idx="1">
                  <c:v>37.9</c:v>
                </c:pt>
                <c:pt idx="2">
                  <c:v>39.799999999999997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780736"/>
        <c:axId val="189782656"/>
      </c:barChart>
      <c:catAx>
        <c:axId val="18978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2656"/>
        <c:crosses val="autoZero"/>
        <c:auto val="1"/>
        <c:lblAlgn val="ctr"/>
        <c:lblOffset val="100"/>
        <c:noMultiLvlLbl val="0"/>
      </c:catAx>
      <c:valAx>
        <c:axId val="189782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80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584.65</c:v>
                </c:pt>
                <c:pt idx="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044800"/>
        <c:axId val="190075264"/>
      </c:barChart>
      <c:catAx>
        <c:axId val="19004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75264"/>
        <c:crosses val="autoZero"/>
        <c:auto val="1"/>
        <c:lblAlgn val="ctr"/>
        <c:lblOffset val="100"/>
        <c:noMultiLvlLbl val="0"/>
      </c:catAx>
      <c:valAx>
        <c:axId val="19007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044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37</c:v>
                </c:pt>
                <c:pt idx="1">
                  <c:v>34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30</c:v>
                </c:pt>
                <c:pt idx="1">
                  <c:v>32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94432"/>
        <c:axId val="190268928"/>
      </c:barChart>
      <c:catAx>
        <c:axId val="1901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268928"/>
        <c:crosses val="autoZero"/>
        <c:auto val="1"/>
        <c:lblAlgn val="ctr"/>
        <c:lblOffset val="100"/>
        <c:noMultiLvlLbl val="0"/>
      </c:catAx>
      <c:valAx>
        <c:axId val="19026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94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22136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21373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39449</v>
      </c>
      <c r="C4" s="35">
        <v>19635</v>
      </c>
      <c r="D4" s="63">
        <v>19814</v>
      </c>
      <c r="E4" s="211"/>
    </row>
    <row r="5" spans="1:5" ht="30" x14ac:dyDescent="0.25">
      <c r="A5" s="201" t="s">
        <v>716</v>
      </c>
      <c r="B5" s="72">
        <v>38815</v>
      </c>
      <c r="C5" s="61">
        <v>18636</v>
      </c>
      <c r="D5" s="111">
        <v>20179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6043</v>
      </c>
      <c r="C4" s="71">
        <v>8701</v>
      </c>
    </row>
    <row r="5" spans="1:6" x14ac:dyDescent="0.25">
      <c r="A5" s="286" t="s">
        <v>719</v>
      </c>
      <c r="B5" s="214">
        <v>2084</v>
      </c>
      <c r="C5" s="214">
        <v>2807</v>
      </c>
    </row>
    <row r="6" spans="1:6" x14ac:dyDescent="0.25">
      <c r="A6" s="286" t="s">
        <v>720</v>
      </c>
      <c r="B6" s="214">
        <v>3109</v>
      </c>
      <c r="C6" s="214">
        <v>3353</v>
      </c>
    </row>
    <row r="7" spans="1:6" x14ac:dyDescent="0.25">
      <c r="A7" s="286" t="s">
        <v>721</v>
      </c>
      <c r="B7" s="214">
        <v>5601</v>
      </c>
      <c r="C7" s="214">
        <v>4500</v>
      </c>
    </row>
    <row r="8" spans="1:6" x14ac:dyDescent="0.25">
      <c r="A8" s="286" t="s">
        <v>722</v>
      </c>
      <c r="B8" s="214">
        <v>63</v>
      </c>
      <c r="C8" s="214">
        <v>150</v>
      </c>
    </row>
    <row r="9" spans="1:6" x14ac:dyDescent="0.25">
      <c r="A9" s="286" t="s">
        <v>723</v>
      </c>
      <c r="B9" s="214">
        <v>1807</v>
      </c>
      <c r="C9" s="214">
        <v>1590</v>
      </c>
    </row>
    <row r="10" spans="1:6" ht="30" x14ac:dyDescent="0.25">
      <c r="A10" s="293" t="s">
        <v>724</v>
      </c>
      <c r="B10" s="214">
        <v>4215</v>
      </c>
      <c r="C10" s="214">
        <v>534</v>
      </c>
    </row>
    <row r="11" spans="1:6" x14ac:dyDescent="0.25">
      <c r="A11" s="286" t="s">
        <v>887</v>
      </c>
      <c r="B11" s="214">
        <v>1097</v>
      </c>
      <c r="C11" s="214">
        <v>1779</v>
      </c>
    </row>
    <row r="12" spans="1:6" x14ac:dyDescent="0.25">
      <c r="A12" s="294" t="s">
        <v>16</v>
      </c>
      <c r="B12" s="1">
        <f>SUM(B4:B11)</f>
        <v>24019</v>
      </c>
      <c r="C12" s="1">
        <f>SUM(C4:C11)</f>
        <v>23414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7825</v>
      </c>
      <c r="C19" s="71">
        <v>9029</v>
      </c>
    </row>
    <row r="20" spans="1:3" x14ac:dyDescent="0.25">
      <c r="A20" s="286" t="s">
        <v>719</v>
      </c>
      <c r="B20" s="214">
        <v>564</v>
      </c>
      <c r="C20" s="214">
        <v>820</v>
      </c>
    </row>
    <row r="21" spans="1:3" x14ac:dyDescent="0.25">
      <c r="A21" s="286" t="s">
        <v>720</v>
      </c>
      <c r="B21" s="214">
        <v>3193</v>
      </c>
      <c r="C21" s="214">
        <v>3318</v>
      </c>
    </row>
    <row r="22" spans="1:3" x14ac:dyDescent="0.25">
      <c r="A22" s="286" t="s">
        <v>721</v>
      </c>
      <c r="B22" s="214">
        <v>5753</v>
      </c>
      <c r="C22" s="214">
        <v>4626</v>
      </c>
    </row>
    <row r="23" spans="1:3" x14ac:dyDescent="0.25">
      <c r="A23" s="286" t="s">
        <v>722</v>
      </c>
      <c r="B23" s="214">
        <v>10</v>
      </c>
      <c r="C23" s="214">
        <v>43</v>
      </c>
    </row>
    <row r="24" spans="1:3" x14ac:dyDescent="0.25">
      <c r="A24" s="286" t="s">
        <v>723</v>
      </c>
      <c r="B24" s="214">
        <v>1297</v>
      </c>
      <c r="C24" s="214">
        <v>1162</v>
      </c>
    </row>
    <row r="25" spans="1:3" ht="30" x14ac:dyDescent="0.25">
      <c r="A25" s="293" t="s">
        <v>724</v>
      </c>
      <c r="B25" s="214">
        <v>2726</v>
      </c>
      <c r="C25" s="214">
        <v>575</v>
      </c>
    </row>
    <row r="26" spans="1:3" x14ac:dyDescent="0.25">
      <c r="A26" s="286" t="s">
        <v>887</v>
      </c>
      <c r="B26" s="214">
        <v>742</v>
      </c>
      <c r="C26" s="214">
        <v>1760</v>
      </c>
    </row>
    <row r="27" spans="1:3" x14ac:dyDescent="0.25">
      <c r="A27" s="294" t="s">
        <v>16</v>
      </c>
      <c r="B27" s="1">
        <f>SUM(B19:B26)</f>
        <v>22110</v>
      </c>
      <c r="C27" s="1">
        <f>SUM(C19:C26)</f>
        <v>21333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75.48</v>
      </c>
      <c r="C4" s="1018">
        <v>73.03</v>
      </c>
      <c r="D4" s="1018">
        <v>78.02</v>
      </c>
      <c r="E4" s="1019">
        <v>118</v>
      </c>
      <c r="F4" s="1019">
        <v>146.6</v>
      </c>
      <c r="G4" s="1020">
        <v>43.6</v>
      </c>
      <c r="H4" s="1021">
        <v>42.3</v>
      </c>
      <c r="I4" s="1022">
        <v>44.9</v>
      </c>
      <c r="J4" s="1019">
        <v>24.3</v>
      </c>
    </row>
    <row r="5" spans="1:12" x14ac:dyDescent="0.25">
      <c r="A5" s="498">
        <v>2021</v>
      </c>
      <c r="B5" s="757">
        <v>74.31</v>
      </c>
      <c r="C5" s="758">
        <v>71.790000000000006</v>
      </c>
      <c r="D5" s="758">
        <v>76.97</v>
      </c>
      <c r="E5" s="1023">
        <v>117</v>
      </c>
      <c r="F5" s="1023">
        <v>145.80000000000001</v>
      </c>
      <c r="G5" s="1024">
        <v>43.7</v>
      </c>
      <c r="H5" s="1025">
        <v>42.4</v>
      </c>
      <c r="I5" s="1026">
        <v>44.9</v>
      </c>
      <c r="J5" s="1023">
        <v>17.8</v>
      </c>
    </row>
    <row r="6" spans="1:12" x14ac:dyDescent="0.25">
      <c r="A6" s="499">
        <v>2022</v>
      </c>
      <c r="B6" s="1011">
        <v>74.52</v>
      </c>
      <c r="C6" s="1012">
        <v>72.010000000000005</v>
      </c>
      <c r="D6" s="1012">
        <v>77.19</v>
      </c>
      <c r="E6" s="1013">
        <v>113</v>
      </c>
      <c r="F6" s="1013">
        <v>152</v>
      </c>
      <c r="G6" s="1014">
        <v>44.1</v>
      </c>
      <c r="H6" s="1015">
        <v>42.7</v>
      </c>
      <c r="I6" s="1016">
        <v>45.4</v>
      </c>
      <c r="J6" s="1013">
        <v>25.3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24.3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17.8</v>
      </c>
    </row>
    <row r="13" spans="1:12" x14ac:dyDescent="0.25">
      <c r="A13" s="633">
        <f t="shared" si="0"/>
        <v>2022</v>
      </c>
      <c r="B13" s="627">
        <f t="shared" si="1"/>
        <v>25.3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15247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16133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81518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1291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13704</v>
      </c>
      <c r="C5" s="70">
        <v>15477</v>
      </c>
      <c r="D5" s="55">
        <v>8252</v>
      </c>
      <c r="E5" s="110">
        <v>7225</v>
      </c>
      <c r="F5" s="55">
        <v>34.1</v>
      </c>
      <c r="G5" s="55">
        <v>36.799999999999997</v>
      </c>
      <c r="H5" s="110">
        <v>31.5</v>
      </c>
      <c r="I5" s="55"/>
      <c r="J5" s="70"/>
      <c r="K5" s="55"/>
      <c r="L5" s="55"/>
      <c r="M5" s="71">
        <v>34</v>
      </c>
      <c r="N5" s="71">
        <v>30</v>
      </c>
      <c r="O5" s="71">
        <v>37</v>
      </c>
    </row>
    <row r="6" spans="1:16" x14ac:dyDescent="0.25">
      <c r="A6" s="215">
        <v>2021</v>
      </c>
      <c r="B6" s="212">
        <v>14447</v>
      </c>
      <c r="C6" s="212">
        <v>15898</v>
      </c>
      <c r="D6" s="58">
        <v>8440</v>
      </c>
      <c r="E6" s="160">
        <v>7458</v>
      </c>
      <c r="F6" s="58">
        <v>35.4</v>
      </c>
      <c r="G6" s="58">
        <v>37.9</v>
      </c>
      <c r="H6" s="160">
        <v>32.799999999999997</v>
      </c>
      <c r="I6" s="58">
        <v>61748</v>
      </c>
      <c r="J6" s="212">
        <v>1473</v>
      </c>
      <c r="K6" s="58">
        <v>706</v>
      </c>
      <c r="L6" s="58">
        <v>767</v>
      </c>
      <c r="M6" s="214">
        <v>33</v>
      </c>
      <c r="N6" s="214">
        <v>32</v>
      </c>
      <c r="O6" s="214">
        <v>34</v>
      </c>
    </row>
    <row r="7" spans="1:16" x14ac:dyDescent="0.25">
      <c r="A7" s="229">
        <v>2022</v>
      </c>
      <c r="B7" s="167">
        <v>15247</v>
      </c>
      <c r="C7" s="167">
        <v>16133</v>
      </c>
      <c r="D7" s="94">
        <v>8502</v>
      </c>
      <c r="E7" s="169">
        <v>7631</v>
      </c>
      <c r="F7" s="94">
        <v>37.1</v>
      </c>
      <c r="G7" s="58">
        <v>39.799999999999997</v>
      </c>
      <c r="H7" s="160">
        <v>34.5</v>
      </c>
      <c r="I7" s="94">
        <v>70893</v>
      </c>
      <c r="J7" s="167">
        <v>1397</v>
      </c>
      <c r="K7" s="94">
        <v>678</v>
      </c>
      <c r="L7" s="94">
        <v>719</v>
      </c>
      <c r="M7" s="214">
        <v>32</v>
      </c>
      <c r="N7" s="214">
        <v>32</v>
      </c>
      <c r="O7" s="214">
        <v>33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81518</v>
      </c>
      <c r="J8" s="1072">
        <v>1291</v>
      </c>
      <c r="K8" s="1073">
        <v>613</v>
      </c>
      <c r="L8" s="1073">
        <v>678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61748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70893</v>
      </c>
      <c r="F14" s="514">
        <f>A5</f>
        <v>2020</v>
      </c>
      <c r="G14" s="310">
        <f>IF(ISBLANK(E5),"",E5)</f>
        <v>7225</v>
      </c>
      <c r="H14" s="310">
        <f>IF(ISBLANK(D5),"",D5)</f>
        <v>8252</v>
      </c>
      <c r="K14" s="514">
        <f>A6</f>
        <v>2021</v>
      </c>
      <c r="L14" s="310">
        <f>IF(ISBLANK(L6),"",L6)</f>
        <v>767</v>
      </c>
      <c r="M14" s="310">
        <f>IF(ISBLANK(K6),"",K6)</f>
        <v>706</v>
      </c>
    </row>
    <row r="15" spans="1:16" x14ac:dyDescent="0.25">
      <c r="A15" s="481">
        <f>A8</f>
        <v>2023</v>
      </c>
      <c r="B15" s="311">
        <f t="shared" si="0"/>
        <v>81518</v>
      </c>
      <c r="F15" s="486">
        <f t="shared" ref="F15:F16" si="1">A6</f>
        <v>2021</v>
      </c>
      <c r="G15" s="479">
        <f t="shared" ref="G15:G16" si="2">IF(ISBLANK(E6),"",E6)</f>
        <v>7458</v>
      </c>
      <c r="H15" s="479">
        <f t="shared" ref="H15:H16" si="3">IF(ISBLANK(D6),"",D6)</f>
        <v>8440</v>
      </c>
      <c r="K15" s="486">
        <f>A7</f>
        <v>2022</v>
      </c>
      <c r="L15" s="479">
        <f t="shared" ref="L15:L16" si="4">IF(ISBLANK(L7),"",L7)</f>
        <v>719</v>
      </c>
      <c r="M15" s="479">
        <f t="shared" ref="M15:M16" si="5">IF(ISBLANK(K7),"",K7)</f>
        <v>678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7631</v>
      </c>
      <c r="H16" s="311">
        <f t="shared" si="3"/>
        <v>8502</v>
      </c>
      <c r="K16" s="481">
        <f>A8</f>
        <v>2023</v>
      </c>
      <c r="L16" s="311">
        <f t="shared" si="4"/>
        <v>678</v>
      </c>
      <c r="M16" s="311">
        <f t="shared" si="5"/>
        <v>613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13704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14447</v>
      </c>
      <c r="C21" s="373"/>
      <c r="D21" s="197"/>
      <c r="F21" s="514">
        <f>A5</f>
        <v>2020</v>
      </c>
      <c r="G21" s="310">
        <f>IF(ISBLANK(E5),"",E5)</f>
        <v>7225</v>
      </c>
      <c r="H21" s="310">
        <f>IF(ISBLANK(D5),"",D5)</f>
        <v>8252</v>
      </c>
      <c r="K21" s="514">
        <f>A6</f>
        <v>2021</v>
      </c>
      <c r="L21" s="310">
        <f>IF(ISBLANK(L6),"",L6)</f>
        <v>767</v>
      </c>
      <c r="M21" s="310">
        <f>IF(ISBLANK(K6),"",K6)</f>
        <v>706</v>
      </c>
    </row>
    <row r="22" spans="1:15" x14ac:dyDescent="0.25">
      <c r="A22" s="481">
        <f t="shared" si="6"/>
        <v>2022</v>
      </c>
      <c r="B22" s="311">
        <f t="shared" si="7"/>
        <v>15247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7458</v>
      </c>
      <c r="H22" s="479">
        <f t="shared" ref="H22:H23" si="10">IF(ISBLANK(D6),"",D6)</f>
        <v>8440</v>
      </c>
      <c r="K22" s="486">
        <f>A7</f>
        <v>2022</v>
      </c>
      <c r="L22" s="479">
        <f>IF(ISBLANK(L7),"",L7)</f>
        <v>719</v>
      </c>
      <c r="M22" s="479">
        <f>IF(ISBLANK(K7),"",K7)</f>
        <v>678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7631</v>
      </c>
      <c r="H23" s="311">
        <f t="shared" si="10"/>
        <v>8502</v>
      </c>
      <c r="K23" s="481">
        <f>A8</f>
        <v>2023</v>
      </c>
      <c r="L23" s="311">
        <f>IF(ISBLANK(L8),"",L8)</f>
        <v>678</v>
      </c>
      <c r="M23" s="311">
        <f>IF(ISBLANK(K8),"",K8)</f>
        <v>613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13704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14447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15247</v>
      </c>
      <c r="C28" s="373"/>
      <c r="D28" s="197"/>
      <c r="F28" s="514">
        <f>A5</f>
        <v>2020</v>
      </c>
      <c r="G28" s="310">
        <f>IF(ISBLANK(H5),"",H5)</f>
        <v>31.5</v>
      </c>
      <c r="H28" s="310">
        <f>IF(ISBLANK(G5),"",G5)</f>
        <v>36.799999999999997</v>
      </c>
      <c r="K28" s="514">
        <f>A5</f>
        <v>2020</v>
      </c>
      <c r="L28" s="310">
        <f>IF(ISBLANK(O5),"",O5)</f>
        <v>37</v>
      </c>
      <c r="M28" s="310">
        <f>IF(ISBLANK(N5),"",N5)</f>
        <v>30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32.799999999999997</v>
      </c>
      <c r="H29" s="479">
        <f t="shared" ref="H29:H30" si="15">IF(ISBLANK(G6),"",G6)</f>
        <v>37.9</v>
      </c>
      <c r="K29" s="486">
        <f t="shared" ref="K29:K30" si="16">A6</f>
        <v>2021</v>
      </c>
      <c r="L29" s="479">
        <f t="shared" ref="L29:L30" si="17">IF(ISBLANK(O6),"",O6)</f>
        <v>34</v>
      </c>
      <c r="M29" s="479">
        <f t="shared" ref="M29:M30" si="18">IF(ISBLANK(N6),"",N6)</f>
        <v>32</v>
      </c>
    </row>
    <row r="30" spans="1:15" x14ac:dyDescent="0.25">
      <c r="F30" s="481">
        <f t="shared" si="13"/>
        <v>2022</v>
      </c>
      <c r="G30" s="311">
        <f t="shared" si="14"/>
        <v>34.5</v>
      </c>
      <c r="H30" s="311">
        <f t="shared" si="15"/>
        <v>39.799999999999997</v>
      </c>
      <c r="K30" s="481">
        <f t="shared" si="16"/>
        <v>2022</v>
      </c>
      <c r="L30" s="311">
        <f t="shared" si="17"/>
        <v>33</v>
      </c>
      <c r="M30" s="311">
        <f t="shared" si="18"/>
        <v>32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31.5</v>
      </c>
      <c r="H35" s="310">
        <f>IF(ISBLANK(G5),"",G5)</f>
        <v>36.799999999999997</v>
      </c>
      <c r="K35" s="514">
        <f>A5</f>
        <v>2020</v>
      </c>
      <c r="L35" s="310">
        <f>IF(ISBLANK(O5),"",O5)</f>
        <v>37</v>
      </c>
      <c r="M35" s="310">
        <f>IF(ISBLANK(N5),"",N5)</f>
        <v>30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32.799999999999997</v>
      </c>
      <c r="H36" s="479">
        <f t="shared" ref="H36:H37" si="21">IF(ISBLANK(G6),"",G6)</f>
        <v>37.9</v>
      </c>
      <c r="K36" s="486">
        <f t="shared" ref="K36:K37" si="22">A6</f>
        <v>2021</v>
      </c>
      <c r="L36" s="479">
        <f t="shared" ref="L36:L37" si="23">IF(ISBLANK(O6),"",O6)</f>
        <v>34</v>
      </c>
      <c r="M36" s="479">
        <f t="shared" ref="M36:M37" si="24">IF(ISBLANK(N6),"",N6)</f>
        <v>32</v>
      </c>
    </row>
    <row r="37" spans="6:15" x14ac:dyDescent="0.25">
      <c r="F37" s="481">
        <f t="shared" si="19"/>
        <v>2022</v>
      </c>
      <c r="G37" s="311">
        <f t="shared" si="20"/>
        <v>34.5</v>
      </c>
      <c r="H37" s="311">
        <f t="shared" si="21"/>
        <v>39.799999999999997</v>
      </c>
      <c r="K37" s="481">
        <f t="shared" si="22"/>
        <v>2022</v>
      </c>
      <c r="L37" s="311">
        <f t="shared" si="23"/>
        <v>33</v>
      </c>
      <c r="M37" s="311">
        <f t="shared" si="24"/>
        <v>32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13.8</v>
      </c>
      <c r="C6" s="35">
        <v>12.7</v>
      </c>
      <c r="D6" s="63">
        <v>14.9</v>
      </c>
      <c r="E6" s="35">
        <v>50</v>
      </c>
      <c r="F6" s="35">
        <v>43.6</v>
      </c>
      <c r="G6" s="35">
        <v>55.8</v>
      </c>
      <c r="H6" s="292">
        <v>36.200000000000003</v>
      </c>
      <c r="I6" s="35">
        <v>43.6</v>
      </c>
      <c r="J6" s="63">
        <v>29.3</v>
      </c>
      <c r="M6" s="127" t="s">
        <v>16</v>
      </c>
      <c r="N6" s="935">
        <f>IF(ISBLANK(B8),"",B8)</f>
        <v>14</v>
      </c>
      <c r="O6" s="935">
        <f>IF(ISBLANK(E8),"",E8)</f>
        <v>46.5</v>
      </c>
      <c r="P6" s="128">
        <f>IF(ISBLANK(H8),"",H8)</f>
        <v>39.5</v>
      </c>
    </row>
    <row r="7" spans="1:19" x14ac:dyDescent="0.25">
      <c r="A7" s="286">
        <v>2022</v>
      </c>
      <c r="B7" s="167">
        <v>12.5</v>
      </c>
      <c r="C7" s="94">
        <v>10.5</v>
      </c>
      <c r="D7" s="169">
        <v>14.3</v>
      </c>
      <c r="E7" s="94">
        <v>50</v>
      </c>
      <c r="F7" s="94">
        <v>44.4</v>
      </c>
      <c r="G7" s="94">
        <v>55.4</v>
      </c>
      <c r="H7" s="167">
        <v>37.5</v>
      </c>
      <c r="I7" s="94">
        <v>45.1</v>
      </c>
      <c r="J7" s="169">
        <v>30.3</v>
      </c>
    </row>
    <row r="8" spans="1:19" x14ac:dyDescent="0.25">
      <c r="A8" s="218">
        <v>2023</v>
      </c>
      <c r="B8" s="167">
        <v>14</v>
      </c>
      <c r="C8" s="94">
        <v>12.2</v>
      </c>
      <c r="D8" s="169">
        <v>15.6</v>
      </c>
      <c r="E8" s="94">
        <v>46.5</v>
      </c>
      <c r="F8" s="94">
        <v>41.1</v>
      </c>
      <c r="G8" s="94">
        <v>51.3</v>
      </c>
      <c r="H8" s="167">
        <v>39.5</v>
      </c>
      <c r="I8" s="94">
        <v>46.7</v>
      </c>
      <c r="J8" s="169">
        <v>33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15.6</v>
      </c>
      <c r="O12" s="936">
        <f>IF(ISBLANK(G8),"",G8)</f>
        <v>51.3</v>
      </c>
      <c r="P12" s="938">
        <f>IF(ISBLANK(J8),"",J8)</f>
        <v>33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12.2</v>
      </c>
      <c r="O13" s="937">
        <f>IF(ISBLANK(F8),"",F8)</f>
        <v>41.1</v>
      </c>
      <c r="P13" s="939">
        <f>IF(ISBLANK(I8),"",I8)</f>
        <v>46.7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14</v>
      </c>
      <c r="O20" s="935">
        <f>IF(ISBLANK(E8),"",E8)</f>
        <v>46.5</v>
      </c>
      <c r="P20" s="940">
        <f>IF(ISBLANK(H8),"",H8)</f>
        <v>39.5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15.6</v>
      </c>
      <c r="O24" s="936">
        <f>IF(ISBLANK(G8),"",G8)</f>
        <v>51.3</v>
      </c>
      <c r="P24" s="938">
        <f>IF(ISBLANK(J8),"",J8)</f>
        <v>33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12.2</v>
      </c>
      <c r="O25" s="937">
        <f>IF(ISBLANK(F8),"",F8)</f>
        <v>41.1</v>
      </c>
      <c r="P25" s="939">
        <f>IF(ISBLANK(I8),"",I8)</f>
        <v>46.7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3099256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71233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2829449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65031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5034200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115705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740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50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2144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148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311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3005995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28.7</v>
      </c>
      <c r="E20" s="600">
        <v>25.4</v>
      </c>
      <c r="F20" s="600">
        <v>22.7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18.7</v>
      </c>
      <c r="E21" s="751">
        <v>22.6</v>
      </c>
      <c r="F21" s="751">
        <v>23.5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5.2</v>
      </c>
      <c r="E22" s="752">
        <v>1.2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22.7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52.599999999999994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22.7</v>
      </c>
      <c r="C30" s="204" t="s">
        <v>493</v>
      </c>
    </row>
    <row r="31" spans="1:11" x14ac:dyDescent="0.25">
      <c r="A31" s="698" t="s">
        <v>1430</v>
      </c>
      <c r="B31" s="734">
        <f>F21</f>
        <v>23.5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52.599999999999994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756</v>
      </c>
      <c r="C4" s="71">
        <v>39</v>
      </c>
      <c r="D4" s="71">
        <v>43</v>
      </c>
      <c r="G4" s="217">
        <f>A4</f>
        <v>2021</v>
      </c>
      <c r="H4" s="289">
        <f>IF(ISBLANK(C4),"",C4)</f>
        <v>39</v>
      </c>
      <c r="I4" s="289">
        <f>IF(ISBLANK(D4),"",D4)</f>
        <v>43</v>
      </c>
    </row>
    <row r="5" spans="1:9" x14ac:dyDescent="0.25">
      <c r="A5" s="286">
        <v>2022</v>
      </c>
      <c r="B5" s="214">
        <v>752</v>
      </c>
      <c r="C5" s="214">
        <v>39</v>
      </c>
      <c r="D5" s="214">
        <v>40</v>
      </c>
      <c r="G5" s="286">
        <f t="shared" ref="G5:G6" si="0">A5</f>
        <v>2022</v>
      </c>
      <c r="H5" s="290">
        <f t="shared" ref="H5:H6" si="1">IF(ISBLANK(C5),"",C5)</f>
        <v>39</v>
      </c>
      <c r="I5" s="290">
        <f t="shared" ref="I5:I6" si="2">IF(ISBLANK(D5),"",D5)</f>
        <v>40</v>
      </c>
    </row>
    <row r="6" spans="1:9" x14ac:dyDescent="0.25">
      <c r="A6" s="218">
        <v>2023</v>
      </c>
      <c r="B6" s="168">
        <v>740</v>
      </c>
      <c r="C6" s="168">
        <v>50</v>
      </c>
      <c r="D6" s="168">
        <v>42</v>
      </c>
      <c r="G6" s="219">
        <f t="shared" si="0"/>
        <v>2023</v>
      </c>
      <c r="H6" s="291">
        <f t="shared" si="1"/>
        <v>50</v>
      </c>
      <c r="I6" s="291">
        <f t="shared" si="2"/>
        <v>42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39</v>
      </c>
      <c r="I12" s="289">
        <f>IF(ISBLANK(D4),"",D4)</f>
        <v>43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39</v>
      </c>
      <c r="I13" s="290">
        <f t="shared" si="4"/>
        <v>40</v>
      </c>
    </row>
    <row r="14" spans="1:9" x14ac:dyDescent="0.25">
      <c r="G14" s="219">
        <f t="shared" si="3"/>
        <v>2023</v>
      </c>
      <c r="H14" s="291">
        <f t="shared" ref="H14:I14" si="5">IF(ISBLANK(C6),"",C6)</f>
        <v>50</v>
      </c>
      <c r="I14" s="291">
        <f t="shared" si="5"/>
        <v>42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1818</v>
      </c>
      <c r="C23" s="71">
        <v>129</v>
      </c>
      <c r="D23" s="71">
        <v>240</v>
      </c>
      <c r="G23" s="217">
        <f>A23</f>
        <v>2021</v>
      </c>
      <c r="H23" s="289">
        <f>IF(ISBLANK(C23),"",C23)</f>
        <v>129</v>
      </c>
      <c r="I23" s="289">
        <f>IF(ISBLANK(D23),"",D23)</f>
        <v>240</v>
      </c>
    </row>
    <row r="24" spans="1:13" x14ac:dyDescent="0.25">
      <c r="A24" s="286">
        <v>2022</v>
      </c>
      <c r="B24" s="214">
        <v>1975</v>
      </c>
      <c r="C24" s="214">
        <v>147</v>
      </c>
      <c r="D24" s="214">
        <v>294</v>
      </c>
      <c r="G24" s="286">
        <f t="shared" ref="G24:G25" si="6">A24</f>
        <v>2022</v>
      </c>
      <c r="H24" s="290">
        <f t="shared" ref="H24:H25" si="7">IF(ISBLANK(C24),"",C24)</f>
        <v>147</v>
      </c>
      <c r="I24" s="290">
        <f t="shared" ref="I24:I25" si="8">IF(ISBLANK(D24),"",D24)</f>
        <v>294</v>
      </c>
    </row>
    <row r="25" spans="1:13" x14ac:dyDescent="0.25">
      <c r="A25" s="218">
        <v>2023</v>
      </c>
      <c r="B25" s="168">
        <v>2144</v>
      </c>
      <c r="C25" s="168">
        <v>148</v>
      </c>
      <c r="D25" s="168">
        <v>311</v>
      </c>
      <c r="G25" s="219">
        <f t="shared" si="6"/>
        <v>2023</v>
      </c>
      <c r="H25" s="291">
        <f t="shared" si="7"/>
        <v>148</v>
      </c>
      <c r="I25" s="291">
        <f t="shared" si="8"/>
        <v>311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129</v>
      </c>
      <c r="I31" s="289">
        <f>IF(ISBLANK(D23),"",D23)</f>
        <v>240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147</v>
      </c>
      <c r="I32" s="290">
        <f t="shared" si="10"/>
        <v>294</v>
      </c>
    </row>
    <row r="33" spans="7:9" x14ac:dyDescent="0.25">
      <c r="G33" s="219">
        <f t="shared" si="9"/>
        <v>2023</v>
      </c>
      <c r="H33" s="291">
        <f t="shared" ref="H33:I33" si="11">IF(ISBLANK(C25),"",C25)</f>
        <v>148</v>
      </c>
      <c r="I33" s="291">
        <f t="shared" si="11"/>
        <v>311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1069127</v>
      </c>
      <c r="C4" s="1077">
        <v>23582</v>
      </c>
      <c r="D4" s="110">
        <v>697339</v>
      </c>
      <c r="E4" s="70">
        <v>15382</v>
      </c>
      <c r="F4" s="1076">
        <v>192887</v>
      </c>
      <c r="G4" s="70">
        <v>4255</v>
      </c>
      <c r="H4" s="1078">
        <v>3729593</v>
      </c>
      <c r="I4" s="1077">
        <v>82266</v>
      </c>
    </row>
    <row r="5" spans="1:9" x14ac:dyDescent="0.25">
      <c r="A5" s="587">
        <v>2021</v>
      </c>
      <c r="B5" s="1079">
        <v>1150684</v>
      </c>
      <c r="C5" s="1080">
        <v>25591</v>
      </c>
      <c r="D5" s="160">
        <v>1023739</v>
      </c>
      <c r="E5" s="212">
        <v>22768</v>
      </c>
      <c r="F5" s="1079">
        <v>56049</v>
      </c>
      <c r="G5" s="212">
        <v>1247</v>
      </c>
      <c r="H5" s="1081">
        <v>4524674</v>
      </c>
      <c r="I5" s="1080">
        <v>100629</v>
      </c>
    </row>
    <row r="6" spans="1:9" x14ac:dyDescent="0.25">
      <c r="A6" s="588">
        <v>2022</v>
      </c>
      <c r="B6" s="1082">
        <v>1140373</v>
      </c>
      <c r="C6" s="1083">
        <v>26210</v>
      </c>
      <c r="D6" s="169">
        <v>1183531</v>
      </c>
      <c r="E6" s="167">
        <v>27202</v>
      </c>
      <c r="F6" s="1082">
        <v>59280</v>
      </c>
      <c r="G6" s="167">
        <v>1362</v>
      </c>
      <c r="H6" s="1084">
        <v>5034200</v>
      </c>
      <c r="I6" s="1083">
        <v>115705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417397</v>
      </c>
      <c r="C4" s="1076">
        <v>1899040</v>
      </c>
      <c r="D4" s="1077">
        <v>41888</v>
      </c>
      <c r="E4" s="1076">
        <v>1973482</v>
      </c>
      <c r="F4" s="1077">
        <v>43530</v>
      </c>
    </row>
    <row r="5" spans="1:6" x14ac:dyDescent="0.25">
      <c r="A5" s="480">
        <v>2021</v>
      </c>
      <c r="B5" s="1081">
        <v>668394</v>
      </c>
      <c r="C5" s="1079">
        <v>2506227</v>
      </c>
      <c r="D5" s="1080">
        <v>55739</v>
      </c>
      <c r="E5" s="1079">
        <v>2402043</v>
      </c>
      <c r="F5" s="1080">
        <v>53421</v>
      </c>
    </row>
    <row r="6" spans="1:6" ht="15.75" thickBot="1" x14ac:dyDescent="0.3">
      <c r="A6" s="960">
        <v>2022</v>
      </c>
      <c r="B6" s="1085">
        <v>3005995</v>
      </c>
      <c r="C6" s="1086">
        <v>3099256</v>
      </c>
      <c r="D6" s="1087">
        <v>71233</v>
      </c>
      <c r="E6" s="1086">
        <v>2829449</v>
      </c>
      <c r="F6" s="1087">
        <v>65031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Inđija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385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43509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74.52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152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39449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38815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1514</v>
      </c>
      <c r="C63" s="548">
        <f>IF(ISBLANK('DEM2'!C7),"-",'DEM2'!C7)</f>
        <v>1611</v>
      </c>
      <c r="D63" s="548"/>
      <c r="E63" s="548">
        <f>IF(ISBLANK('DEM2'!D8),"-",'DEM2'!D8)</f>
        <v>1471</v>
      </c>
      <c r="F63" s="548">
        <f>IF(ISBLANK('DEM2'!C8),"-",'DEM2'!C8)</f>
        <v>1602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1760</v>
      </c>
      <c r="C64" s="317">
        <f>IF(ISBLANK('DEM2'!F7),"-",'DEM2'!F7)</f>
        <v>1804</v>
      </c>
      <c r="D64" s="789"/>
      <c r="E64" s="317">
        <f>IF(ISBLANK('DEM2'!G8),"-",'DEM2'!G8)</f>
        <v>1712</v>
      </c>
      <c r="F64" s="317">
        <f>IF(ISBLANK('DEM2'!F8),"-",'DEM2'!F8)</f>
        <v>1743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863</v>
      </c>
      <c r="C65" s="345">
        <f>IF(ISBLANK('DEM2'!I7),"-",'DEM2'!I7)</f>
        <v>875</v>
      </c>
      <c r="D65" s="393"/>
      <c r="E65" s="345">
        <f>IF(ISBLANK('DEM2'!J8),"-",'DEM2'!J8)</f>
        <v>817</v>
      </c>
      <c r="F65" s="345">
        <f>IF(ISBLANK('DEM2'!I8),"-",'DEM2'!I8)</f>
        <v>855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3923</v>
      </c>
      <c r="C66" s="348">
        <f>IF(ISBLANK('DEM2'!L7),"-",'DEM2'!L7)</f>
        <v>4064</v>
      </c>
      <c r="D66" s="394"/>
      <c r="E66" s="348">
        <f>IF(ISBLANK('DEM2'!M8),"-",'DEM2'!M8)</f>
        <v>3808</v>
      </c>
      <c r="F66" s="348">
        <f>IF(ISBLANK('DEM2'!L8),"-",'DEM2'!L8)</f>
        <v>3993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3304</v>
      </c>
      <c r="C67" s="345">
        <f>IF(ISBLANK('DEM2'!O7),"-",'DEM2'!O7)</f>
        <v>3580</v>
      </c>
      <c r="D67" s="393"/>
      <c r="E67" s="345">
        <f>IF(ISBLANK('DEM2'!P8),"-",'DEM2'!P8)</f>
        <v>3015</v>
      </c>
      <c r="F67" s="345">
        <f>IF(ISBLANK('DEM2'!O8),"-",'DEM2'!O8)</f>
        <v>3326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14008</v>
      </c>
      <c r="C68" s="317">
        <f>IF(ISBLANK('DEM2'!R7),"-",'DEM2'!R7)</f>
        <v>14654</v>
      </c>
      <c r="D68" s="395"/>
      <c r="E68" s="317">
        <f>IF(ISBLANK('DEM2'!S8),"-",'DEM2'!S8)</f>
        <v>13432</v>
      </c>
      <c r="F68" s="317">
        <f>IF(ISBLANK('DEM2'!R8),"-",'DEM2'!R8)</f>
        <v>13811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22720</v>
      </c>
      <c r="C69" s="463">
        <f>IF(ISBLANK('DEM2'!U7),"-",'DEM2'!U7)</f>
        <v>22244</v>
      </c>
      <c r="D69" s="799"/>
      <c r="E69" s="463">
        <f>IF(ISBLANK('DEM2'!V8),"-",'DEM2'!V8)</f>
        <v>22136</v>
      </c>
      <c r="F69" s="463">
        <f>IF(ISBLANK('DEM2'!U8),"-",'DEM2'!U8)</f>
        <v>21373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10.199999999999999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4.5999999999999996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15247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16133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81518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1291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23.1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29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33.200000000000003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5034200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115705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1183531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607944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27202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1140373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26210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59280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1362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3099256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71233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2829449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65031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740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2144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3005995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3304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3393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2216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9514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3150</v>
      </c>
      <c r="C300" s="808">
        <f>IF(ISBLANK(POLJ3!C4),"-",POLJ3!C4)</f>
        <v>519</v>
      </c>
      <c r="D300" s="1160">
        <f>IF(ISBLANK(POLJ3!D4),"-",POLJ3!D4)</f>
        <v>2631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3184</v>
      </c>
      <c r="C301" s="789">
        <f>IF(ISBLANK(POLJ3!C5),"-",POLJ3!C5)</f>
        <v>1974</v>
      </c>
      <c r="D301" s="1161">
        <f>IF(ISBLANK(POLJ3!D5),"-",POLJ3!D5)</f>
        <v>1210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0</v>
      </c>
      <c r="D302" s="1162">
        <f>IF(ISBLANK(POLJ3!D6),"-",POLJ3!D6)</f>
        <v>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326</v>
      </c>
      <c r="C303" s="791">
        <f>IF(ISBLANK(POLJ3!C7),"-",POLJ3!C7)</f>
        <v>83</v>
      </c>
      <c r="D303" s="1163">
        <f>IF(ISBLANK(POLJ3!D7),"-",POLJ3!D7)</f>
        <v>243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3304</v>
      </c>
      <c r="C304" s="807">
        <f>IF(ISBLANK(POLJ3!C8),"-",POLJ3!C8)</f>
        <v>516</v>
      </c>
      <c r="D304" s="1164">
        <f>IF(ISBLANK(POLJ3!D8),"-",POLJ3!D8)</f>
        <v>2788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205.01</v>
      </c>
      <c r="C310" s="1165"/>
      <c r="D310" s="3"/>
      <c r="E310" s="5"/>
      <c r="F310" s="5"/>
      <c r="G310" s="815" t="s">
        <v>854</v>
      </c>
      <c r="H310" s="816">
        <f>IF(ISBLANK(POLJ2!H3),"-",POLJ2!H3)</f>
        <v>4484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27626.84</v>
      </c>
      <c r="C311" s="1154"/>
      <c r="D311" s="3"/>
      <c r="E311" s="5"/>
      <c r="F311" s="5"/>
      <c r="G311" s="810" t="s">
        <v>855</v>
      </c>
      <c r="H311" s="248">
        <f>IF(ISBLANK(POLJ2!H4),"-",POLJ2!H4)</f>
        <v>17090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1246.77</v>
      </c>
      <c r="C312" s="1154"/>
      <c r="D312" s="3"/>
      <c r="E312" s="5"/>
      <c r="F312" s="5"/>
      <c r="G312" s="810" t="s">
        <v>856</v>
      </c>
      <c r="H312" s="248">
        <f>IF(ISBLANK(POLJ2!H5),"-",POLJ2!H5)</f>
        <v>3328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237.27</v>
      </c>
      <c r="C313" s="1154"/>
      <c r="D313" s="3"/>
      <c r="E313" s="5"/>
      <c r="F313" s="5"/>
      <c r="G313" s="812" t="s">
        <v>857</v>
      </c>
      <c r="H313" s="249">
        <f>IF(ISBLANK(POLJ2!H6),"-",POLJ2!H6)</f>
        <v>126387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7.49</v>
      </c>
      <c r="C314" s="1154"/>
      <c r="D314" s="3"/>
      <c r="E314" s="5"/>
      <c r="F314" s="5"/>
      <c r="G314" s="814" t="s">
        <v>847</v>
      </c>
      <c r="H314" s="817">
        <f>IF(ISBLANK(POLJ2!H7),"-",POLJ2!H7)</f>
        <v>151289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1019.48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30342.86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411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38.700000000000003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1853</v>
      </c>
      <c r="I364" s="808">
        <f>IF(ISBLANK(OBRAZ2!I6),"-",OBRAZ2!I6)</f>
        <v>1231</v>
      </c>
      <c r="J364" s="808">
        <f>IF(ISBLANK(OBRAZ2!J6),"-",OBRAZ2!J6)</f>
        <v>622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842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75.8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10</v>
      </c>
      <c r="I366" s="807">
        <f>IF(ISBLANK(OBRAZ2!I8),"-",OBRAZ2!I8)</f>
        <v>0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454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1.7464424320827943</v>
      </c>
      <c r="I375" s="850">
        <f>IF(ISBLANK(OBRAZ2!C12),"-",OBRAZ2!C21)</f>
        <v>1.0793308148947653</v>
      </c>
      <c r="J375" s="850">
        <f>IF(ISBLANK(OBRAZ2!D12),"-",OBRAZ2!D21)</f>
        <v>1.4645577035735209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69.016817593790421</v>
      </c>
      <c r="I377" s="851">
        <f>IF(ISBLANK(OBRAZ2!C14),"-",OBRAZ2!C23)</f>
        <v>72.85483000539665</v>
      </c>
      <c r="J377" s="851">
        <f>IF(ISBLANK(OBRAZ2!D14),"-",OBRAZ2!D23)</f>
        <v>71.93907439953135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15.523932729624837</v>
      </c>
      <c r="I379" s="851">
        <f>IF(ISBLANK(OBRAZ2!C16),"-",OBRAZ2!C25)</f>
        <v>12.628170534268754</v>
      </c>
      <c r="J379" s="851">
        <f>IF(ISBLANK(OBRAZ2!D16),"-",OBRAZ2!D25)</f>
        <v>11.247803163444638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13.71280724450194</v>
      </c>
      <c r="I380" s="852">
        <f>IF(ISBLANK(OBRAZ2!C17),"-",OBRAZ2!C26)</f>
        <v>13.437668645439826</v>
      </c>
      <c r="J380" s="852">
        <f>IF(ISBLANK(OBRAZ2!D17),"-",OBRAZ2!D26)</f>
        <v>15.348564733450498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1723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1632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444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101.4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1519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339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4411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62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0.8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75.2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63.4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4430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10.199999999999999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316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3100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18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2.7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32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891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581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7.7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286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251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25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124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54.6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248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170.65299999999999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6.8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13700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80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10290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781.65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15.14256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85</v>
      </c>
      <c r="D696" s="3"/>
      <c r="E696" s="5"/>
      <c r="F696" s="5"/>
      <c r="G696" s="837">
        <v>2012</v>
      </c>
      <c r="H696" s="835">
        <f>IF(ISBLANK(INDEKSI2!B5),"-",INDEKSI2!B5)</f>
        <v>32.4</v>
      </c>
      <c r="I696" s="835">
        <f>IF(ISBLANK(INDEKSI2!C5),"-",INDEKSI2!C5)</f>
        <v>54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42.63</v>
      </c>
      <c r="D697" s="3"/>
      <c r="E697" s="5"/>
      <c r="F697" s="5"/>
      <c r="G697" s="838">
        <v>2013</v>
      </c>
      <c r="H697" s="559">
        <f>IF(ISBLANK(INDEKSI2!B6),"-",INDEKSI2!B6)</f>
        <v>34.409999999999997</v>
      </c>
      <c r="I697" s="559">
        <f>IF(ISBLANK(INDEKSI2!C6),"-",INDEKSI2!C6)</f>
        <v>46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34.06</v>
      </c>
      <c r="I698" s="836">
        <f>IF(ISBLANK(INDEKSI2!C7),"-",INDEKSI2!C7)</f>
        <v>57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1992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2316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20612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14183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10.3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6.1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23.1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34.06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57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15.14256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85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42.63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33.14</v>
      </c>
      <c r="C4" s="721">
        <v>51</v>
      </c>
      <c r="D4" s="710"/>
      <c r="E4" s="711"/>
      <c r="F4" s="712"/>
    </row>
    <row r="5" spans="1:6" x14ac:dyDescent="0.25">
      <c r="A5" s="286">
        <v>2012</v>
      </c>
      <c r="B5" s="614">
        <v>32.4</v>
      </c>
      <c r="C5" s="722">
        <v>54</v>
      </c>
      <c r="D5" s="713"/>
      <c r="E5" s="641"/>
      <c r="F5" s="714"/>
    </row>
    <row r="6" spans="1:6" x14ac:dyDescent="0.25">
      <c r="A6" s="286">
        <v>2013</v>
      </c>
      <c r="B6" s="614">
        <v>34.409999999999997</v>
      </c>
      <c r="C6" s="722">
        <v>46</v>
      </c>
      <c r="D6" s="715">
        <v>15.14256</v>
      </c>
      <c r="E6" s="609">
        <v>85</v>
      </c>
      <c r="F6" s="716">
        <v>42.63</v>
      </c>
    </row>
    <row r="7" spans="1:6" x14ac:dyDescent="0.25">
      <c r="A7" s="219">
        <v>2014</v>
      </c>
      <c r="B7" s="615">
        <v>34.06</v>
      </c>
      <c r="C7" s="723">
        <v>57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3304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2216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3393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205.01</v>
      </c>
      <c r="G3" s="217" t="s">
        <v>765</v>
      </c>
      <c r="H3" s="71">
        <v>4484</v>
      </c>
    </row>
    <row r="4" spans="1:9" x14ac:dyDescent="0.25">
      <c r="A4" s="286" t="s">
        <v>760</v>
      </c>
      <c r="B4" s="214">
        <v>27626.84</v>
      </c>
      <c r="G4" s="286" t="s">
        <v>766</v>
      </c>
      <c r="H4" s="214">
        <v>17090</v>
      </c>
    </row>
    <row r="5" spans="1:9" x14ac:dyDescent="0.25">
      <c r="A5" s="286" t="s">
        <v>761</v>
      </c>
      <c r="B5" s="214">
        <v>1246.77</v>
      </c>
      <c r="G5" s="286" t="s">
        <v>767</v>
      </c>
      <c r="H5" s="214">
        <v>3328</v>
      </c>
    </row>
    <row r="6" spans="1:9" x14ac:dyDescent="0.25">
      <c r="A6" s="286" t="s">
        <v>762</v>
      </c>
      <c r="B6" s="214">
        <v>237.27</v>
      </c>
      <c r="G6" s="286" t="s">
        <v>768</v>
      </c>
      <c r="H6" s="214">
        <v>126387</v>
      </c>
    </row>
    <row r="7" spans="1:9" x14ac:dyDescent="0.25">
      <c r="A7" s="286" t="s">
        <v>763</v>
      </c>
      <c r="B7" s="214">
        <v>7.49</v>
      </c>
      <c r="G7" s="1" t="s">
        <v>24</v>
      </c>
      <c r="H7" s="288">
        <v>151289</v>
      </c>
    </row>
    <row r="8" spans="1:9" x14ac:dyDescent="0.25">
      <c r="A8" s="287" t="s">
        <v>764</v>
      </c>
      <c r="B8" s="73">
        <v>1019.48</v>
      </c>
    </row>
    <row r="9" spans="1:9" x14ac:dyDescent="0.25">
      <c r="A9" s="1" t="s">
        <v>24</v>
      </c>
      <c r="B9" s="288">
        <v>30342.86</v>
      </c>
      <c r="I9" s="41" t="s">
        <v>876</v>
      </c>
    </row>
    <row r="10" spans="1:9" x14ac:dyDescent="0.25">
      <c r="G10" s="29" t="s">
        <v>775</v>
      </c>
      <c r="H10" s="58">
        <v>9514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3150</v>
      </c>
      <c r="C4" s="55">
        <v>519</v>
      </c>
      <c r="D4" s="110">
        <v>2631</v>
      </c>
    </row>
    <row r="5" spans="1:4" ht="30" customHeight="1" x14ac:dyDescent="0.25">
      <c r="A5" s="274" t="s">
        <v>884</v>
      </c>
      <c r="B5" s="212">
        <v>3184</v>
      </c>
      <c r="C5" s="58">
        <v>1974</v>
      </c>
      <c r="D5" s="160">
        <v>1210</v>
      </c>
    </row>
    <row r="6" spans="1:4" x14ac:dyDescent="0.25">
      <c r="A6" s="274" t="s">
        <v>772</v>
      </c>
      <c r="B6" s="212">
        <v>8</v>
      </c>
      <c r="C6" s="58">
        <v>0</v>
      </c>
      <c r="D6" s="160">
        <v>8</v>
      </c>
    </row>
    <row r="7" spans="1:4" ht="30" x14ac:dyDescent="0.25">
      <c r="A7" s="274" t="s">
        <v>773</v>
      </c>
      <c r="B7" s="212">
        <v>326</v>
      </c>
      <c r="C7" s="58">
        <v>83</v>
      </c>
      <c r="D7" s="160">
        <v>243</v>
      </c>
    </row>
    <row r="8" spans="1:4" x14ac:dyDescent="0.25">
      <c r="A8" s="201" t="s">
        <v>774</v>
      </c>
      <c r="B8" s="72">
        <v>3304</v>
      </c>
      <c r="C8" s="61">
        <v>516</v>
      </c>
      <c r="D8" s="111">
        <v>2788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61.997487437185924</v>
      </c>
      <c r="C15" s="278">
        <f>D5/B5*100</f>
        <v>38.002512562814076</v>
      </c>
    </row>
    <row r="16" spans="1:4" ht="30" x14ac:dyDescent="0.25">
      <c r="A16" s="279" t="s">
        <v>821</v>
      </c>
      <c r="B16" s="283">
        <f>C4/B4*100</f>
        <v>16.476190476190474</v>
      </c>
      <c r="C16" s="280">
        <f>D4/B4*100</f>
        <v>83.523809523809518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61.997487437185924</v>
      </c>
      <c r="C22" s="278">
        <f t="shared" si="0"/>
        <v>38.002512562814076</v>
      </c>
    </row>
    <row r="23" spans="1:3" ht="30" x14ac:dyDescent="0.25">
      <c r="A23" s="279" t="s">
        <v>858</v>
      </c>
      <c r="B23" s="285">
        <f t="shared" si="0"/>
        <v>16.476190476190474</v>
      </c>
      <c r="C23" s="284">
        <f t="shared" si="0"/>
        <v>83.523809523809518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16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411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38.700000000000003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842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75.8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454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1599</v>
      </c>
      <c r="C6" s="973">
        <v>1020</v>
      </c>
      <c r="D6" s="945">
        <v>579</v>
      </c>
      <c r="E6" s="973">
        <v>1546</v>
      </c>
      <c r="F6" s="973">
        <v>977</v>
      </c>
      <c r="G6" s="945">
        <v>569</v>
      </c>
      <c r="H6" s="599">
        <v>1853</v>
      </c>
      <c r="I6" s="616">
        <v>1231</v>
      </c>
      <c r="J6" s="945">
        <v>622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294</v>
      </c>
      <c r="C8" s="978">
        <v>289</v>
      </c>
      <c r="D8" s="979">
        <v>5</v>
      </c>
      <c r="E8" s="978">
        <v>308</v>
      </c>
      <c r="F8" s="978">
        <v>298</v>
      </c>
      <c r="G8" s="979">
        <v>10</v>
      </c>
      <c r="H8" s="754">
        <v>10</v>
      </c>
      <c r="I8" s="691">
        <v>0</v>
      </c>
      <c r="J8" s="979">
        <v>10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27</v>
      </c>
      <c r="C12" s="600">
        <v>20</v>
      </c>
      <c r="D12" s="600">
        <v>25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1067</v>
      </c>
      <c r="C14" s="751">
        <v>1350</v>
      </c>
      <c r="D14" s="751">
        <v>1228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240</v>
      </c>
      <c r="C16" s="1029">
        <v>234</v>
      </c>
      <c r="D16" s="751">
        <v>192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212</v>
      </c>
      <c r="C17" s="752">
        <v>249</v>
      </c>
      <c r="D17" s="752">
        <v>262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1.7464424320827943</v>
      </c>
      <c r="C21" s="289">
        <f>C12/SUM(C12:C17)*100</f>
        <v>1.0793308148947653</v>
      </c>
      <c r="D21" s="289">
        <f>D12/SUM(D12:D17)*100</f>
        <v>1.4645577035735209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69.016817593790421</v>
      </c>
      <c r="C23" s="290">
        <f>C14/SUM(C12:C17)*100</f>
        <v>72.85483000539665</v>
      </c>
      <c r="D23" s="290">
        <f>D14/SUM(D12:D17)*100</f>
        <v>71.93907439953135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15.523932729624837</v>
      </c>
      <c r="C25" s="290">
        <f>C16/SUM(C12:C17)*100</f>
        <v>12.628170534268754</v>
      </c>
      <c r="D25" s="290">
        <f>D16/SUM(D12:D17)*100</f>
        <v>11.247803163444638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13.71280724450194</v>
      </c>
      <c r="C26" s="291">
        <f>C17/SUM(C12:C17)*100</f>
        <v>13.437668645439826</v>
      </c>
      <c r="D26" s="291">
        <f>D17/SUM(D12:D17)*100</f>
        <v>15.348564733450498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27.5</v>
      </c>
      <c r="C7" s="600">
        <v>31.3</v>
      </c>
      <c r="D7" s="600">
        <v>32.299999999999997</v>
      </c>
    </row>
    <row r="8" spans="1:6" x14ac:dyDescent="0.25">
      <c r="A8" s="695" t="s">
        <v>944</v>
      </c>
      <c r="B8" s="751">
        <v>0</v>
      </c>
      <c r="C8" s="751">
        <v>40.700000000000003</v>
      </c>
      <c r="D8" s="751">
        <v>3.6</v>
      </c>
    </row>
    <row r="9" spans="1:6" x14ac:dyDescent="0.25">
      <c r="A9" s="696" t="s">
        <v>224</v>
      </c>
      <c r="B9" s="752">
        <v>72.5</v>
      </c>
      <c r="C9" s="752">
        <v>28.1</v>
      </c>
      <c r="D9" s="752">
        <v>64.099999999999994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27.5</v>
      </c>
      <c r="C13" s="697">
        <f t="shared" ref="C13:D13" si="1">IF(ISBLANK(C7),"",C7)</f>
        <v>31.3</v>
      </c>
      <c r="D13" s="697">
        <f t="shared" si="1"/>
        <v>32.299999999999997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40.700000000000003</v>
      </c>
      <c r="D14" s="698">
        <f t="shared" si="2"/>
        <v>3.6</v>
      </c>
    </row>
    <row r="15" spans="1:6" x14ac:dyDescent="0.25">
      <c r="A15" s="702" t="s">
        <v>1630</v>
      </c>
      <c r="B15" s="699">
        <f t="shared" si="2"/>
        <v>72.5</v>
      </c>
      <c r="C15" s="699">
        <f t="shared" si="2"/>
        <v>28.1</v>
      </c>
      <c r="D15" s="699">
        <f t="shared" si="2"/>
        <v>64.099999999999994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27.5</v>
      </c>
      <c r="C18" s="697">
        <f t="shared" ref="C18:D18" si="4">IF(ISBLANK(C7),"",C7)</f>
        <v>31.3</v>
      </c>
      <c r="D18" s="697">
        <f t="shared" si="4"/>
        <v>32.299999999999997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40.700000000000003</v>
      </c>
      <c r="D19" s="698">
        <f t="shared" si="5"/>
        <v>3.6</v>
      </c>
    </row>
    <row r="20" spans="1:5" x14ac:dyDescent="0.25">
      <c r="A20" s="702" t="s">
        <v>1633</v>
      </c>
      <c r="B20" s="699">
        <f t="shared" si="5"/>
        <v>72.5</v>
      </c>
      <c r="C20" s="699">
        <f t="shared" si="5"/>
        <v>28.1</v>
      </c>
      <c r="D20" s="699">
        <f t="shared" si="5"/>
        <v>64.099999999999994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99.1</v>
      </c>
      <c r="C5" s="611">
        <v>98.4</v>
      </c>
      <c r="D5" s="1030">
        <v>98.7</v>
      </c>
      <c r="F5" s="28"/>
      <c r="G5" s="693">
        <f>A5</f>
        <v>2020</v>
      </c>
      <c r="H5" s="669">
        <f>IF(ISBLANK(B5),"",B5)</f>
        <v>99.1</v>
      </c>
      <c r="I5" s="618">
        <f t="shared" ref="H5:I7" si="0">IF(ISBLANK(C5),"",C5)</f>
        <v>98.4</v>
      </c>
    </row>
    <row r="6" spans="1:10" x14ac:dyDescent="0.25">
      <c r="A6" s="749">
        <v>2021</v>
      </c>
      <c r="B6" s="601">
        <v>100.8</v>
      </c>
      <c r="C6" s="612">
        <v>99.6</v>
      </c>
      <c r="D6" s="946">
        <v>100.2</v>
      </c>
      <c r="F6" s="44"/>
      <c r="G6" s="693">
        <f t="shared" ref="G6:G7" si="1">A6</f>
        <v>2021</v>
      </c>
      <c r="H6" s="670">
        <f t="shared" si="0"/>
        <v>100.8</v>
      </c>
      <c r="I6" s="619">
        <f t="shared" si="0"/>
        <v>99.6</v>
      </c>
    </row>
    <row r="7" spans="1:10" x14ac:dyDescent="0.25">
      <c r="A7" s="750">
        <v>2022</v>
      </c>
      <c r="B7" s="601">
        <v>105.2</v>
      </c>
      <c r="C7" s="612">
        <v>105</v>
      </c>
      <c r="D7" s="946">
        <v>105.1</v>
      </c>
      <c r="F7" s="44"/>
      <c r="G7" s="693">
        <f t="shared" si="1"/>
        <v>2022</v>
      </c>
      <c r="H7" s="671">
        <f t="shared" si="0"/>
        <v>105.2</v>
      </c>
      <c r="I7" s="620">
        <f t="shared" si="0"/>
        <v>105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99.1</v>
      </c>
      <c r="I13" s="618">
        <f>IF(ISBLANK(C5),"",C5)</f>
        <v>98.4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100.8</v>
      </c>
      <c r="I14" s="619">
        <f t="shared" si="3"/>
        <v>99.6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105.2</v>
      </c>
      <c r="I15" s="620">
        <f t="shared" si="4"/>
        <v>105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Inđija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385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43509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113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74.52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152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39449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38815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1514</v>
      </c>
      <c r="C63" s="548">
        <f>IF(ISBLANK('DEM2'!C7),"-",'DEM2'!C7)</f>
        <v>1611</v>
      </c>
      <c r="D63" s="548"/>
      <c r="E63" s="548">
        <f>IF(ISBLANK('DEM2'!D8),"-",'DEM2'!D8)</f>
        <v>1471</v>
      </c>
      <c r="F63" s="548">
        <f>IF(ISBLANK('DEM2'!C8),"-",'DEM2'!C8)</f>
        <v>1602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1760</v>
      </c>
      <c r="C64" s="317">
        <f>IF(ISBLANK('DEM2'!F7),"-",'DEM2'!F7)</f>
        <v>1804</v>
      </c>
      <c r="D64" s="789"/>
      <c r="E64" s="317">
        <f>IF(ISBLANK('DEM2'!G8),"-",'DEM2'!G8)</f>
        <v>1712</v>
      </c>
      <c r="F64" s="317">
        <f>IF(ISBLANK('DEM2'!F8),"-",'DEM2'!F8)</f>
        <v>1743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863</v>
      </c>
      <c r="C65" s="345">
        <f>IF(ISBLANK('DEM2'!I7),"-",'DEM2'!I7)</f>
        <v>875</v>
      </c>
      <c r="D65" s="393"/>
      <c r="E65" s="345">
        <f>IF(ISBLANK('DEM2'!J8),"-",'DEM2'!J8)</f>
        <v>817</v>
      </c>
      <c r="F65" s="345">
        <f>IF(ISBLANK('DEM2'!I8),"-",'DEM2'!I8)</f>
        <v>855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3923</v>
      </c>
      <c r="C66" s="317">
        <f>IF(ISBLANK('DEM2'!L7),"-",'DEM2'!L7)</f>
        <v>4064</v>
      </c>
      <c r="D66" s="395"/>
      <c r="E66" s="317">
        <f>IF(ISBLANK('DEM2'!M8),"-",'DEM2'!M8)</f>
        <v>3808</v>
      </c>
      <c r="F66" s="317">
        <f>IF(ISBLANK('DEM2'!L8),"-",'DEM2'!L8)</f>
        <v>3993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3304</v>
      </c>
      <c r="C67" s="317">
        <f>IF(ISBLANK('DEM2'!O7),"-",'DEM2'!O7)</f>
        <v>3580</v>
      </c>
      <c r="D67" s="395"/>
      <c r="E67" s="317">
        <f>IF(ISBLANK('DEM2'!P8),"-",'DEM2'!P8)</f>
        <v>3015</v>
      </c>
      <c r="F67" s="317">
        <f>IF(ISBLANK('DEM2'!O8),"-",'DEM2'!O8)</f>
        <v>3326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14008</v>
      </c>
      <c r="C68" s="414">
        <f>IF(ISBLANK('DEM2'!R7),"-",'DEM2'!R7)</f>
        <v>14654</v>
      </c>
      <c r="D68" s="420"/>
      <c r="E68" s="414">
        <f>IF(ISBLANK('DEM2'!S8),"-",'DEM2'!S8)</f>
        <v>13432</v>
      </c>
      <c r="F68" s="414">
        <f>IF(ISBLANK('DEM2'!R8),"-",'DEM2'!R8)</f>
        <v>13811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22720</v>
      </c>
      <c r="C69" s="463">
        <f>IF(ISBLANK('DEM2'!U7),"-",'DEM2'!U7)</f>
        <v>22244</v>
      </c>
      <c r="D69" s="799"/>
      <c r="E69" s="463">
        <f>IF(ISBLANK('DEM2'!V8),"-",'DEM2'!V8)</f>
        <v>22136</v>
      </c>
      <c r="F69" s="463">
        <f>IF(ISBLANK('DEM2'!U8),"-",'DEM2'!U8)</f>
        <v>21373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10.199999999999999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4.5999999999999996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10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15247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16133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81518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1291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23.1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29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33.200000000000003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5034200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115705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1183531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607944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27202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1140373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26210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59280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1362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3099256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71233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2829449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65031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740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2144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3005995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3304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3393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2216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9514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3150</v>
      </c>
      <c r="C300" s="808">
        <f>IF(ISBLANK(POLJ3!C4),"-",POLJ3!C4)</f>
        <v>519</v>
      </c>
      <c r="D300" s="1160">
        <f>IF(ISBLANK(POLJ3!D4),"-",POLJ3!D4)</f>
        <v>2631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3184</v>
      </c>
      <c r="C301" s="789">
        <f>IF(ISBLANK(POLJ3!C5),"-",POLJ3!C5)</f>
        <v>1974</v>
      </c>
      <c r="D301" s="1161">
        <f>IF(ISBLANK(POLJ3!D5),"-",POLJ3!D5)</f>
        <v>1210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0</v>
      </c>
      <c r="D302" s="1162">
        <f>IF(ISBLANK(POLJ3!D6),"-",POLJ3!D6)</f>
        <v>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326</v>
      </c>
      <c r="C303" s="791">
        <f>IF(ISBLANK(POLJ3!C7),"-",POLJ3!C7)</f>
        <v>83</v>
      </c>
      <c r="D303" s="1163">
        <f>IF(ISBLANK(POLJ3!D7),"-",POLJ3!D7)</f>
        <v>243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3304</v>
      </c>
      <c r="C304" s="807">
        <f>IF(ISBLANK(POLJ3!C8),"-",POLJ3!C8)</f>
        <v>516</v>
      </c>
      <c r="D304" s="1164">
        <f>IF(ISBLANK(POLJ3!D8),"-",POLJ3!D8)</f>
        <v>2788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205.01</v>
      </c>
      <c r="C310" s="1165"/>
      <c r="D310" s="3"/>
      <c r="E310" s="5"/>
      <c r="F310" s="5"/>
      <c r="G310" s="815" t="s">
        <v>765</v>
      </c>
      <c r="H310" s="816">
        <f>IF(ISBLANK(POLJ2!H3),"-",POLJ2!H3)</f>
        <v>4484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27626.84</v>
      </c>
      <c r="C311" s="1154"/>
      <c r="D311" s="3"/>
      <c r="E311" s="5"/>
      <c r="F311" s="5"/>
      <c r="G311" s="810" t="s">
        <v>766</v>
      </c>
      <c r="H311" s="248">
        <f>IF(ISBLANK(POLJ2!H4),"-",POLJ2!H4)</f>
        <v>17090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1246.77</v>
      </c>
      <c r="C312" s="1154"/>
      <c r="D312" s="3"/>
      <c r="E312" s="5"/>
      <c r="F312" s="5"/>
      <c r="G312" s="810" t="s">
        <v>767</v>
      </c>
      <c r="H312" s="248">
        <f>IF(ISBLANK(POLJ2!H5),"-",POLJ2!H5)</f>
        <v>3328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237.27</v>
      </c>
      <c r="C313" s="1154"/>
      <c r="D313" s="3"/>
      <c r="E313" s="5"/>
      <c r="F313" s="5"/>
      <c r="G313" s="812" t="s">
        <v>768</v>
      </c>
      <c r="H313" s="249">
        <f>IF(ISBLANK(POLJ2!H6),"-",POLJ2!H6)</f>
        <v>126387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7.49</v>
      </c>
      <c r="C314" s="1154"/>
      <c r="D314" s="3"/>
      <c r="E314" s="5"/>
      <c r="F314" s="5"/>
      <c r="G314" s="814" t="s">
        <v>16</v>
      </c>
      <c r="H314" s="817">
        <f>IF(ISBLANK(POLJ2!H7),"-",POLJ2!H7)</f>
        <v>151289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1019.48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30342.86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16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411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38.700000000000003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1853</v>
      </c>
      <c r="I364" s="808">
        <f>IF(ISBLANK(OBRAZ2!I6),"-",OBRAZ2!I6)</f>
        <v>1231</v>
      </c>
      <c r="J364" s="808">
        <f>IF(ISBLANK(OBRAZ2!J6),"-",OBRAZ2!J6)</f>
        <v>622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842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75.8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10</v>
      </c>
      <c r="I366" s="807">
        <f>IF(ISBLANK(OBRAZ2!I8),"-",OBRAZ2!I8)</f>
        <v>0</v>
      </c>
      <c r="J366" s="807">
        <f>IF(ISBLANK(OBRAZ2!J8),"-",OBRAZ2!J8)</f>
        <v>10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454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1.7464424320827943</v>
      </c>
      <c r="I375" s="850">
        <f>IF(ISBLANK(OBRAZ2!C12),"-",OBRAZ2!C21)</f>
        <v>1.0793308148947653</v>
      </c>
      <c r="J375" s="850">
        <f>IF(ISBLANK(OBRAZ2!D12),"-",OBRAZ2!D21)</f>
        <v>1.4645577035735209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69.016817593790421</v>
      </c>
      <c r="I377" s="851">
        <f>IF(ISBLANK(OBRAZ2!C14),"-",OBRAZ2!C23)</f>
        <v>72.85483000539665</v>
      </c>
      <c r="J377" s="851">
        <f>IF(ISBLANK(OBRAZ2!D14),"-",OBRAZ2!D23)</f>
        <v>71.93907439953135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15.523932729624837</v>
      </c>
      <c r="I379" s="851">
        <f>IF(ISBLANK(OBRAZ2!C16),"-",OBRAZ2!C25)</f>
        <v>12.628170534268754</v>
      </c>
      <c r="J379" s="851">
        <f>IF(ISBLANK(OBRAZ2!D16),"-",OBRAZ2!D25)</f>
        <v>11.247803163444638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13.71280724450194</v>
      </c>
      <c r="I380" s="852">
        <f>IF(ISBLANK(OBRAZ2!C17),"-",OBRAZ2!C26)</f>
        <v>13.437668645439826</v>
      </c>
      <c r="J380" s="852">
        <f>IF(ISBLANK(OBRAZ2!D17),"-",OBRAZ2!D26)</f>
        <v>15.348564733450498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1723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1632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444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101.4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1519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339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4411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62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0.8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75.2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0.36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63.4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4430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10.199999999999999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316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3100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18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2.7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32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891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581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7.7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286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251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25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124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54.6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248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41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170.65299999999999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6.8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260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13700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80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10290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781.65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15.14256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85</v>
      </c>
      <c r="D696" s="315"/>
      <c r="E696" s="314"/>
      <c r="F696" s="5"/>
      <c r="G696" s="837">
        <v>2012</v>
      </c>
      <c r="H696" s="835">
        <f>IF(ISBLANK(INDEKSI2!B5),"-",INDEKSI2!B5)</f>
        <v>32.4</v>
      </c>
      <c r="I696" s="835">
        <f>IF(ISBLANK(INDEKSI2!C5),"-",INDEKSI2!C5)</f>
        <v>54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42.63</v>
      </c>
      <c r="D697" s="315"/>
      <c r="E697" s="314"/>
      <c r="F697" s="5"/>
      <c r="G697" s="838">
        <v>2013</v>
      </c>
      <c r="H697" s="559">
        <f>IF(ISBLANK(INDEKSI2!B6),"-",INDEKSI2!B6)</f>
        <v>34.409999999999997</v>
      </c>
      <c r="I697" s="559">
        <f>IF(ISBLANK(INDEKSI2!C6),"-",INDEKSI2!C6)</f>
        <v>46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34.06</v>
      </c>
      <c r="I698" s="836">
        <f>IF(ISBLANK(INDEKSI2!C7),"-",INDEKSI2!C7)</f>
        <v>57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1992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2316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20612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14183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10.3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6.1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14</v>
      </c>
      <c r="D6" s="612">
        <v>5</v>
      </c>
      <c r="E6" s="612">
        <v>9</v>
      </c>
      <c r="F6" s="1033">
        <v>326</v>
      </c>
      <c r="G6" s="612">
        <v>180</v>
      </c>
      <c r="H6" s="980">
        <v>146</v>
      </c>
      <c r="I6" s="1034">
        <v>29.8</v>
      </c>
      <c r="J6" s="612">
        <v>31.1</v>
      </c>
      <c r="K6" s="1035">
        <v>28.2</v>
      </c>
      <c r="L6" s="1033">
        <v>768</v>
      </c>
      <c r="M6" s="612">
        <v>398</v>
      </c>
      <c r="N6" s="1028">
        <v>370</v>
      </c>
      <c r="O6" s="1034">
        <v>66.599999999999994</v>
      </c>
      <c r="P6" s="612">
        <v>66.7</v>
      </c>
      <c r="Q6" s="1028">
        <v>66.5</v>
      </c>
      <c r="R6" s="1033">
        <v>452</v>
      </c>
      <c r="S6" s="612">
        <v>239</v>
      </c>
      <c r="T6" s="1035">
        <v>213</v>
      </c>
    </row>
    <row r="7" spans="1:20" x14ac:dyDescent="0.25">
      <c r="A7" s="286">
        <v>2021</v>
      </c>
      <c r="B7" s="602">
        <v>1</v>
      </c>
      <c r="C7" s="601">
        <v>16</v>
      </c>
      <c r="D7" s="612">
        <v>6</v>
      </c>
      <c r="E7" s="612">
        <v>10</v>
      </c>
      <c r="F7" s="1033">
        <v>474</v>
      </c>
      <c r="G7" s="612">
        <v>250</v>
      </c>
      <c r="H7" s="980">
        <v>224</v>
      </c>
      <c r="I7" s="1034">
        <v>44.6</v>
      </c>
      <c r="J7" s="612">
        <v>46.4</v>
      </c>
      <c r="K7" s="1035">
        <v>42.7</v>
      </c>
      <c r="L7" s="1033">
        <v>896</v>
      </c>
      <c r="M7" s="612">
        <v>489</v>
      </c>
      <c r="N7" s="1028">
        <v>407</v>
      </c>
      <c r="O7" s="1034">
        <v>78.8</v>
      </c>
      <c r="P7" s="612">
        <v>80.900000000000006</v>
      </c>
      <c r="Q7" s="1028">
        <v>76.5</v>
      </c>
      <c r="R7" s="1033">
        <v>483</v>
      </c>
      <c r="S7" s="612">
        <v>242</v>
      </c>
      <c r="T7" s="1035">
        <v>241</v>
      </c>
    </row>
    <row r="8" spans="1:20" x14ac:dyDescent="0.25">
      <c r="A8" s="219">
        <v>2022</v>
      </c>
      <c r="B8" s="617">
        <v>1</v>
      </c>
      <c r="C8" s="947">
        <v>16</v>
      </c>
      <c r="D8" s="981">
        <v>6</v>
      </c>
      <c r="E8" s="981">
        <v>10</v>
      </c>
      <c r="F8" s="1036">
        <v>411</v>
      </c>
      <c r="G8" s="981">
        <v>211</v>
      </c>
      <c r="H8" s="979">
        <v>200</v>
      </c>
      <c r="I8" s="754">
        <v>38.700000000000003</v>
      </c>
      <c r="J8" s="981">
        <v>39.5</v>
      </c>
      <c r="K8" s="1037">
        <v>37.9</v>
      </c>
      <c r="L8" s="1036">
        <v>842</v>
      </c>
      <c r="M8" s="981">
        <v>460</v>
      </c>
      <c r="N8" s="691">
        <v>382</v>
      </c>
      <c r="O8" s="754">
        <v>75.8</v>
      </c>
      <c r="P8" s="981">
        <v>76.8</v>
      </c>
      <c r="Q8" s="691">
        <v>74.5</v>
      </c>
      <c r="R8" s="1036">
        <v>454</v>
      </c>
      <c r="S8" s="981">
        <v>231</v>
      </c>
      <c r="T8" s="1037">
        <v>223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1723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1632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444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101.4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96.149553571428569</v>
      </c>
      <c r="C21" s="739">
        <f>B10/(B7+B10)*100</f>
        <v>3.8504464285714288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96.149553571428569</v>
      </c>
      <c r="C26" s="739">
        <f>C21</f>
        <v>3.8504464285714288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6</v>
      </c>
      <c r="D5" s="914" t="s">
        <v>5</v>
      </c>
      <c r="E5" s="211"/>
      <c r="F5" s="125">
        <v>2021</v>
      </c>
      <c r="G5" s="70">
        <v>9</v>
      </c>
      <c r="H5" s="55">
        <v>3</v>
      </c>
      <c r="I5" s="110">
        <v>6</v>
      </c>
      <c r="J5" s="70">
        <v>4</v>
      </c>
      <c r="K5" s="55">
        <v>0</v>
      </c>
      <c r="L5" s="110">
        <v>4</v>
      </c>
      <c r="M5" s="70">
        <v>1628</v>
      </c>
      <c r="N5" s="55">
        <v>1707</v>
      </c>
      <c r="O5" s="70">
        <v>70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4</v>
      </c>
      <c r="D6" s="915" t="s">
        <v>5</v>
      </c>
      <c r="E6" s="254"/>
      <c r="F6" s="125">
        <v>2022</v>
      </c>
      <c r="G6" s="212">
        <v>9</v>
      </c>
      <c r="H6" s="58">
        <v>3</v>
      </c>
      <c r="I6" s="160">
        <v>6</v>
      </c>
      <c r="J6" s="212">
        <v>4</v>
      </c>
      <c r="K6" s="58">
        <v>0</v>
      </c>
      <c r="L6" s="160">
        <v>4</v>
      </c>
      <c r="M6" s="212">
        <v>1723</v>
      </c>
      <c r="N6" s="58">
        <v>1632</v>
      </c>
      <c r="O6" s="212">
        <v>69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</v>
      </c>
      <c r="H7" s="94">
        <v>3</v>
      </c>
      <c r="I7" s="169">
        <v>6</v>
      </c>
      <c r="J7" s="167"/>
      <c r="K7" s="94"/>
      <c r="L7" s="169"/>
      <c r="M7" s="167">
        <v>1823</v>
      </c>
      <c r="N7" s="94">
        <v>1555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93.7</v>
      </c>
      <c r="C5" s="611">
        <v>93.7</v>
      </c>
      <c r="D5" s="945">
        <v>93.7</v>
      </c>
      <c r="E5" s="610"/>
      <c r="F5" s="611"/>
      <c r="G5" s="945"/>
      <c r="H5" s="610"/>
      <c r="I5" s="611"/>
      <c r="J5" s="945"/>
      <c r="K5" s="610">
        <v>446</v>
      </c>
      <c r="L5" s="611">
        <v>224</v>
      </c>
      <c r="M5" s="945">
        <v>222</v>
      </c>
      <c r="N5" s="610">
        <v>100.7</v>
      </c>
      <c r="O5" s="611">
        <v>101.4</v>
      </c>
      <c r="P5" s="945">
        <v>100</v>
      </c>
      <c r="Q5" s="610">
        <v>0.8</v>
      </c>
      <c r="R5" s="611">
        <v>1</v>
      </c>
      <c r="S5" s="945">
        <v>0.6</v>
      </c>
    </row>
    <row r="6" spans="1:19" x14ac:dyDescent="0.25">
      <c r="A6" s="286">
        <v>2021</v>
      </c>
      <c r="B6" s="457">
        <v>93.7</v>
      </c>
      <c r="C6" s="458">
        <v>94</v>
      </c>
      <c r="D6" s="976">
        <v>93.3</v>
      </c>
      <c r="E6" s="457">
        <v>10</v>
      </c>
      <c r="F6" s="458">
        <v>8</v>
      </c>
      <c r="G6" s="976">
        <v>2</v>
      </c>
      <c r="H6" s="457">
        <v>0</v>
      </c>
      <c r="I6" s="458">
        <v>0</v>
      </c>
      <c r="J6" s="976">
        <v>0</v>
      </c>
      <c r="K6" s="457">
        <v>426</v>
      </c>
      <c r="L6" s="458">
        <v>215</v>
      </c>
      <c r="M6" s="976">
        <v>211</v>
      </c>
      <c r="N6" s="457">
        <v>93.1</v>
      </c>
      <c r="O6" s="458">
        <v>88.6</v>
      </c>
      <c r="P6" s="976">
        <v>98.2</v>
      </c>
      <c r="Q6" s="457">
        <v>-0.4</v>
      </c>
      <c r="R6" s="458">
        <v>-0.3</v>
      </c>
      <c r="S6" s="976">
        <v>-0.4</v>
      </c>
    </row>
    <row r="7" spans="1:19" x14ac:dyDescent="0.25">
      <c r="A7" s="286">
        <v>2022</v>
      </c>
      <c r="B7" s="601">
        <v>96.9</v>
      </c>
      <c r="C7" s="612">
        <v>96.4</v>
      </c>
      <c r="D7" s="980">
        <v>97.4</v>
      </c>
      <c r="E7" s="601">
        <v>10</v>
      </c>
      <c r="F7" s="612">
        <v>8</v>
      </c>
      <c r="G7" s="980">
        <v>2</v>
      </c>
      <c r="H7" s="601">
        <v>0</v>
      </c>
      <c r="I7" s="612">
        <v>0</v>
      </c>
      <c r="J7" s="980">
        <v>0</v>
      </c>
      <c r="K7" s="601">
        <v>444</v>
      </c>
      <c r="L7" s="612">
        <v>243</v>
      </c>
      <c r="M7" s="980">
        <v>201</v>
      </c>
      <c r="N7" s="601">
        <v>101.4</v>
      </c>
      <c r="O7" s="612">
        <v>101.3</v>
      </c>
      <c r="P7" s="980">
        <v>101.5</v>
      </c>
      <c r="Q7" s="601">
        <v>1</v>
      </c>
      <c r="R7" s="612">
        <v>0.2</v>
      </c>
      <c r="S7" s="980">
        <v>1.9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1183531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27202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429</v>
      </c>
      <c r="C5" s="616">
        <v>281</v>
      </c>
      <c r="D5" s="616">
        <v>148</v>
      </c>
      <c r="E5" s="599">
        <v>646</v>
      </c>
      <c r="F5" s="616">
        <v>330</v>
      </c>
      <c r="G5" s="945">
        <v>316</v>
      </c>
      <c r="H5" s="616">
        <v>400</v>
      </c>
      <c r="I5" s="616">
        <v>153</v>
      </c>
      <c r="J5" s="616">
        <v>247</v>
      </c>
      <c r="K5" s="217">
        <f>SUM(B5,E5,H5)</f>
        <v>1475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362</v>
      </c>
      <c r="C6" s="612">
        <v>221</v>
      </c>
      <c r="D6" s="946">
        <v>141</v>
      </c>
      <c r="E6" s="601">
        <v>680</v>
      </c>
      <c r="F6" s="612">
        <v>390</v>
      </c>
      <c r="G6" s="946">
        <v>290</v>
      </c>
      <c r="H6" s="601">
        <v>420</v>
      </c>
      <c r="I6" s="612">
        <v>154</v>
      </c>
      <c r="J6" s="612">
        <v>266</v>
      </c>
      <c r="K6" s="218">
        <f>SUM(B6,E6,H6)</f>
        <v>1462</v>
      </c>
      <c r="M6" s="105" t="s">
        <v>284</v>
      </c>
      <c r="N6" s="171">
        <f>IF(ISBLANK(J7),"",J7)</f>
        <v>284</v>
      </c>
      <c r="O6" s="80">
        <f>IF(ISBLANK(I7),"",I7)</f>
        <v>160</v>
      </c>
      <c r="P6" s="211"/>
    </row>
    <row r="7" spans="1:17" ht="24.75" x14ac:dyDescent="0.25">
      <c r="A7" s="218">
        <v>2023</v>
      </c>
      <c r="B7" s="601">
        <v>374</v>
      </c>
      <c r="C7" s="612">
        <v>240</v>
      </c>
      <c r="D7" s="946">
        <v>134</v>
      </c>
      <c r="E7" s="601">
        <v>701</v>
      </c>
      <c r="F7" s="612">
        <v>413</v>
      </c>
      <c r="G7" s="946">
        <v>288</v>
      </c>
      <c r="H7" s="601">
        <v>444</v>
      </c>
      <c r="I7" s="612">
        <v>160</v>
      </c>
      <c r="J7" s="612">
        <v>284</v>
      </c>
      <c r="K7" s="218">
        <f>SUM(B7,E7,H7)</f>
        <v>1519</v>
      </c>
      <c r="M7" s="106" t="s">
        <v>285</v>
      </c>
      <c r="N7" s="220">
        <f>IF(ISBLANK(G7),"",G7)</f>
        <v>288</v>
      </c>
      <c r="O7" s="107">
        <f>IF(ISBLANK(F7),"",F7)</f>
        <v>413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134</v>
      </c>
      <c r="O8" s="83">
        <f>IF(ISBLANK(C7),"",C7)</f>
        <v>240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284</v>
      </c>
      <c r="O13" s="80">
        <f>IF(ISBLANK(I7),"",I7)</f>
        <v>160</v>
      </c>
      <c r="P13" s="211"/>
    </row>
    <row r="14" spans="1:17" ht="27.75" customHeight="1" x14ac:dyDescent="0.25">
      <c r="M14" s="106" t="s">
        <v>515</v>
      </c>
      <c r="N14" s="220">
        <f>IF(ISBLANK(G7),"",G7)</f>
        <v>288</v>
      </c>
      <c r="O14" s="107">
        <f>IF(ISBLANK(F7),"",F7)</f>
        <v>413</v>
      </c>
      <c r="P14" s="211"/>
    </row>
    <row r="15" spans="1:17" ht="26.25" customHeight="1" x14ac:dyDescent="0.25">
      <c r="M15" s="108" t="s">
        <v>516</v>
      </c>
      <c r="N15" s="170">
        <f>IF(ISBLANK(D7),"",D7)</f>
        <v>134</v>
      </c>
      <c r="O15" s="83">
        <f>IF(ISBLANK(C7),"",C7)</f>
        <v>240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89</v>
      </c>
      <c r="C21" s="616">
        <v>65</v>
      </c>
      <c r="D21" s="616">
        <v>24</v>
      </c>
      <c r="E21" s="599">
        <v>165</v>
      </c>
      <c r="F21" s="616">
        <v>91</v>
      </c>
      <c r="G21" s="945">
        <v>74</v>
      </c>
      <c r="H21" s="616">
        <v>112</v>
      </c>
      <c r="I21" s="616">
        <v>35</v>
      </c>
      <c r="J21" s="616">
        <v>77</v>
      </c>
      <c r="K21" s="217">
        <f>SUM(B21,E21,H21)</f>
        <v>366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130</v>
      </c>
      <c r="C22" s="1028">
        <v>74</v>
      </c>
      <c r="D22" s="980">
        <v>56</v>
      </c>
      <c r="E22" s="1034">
        <v>182</v>
      </c>
      <c r="F22" s="1028">
        <v>90</v>
      </c>
      <c r="G22" s="980">
        <v>92</v>
      </c>
      <c r="H22" s="1034">
        <v>110</v>
      </c>
      <c r="I22" s="1028">
        <v>34</v>
      </c>
      <c r="J22" s="1028">
        <v>76</v>
      </c>
      <c r="K22" s="218">
        <f>SUM(B22,E22,H22)</f>
        <v>422</v>
      </c>
      <c r="M22" s="105" t="s">
        <v>284</v>
      </c>
      <c r="N22" s="171">
        <f>IF(ISBLANK(J23),"",J23)</f>
        <v>51</v>
      </c>
      <c r="O22" s="80">
        <f>IF(ISBLANK(I23),"",I23)</f>
        <v>35</v>
      </c>
      <c r="P22" s="211"/>
    </row>
    <row r="23" spans="1:17" ht="24.75" x14ac:dyDescent="0.25">
      <c r="A23" s="218">
        <v>2022</v>
      </c>
      <c r="B23" s="1034">
        <v>86</v>
      </c>
      <c r="C23" s="1028">
        <v>44</v>
      </c>
      <c r="D23" s="980">
        <v>42</v>
      </c>
      <c r="E23" s="1034">
        <v>167</v>
      </c>
      <c r="F23" s="1028">
        <v>84</v>
      </c>
      <c r="G23" s="980">
        <v>83</v>
      </c>
      <c r="H23" s="1034">
        <v>86</v>
      </c>
      <c r="I23" s="1028">
        <v>35</v>
      </c>
      <c r="J23" s="1028">
        <v>51</v>
      </c>
      <c r="K23" s="218">
        <f>SUM(B23,E23,H23)</f>
        <v>339</v>
      </c>
      <c r="M23" s="106" t="s">
        <v>285</v>
      </c>
      <c r="N23" s="220">
        <f>IF(ISBLANK(G23),"",G23)</f>
        <v>83</v>
      </c>
      <c r="O23" s="107">
        <f>IF(ISBLANK(F23),"",F23)</f>
        <v>84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42</v>
      </c>
      <c r="O24" s="109">
        <f>IF(ISBLANK(C23),"",C23)</f>
        <v>44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51</v>
      </c>
      <c r="O29" s="80">
        <f>IF(ISBLANK(I23),"",I23)</f>
        <v>35</v>
      </c>
      <c r="P29" s="211"/>
    </row>
    <row r="30" spans="1:17" ht="27.75" customHeight="1" x14ac:dyDescent="0.25">
      <c r="M30" s="106" t="s">
        <v>515</v>
      </c>
      <c r="N30" s="220">
        <f>IF(ISBLANK(G23),"",G23)</f>
        <v>83</v>
      </c>
      <c r="O30" s="107">
        <f>IF(ISBLANK(F23),"",F23)</f>
        <v>84</v>
      </c>
      <c r="P30" s="211"/>
    </row>
    <row r="31" spans="1:17" ht="27.75" customHeight="1" x14ac:dyDescent="0.25">
      <c r="M31" s="108" t="s">
        <v>516</v>
      </c>
      <c r="N31" s="221">
        <f>IF(ISBLANK(D23),"",D23)</f>
        <v>42</v>
      </c>
      <c r="O31" s="109">
        <f>IF(ISBLANK(C23),"",C23)</f>
        <v>44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607944</v>
      </c>
      <c r="D5" s="253"/>
    </row>
    <row r="6" spans="1:4" ht="30" x14ac:dyDescent="0.25">
      <c r="A6" s="686" t="s">
        <v>474</v>
      </c>
      <c r="B6" s="617">
        <v>575587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-0.1</v>
      </c>
      <c r="J5" s="611">
        <v>0</v>
      </c>
      <c r="K5" s="945">
        <v>-0.1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1.4</v>
      </c>
      <c r="J6" s="458">
        <v>1.1000000000000001</v>
      </c>
      <c r="K6" s="976">
        <v>1.7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0.9</v>
      </c>
      <c r="J7" s="612">
        <v>0.8</v>
      </c>
      <c r="K7" s="980">
        <v>1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58</v>
      </c>
      <c r="C5" s="207">
        <v>51</v>
      </c>
      <c r="G5" s="113"/>
      <c r="H5" s="174" t="s">
        <v>586</v>
      </c>
      <c r="I5" s="207">
        <v>34</v>
      </c>
      <c r="J5" s="207">
        <v>53</v>
      </c>
    </row>
    <row r="6" spans="1:13" ht="15" customHeight="1" x14ac:dyDescent="0.25">
      <c r="A6" s="175" t="s">
        <v>587</v>
      </c>
      <c r="B6" s="208">
        <v>870</v>
      </c>
      <c r="C6" s="208">
        <v>164</v>
      </c>
      <c r="G6" s="113"/>
      <c r="H6" s="175" t="s">
        <v>587</v>
      </c>
      <c r="I6" s="208">
        <v>268</v>
      </c>
      <c r="J6" s="208">
        <v>85</v>
      </c>
    </row>
    <row r="7" spans="1:13" ht="15" customHeight="1" x14ac:dyDescent="0.25">
      <c r="A7" s="175" t="s">
        <v>588</v>
      </c>
      <c r="B7" s="208">
        <v>2744</v>
      </c>
      <c r="C7" s="208">
        <v>1295</v>
      </c>
      <c r="G7" s="113"/>
      <c r="H7" s="175" t="s">
        <v>588</v>
      </c>
      <c r="I7" s="208">
        <v>1094</v>
      </c>
      <c r="J7" s="208">
        <v>403</v>
      </c>
    </row>
    <row r="8" spans="1:13" ht="15" customHeight="1" x14ac:dyDescent="0.25">
      <c r="A8" s="175" t="s">
        <v>589</v>
      </c>
      <c r="B8" s="208">
        <v>4263</v>
      </c>
      <c r="C8" s="208">
        <v>3366</v>
      </c>
      <c r="G8" s="113"/>
      <c r="H8" s="175" t="s">
        <v>589</v>
      </c>
      <c r="I8" s="208">
        <v>3352</v>
      </c>
      <c r="J8" s="208">
        <v>2478</v>
      </c>
    </row>
    <row r="9" spans="1:13" ht="15" customHeight="1" x14ac:dyDescent="0.25">
      <c r="A9" s="175" t="s">
        <v>590</v>
      </c>
      <c r="B9" s="208">
        <v>10595</v>
      </c>
      <c r="C9" s="208">
        <v>13088</v>
      </c>
      <c r="G9" s="113"/>
      <c r="H9" s="175" t="s">
        <v>590</v>
      </c>
      <c r="I9" s="208">
        <v>10806</v>
      </c>
      <c r="J9" s="208">
        <v>12473</v>
      </c>
    </row>
    <row r="10" spans="1:13" ht="15" customHeight="1" x14ac:dyDescent="0.25">
      <c r="A10" s="175" t="s">
        <v>591</v>
      </c>
      <c r="B10" s="208">
        <v>1014</v>
      </c>
      <c r="C10" s="208">
        <v>904</v>
      </c>
      <c r="G10" s="113"/>
      <c r="H10" s="175" t="s">
        <v>591</v>
      </c>
      <c r="I10" s="208">
        <v>1141</v>
      </c>
      <c r="J10" s="208">
        <v>853</v>
      </c>
    </row>
    <row r="11" spans="1:13" ht="15" customHeight="1" x14ac:dyDescent="0.25">
      <c r="A11" s="176" t="s">
        <v>592</v>
      </c>
      <c r="B11" s="209">
        <v>1366</v>
      </c>
      <c r="C11" s="209">
        <v>1193</v>
      </c>
      <c r="G11" s="113"/>
      <c r="H11" s="176" t="s">
        <v>592</v>
      </c>
      <c r="I11" s="209">
        <v>2222</v>
      </c>
      <c r="J11" s="209">
        <v>1670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58</v>
      </c>
      <c r="C17" s="178">
        <f>IF(ISBLANK(C5),"0",C5)</f>
        <v>51</v>
      </c>
      <c r="G17" s="113"/>
      <c r="H17" s="174" t="s">
        <v>586</v>
      </c>
      <c r="I17" s="177">
        <f>IF(ISBLANK(I5),"0",I5)</f>
        <v>34</v>
      </c>
      <c r="J17" s="178">
        <f>IF(ISBLANK(J5),"0",J5)</f>
        <v>53</v>
      </c>
    </row>
    <row r="18" spans="1:13" ht="15" customHeight="1" x14ac:dyDescent="0.25">
      <c r="A18" s="175" t="s">
        <v>587</v>
      </c>
      <c r="B18" s="179">
        <f t="shared" ref="B18:C18" si="0">IF(ISBLANK(B6),"0",B6)</f>
        <v>870</v>
      </c>
      <c r="C18" s="180">
        <f t="shared" si="0"/>
        <v>164</v>
      </c>
      <c r="G18" s="113"/>
      <c r="H18" s="175" t="s">
        <v>587</v>
      </c>
      <c r="I18" s="179">
        <f t="shared" ref="I18:J18" si="1">IF(ISBLANK(I6),"0",I6)</f>
        <v>268</v>
      </c>
      <c r="J18" s="180">
        <f t="shared" si="1"/>
        <v>85</v>
      </c>
    </row>
    <row r="19" spans="1:13" ht="15" customHeight="1" x14ac:dyDescent="0.25">
      <c r="A19" s="175" t="s">
        <v>588</v>
      </c>
      <c r="B19" s="179">
        <f t="shared" ref="B19:C19" si="2">IF(ISBLANK(B7),"0",B7)</f>
        <v>2744</v>
      </c>
      <c r="C19" s="180">
        <f t="shared" si="2"/>
        <v>1295</v>
      </c>
      <c r="G19" s="113"/>
      <c r="H19" s="175" t="s">
        <v>588</v>
      </c>
      <c r="I19" s="179">
        <f t="shared" ref="I19:J19" si="3">IF(ISBLANK(I7),"0",I7)</f>
        <v>1094</v>
      </c>
      <c r="J19" s="180">
        <f t="shared" si="3"/>
        <v>403</v>
      </c>
    </row>
    <row r="20" spans="1:13" ht="15" customHeight="1" x14ac:dyDescent="0.25">
      <c r="A20" s="175" t="s">
        <v>589</v>
      </c>
      <c r="B20" s="179">
        <f t="shared" ref="B20:C20" si="4">IF(ISBLANK(B8),"0",B8)</f>
        <v>4263</v>
      </c>
      <c r="C20" s="180">
        <f t="shared" si="4"/>
        <v>3366</v>
      </c>
      <c r="G20" s="113"/>
      <c r="H20" s="175" t="s">
        <v>589</v>
      </c>
      <c r="I20" s="179">
        <f t="shared" ref="I20:J20" si="5">IF(ISBLANK(I8),"0",I8)</f>
        <v>3352</v>
      </c>
      <c r="J20" s="180">
        <f t="shared" si="5"/>
        <v>2478</v>
      </c>
    </row>
    <row r="21" spans="1:13" ht="15" customHeight="1" x14ac:dyDescent="0.25">
      <c r="A21" s="175" t="s">
        <v>590</v>
      </c>
      <c r="B21" s="179">
        <f t="shared" ref="B21:C21" si="6">IF(ISBLANK(B9),"0",B9)</f>
        <v>10595</v>
      </c>
      <c r="C21" s="180">
        <f t="shared" si="6"/>
        <v>13088</v>
      </c>
      <c r="G21" s="113"/>
      <c r="H21" s="175" t="s">
        <v>590</v>
      </c>
      <c r="I21" s="179">
        <f t="shared" ref="I21:J21" si="7">IF(ISBLANK(I9),"0",I9)</f>
        <v>10806</v>
      </c>
      <c r="J21" s="180">
        <f t="shared" si="7"/>
        <v>12473</v>
      </c>
    </row>
    <row r="22" spans="1:13" ht="15" customHeight="1" x14ac:dyDescent="0.25">
      <c r="A22" s="175" t="s">
        <v>591</v>
      </c>
      <c r="B22" s="179">
        <f t="shared" ref="B22:C22" si="8">IF(ISBLANK(B10),"0",B10)</f>
        <v>1014</v>
      </c>
      <c r="C22" s="180">
        <f t="shared" si="8"/>
        <v>904</v>
      </c>
      <c r="G22" s="113"/>
      <c r="H22" s="175" t="s">
        <v>591</v>
      </c>
      <c r="I22" s="179">
        <f t="shared" ref="I22:J22" si="9">IF(ISBLANK(I10),"0",I10)</f>
        <v>1141</v>
      </c>
      <c r="J22" s="180">
        <f t="shared" si="9"/>
        <v>853</v>
      </c>
    </row>
    <row r="23" spans="1:13" ht="15" customHeight="1" x14ac:dyDescent="0.25">
      <c r="A23" s="176" t="s">
        <v>592</v>
      </c>
      <c r="B23" s="181">
        <f t="shared" ref="B23:C23" si="10">IF(ISBLANK(B11),"0",B11)</f>
        <v>1366</v>
      </c>
      <c r="C23" s="182">
        <f t="shared" si="10"/>
        <v>1193</v>
      </c>
      <c r="G23" s="113"/>
      <c r="H23" s="176" t="s">
        <v>592</v>
      </c>
      <c r="I23" s="181">
        <f t="shared" ref="I23:J23" si="11">IF(ISBLANK(I11),"0",I11)</f>
        <v>2222</v>
      </c>
      <c r="J23" s="182">
        <f t="shared" si="11"/>
        <v>1670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0.27737924438067912</v>
      </c>
      <c r="C29" s="184">
        <f>C17/SUM(C17:C23)*100</f>
        <v>0.25422461492448034</v>
      </c>
      <c r="D29" s="253"/>
      <c r="E29" s="253"/>
      <c r="G29" s="113"/>
      <c r="H29" s="174" t="s">
        <v>593</v>
      </c>
      <c r="I29" s="184">
        <f>I17/SUM(I17:I23)*100</f>
        <v>0.17973251572659513</v>
      </c>
      <c r="J29" s="184">
        <f>J17/SUM(J17:J23)*100</f>
        <v>0.29419927837912851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4.160688665710186</v>
      </c>
      <c r="C30" s="185">
        <f>C18/SUM(C17:C23)*100</f>
        <v>0.81750660485519155</v>
      </c>
      <c r="D30" s="253"/>
      <c r="E30" s="253"/>
      <c r="G30" s="113"/>
      <c r="H30" s="175" t="s">
        <v>594</v>
      </c>
      <c r="I30" s="185">
        <f>I18/SUM(I17:I23)*100</f>
        <v>1.4167151239625733</v>
      </c>
      <c r="J30" s="185">
        <f>J18/SUM(J17:J23)*100</f>
        <v>0.47182903136275328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13.122907699665232</v>
      </c>
      <c r="C31" s="185">
        <f>C19/SUM(C17:C23)*100</f>
        <v>6.4553113005333724</v>
      </c>
      <c r="D31" s="253"/>
      <c r="E31" s="253"/>
      <c r="G31" s="113"/>
      <c r="H31" s="175" t="s">
        <v>595</v>
      </c>
      <c r="I31" s="185">
        <f>I19/SUM(I17:I23)*100</f>
        <v>5.7831580060263255</v>
      </c>
      <c r="J31" s="185">
        <f>J19/SUM(J17:J23)*100</f>
        <v>2.2370247016375244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20.387374461979917</v>
      </c>
      <c r="C32" s="185">
        <f>C20/SUM(C17:C23)*100</f>
        <v>16.778824585015702</v>
      </c>
      <c r="D32" s="253"/>
      <c r="E32" s="253"/>
      <c r="G32" s="113"/>
      <c r="H32" s="175" t="s">
        <v>596</v>
      </c>
      <c r="I32" s="185">
        <f>I20/SUM(I17:I23)*100</f>
        <v>17.719511550457263</v>
      </c>
      <c r="J32" s="185">
        <f>J20/SUM(J17:J23)*100</f>
        <v>13.755203996669444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50.669536107125779</v>
      </c>
      <c r="C33" s="185">
        <f>C21/SUM(C17:C23)*100</f>
        <v>65.241014904541146</v>
      </c>
      <c r="D33" s="253"/>
      <c r="E33" s="253"/>
      <c r="G33" s="113"/>
      <c r="H33" s="175" t="s">
        <v>597</v>
      </c>
      <c r="I33" s="185">
        <f>I21/SUM(I17:I23)*100</f>
        <v>57.123222498281969</v>
      </c>
      <c r="J33" s="185">
        <f>J21/SUM(J17:J23)*100</f>
        <v>69.236747155148493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4.8493543758967004</v>
      </c>
      <c r="C34" s="185">
        <f>C22/SUM(C17:C23)*100</f>
        <v>4.5062559194456906</v>
      </c>
      <c r="D34" s="253"/>
      <c r="E34" s="253"/>
      <c r="G34" s="113"/>
      <c r="H34" s="175" t="s">
        <v>598</v>
      </c>
      <c r="I34" s="185">
        <f>I22/SUM(I17:I23)*100</f>
        <v>6.031611777766031</v>
      </c>
      <c r="J34" s="185">
        <f>J22/SUM(J17:J23)*100</f>
        <v>4.7349431029697469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6.5327594452415108</v>
      </c>
      <c r="C35" s="186">
        <f>C23/SUM(C17:C23)*100</f>
        <v>5.9468620706844124</v>
      </c>
      <c r="D35" s="253"/>
      <c r="E35" s="253"/>
      <c r="G35" s="113"/>
      <c r="H35" s="176" t="s">
        <v>599</v>
      </c>
      <c r="I35" s="186">
        <f>I23/SUM(I17:I23)*100</f>
        <v>11.746048527779246</v>
      </c>
      <c r="J35" s="186">
        <f>J23/SUM(J17:J23)*100</f>
        <v>9.2700527338329177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0.27737924438067912</v>
      </c>
      <c r="C41" s="184">
        <f t="shared" si="12"/>
        <v>0.25422461492448034</v>
      </c>
      <c r="G41" s="113"/>
      <c r="H41" s="174" t="s">
        <v>601</v>
      </c>
      <c r="I41" s="184">
        <f t="shared" ref="I41:J41" si="13">I29</f>
        <v>0.17973251572659513</v>
      </c>
      <c r="J41" s="184">
        <f t="shared" si="13"/>
        <v>0.29419927837912851</v>
      </c>
    </row>
    <row r="42" spans="1:12" x14ac:dyDescent="0.25">
      <c r="A42" s="175" t="s">
        <v>602</v>
      </c>
      <c r="B42" s="185">
        <f t="shared" si="12"/>
        <v>4.160688665710186</v>
      </c>
      <c r="C42" s="185">
        <f t="shared" si="12"/>
        <v>0.81750660485519155</v>
      </c>
      <c r="G42" s="113"/>
      <c r="H42" s="175" t="s">
        <v>602</v>
      </c>
      <c r="I42" s="185">
        <f t="shared" ref="I42:J42" si="14">I30</f>
        <v>1.4167151239625733</v>
      </c>
      <c r="J42" s="185">
        <f t="shared" si="14"/>
        <v>0.47182903136275328</v>
      </c>
    </row>
    <row r="43" spans="1:12" x14ac:dyDescent="0.25">
      <c r="A43" s="175" t="s">
        <v>603</v>
      </c>
      <c r="B43" s="185">
        <f t="shared" si="12"/>
        <v>13.122907699665232</v>
      </c>
      <c r="C43" s="185">
        <f t="shared" si="12"/>
        <v>6.4553113005333724</v>
      </c>
      <c r="G43" s="113"/>
      <c r="H43" s="175" t="s">
        <v>603</v>
      </c>
      <c r="I43" s="185">
        <f t="shared" ref="I43:J43" si="15">I31</f>
        <v>5.7831580060263255</v>
      </c>
      <c r="J43" s="185">
        <f t="shared" si="15"/>
        <v>2.2370247016375244</v>
      </c>
    </row>
    <row r="44" spans="1:12" x14ac:dyDescent="0.25">
      <c r="A44" s="175" t="s">
        <v>604</v>
      </c>
      <c r="B44" s="185">
        <f t="shared" si="12"/>
        <v>20.387374461979917</v>
      </c>
      <c r="C44" s="185">
        <f t="shared" si="12"/>
        <v>16.778824585015702</v>
      </c>
      <c r="G44" s="113"/>
      <c r="H44" s="175" t="s">
        <v>604</v>
      </c>
      <c r="I44" s="185">
        <f t="shared" ref="I44:J44" si="16">I32</f>
        <v>17.719511550457263</v>
      </c>
      <c r="J44" s="185">
        <f t="shared" si="16"/>
        <v>13.755203996669444</v>
      </c>
    </row>
    <row r="45" spans="1:12" x14ac:dyDescent="0.25">
      <c r="A45" s="175" t="s">
        <v>605</v>
      </c>
      <c r="B45" s="185">
        <f t="shared" si="12"/>
        <v>50.669536107125779</v>
      </c>
      <c r="C45" s="185">
        <f t="shared" si="12"/>
        <v>65.241014904541146</v>
      </c>
      <c r="G45" s="113"/>
      <c r="H45" s="175" t="s">
        <v>605</v>
      </c>
      <c r="I45" s="185">
        <f t="shared" ref="I45:J45" si="17">I33</f>
        <v>57.123222498281969</v>
      </c>
      <c r="J45" s="185">
        <f t="shared" si="17"/>
        <v>69.236747155148493</v>
      </c>
    </row>
    <row r="46" spans="1:12" x14ac:dyDescent="0.25">
      <c r="A46" s="175" t="s">
        <v>606</v>
      </c>
      <c r="B46" s="185">
        <f t="shared" si="12"/>
        <v>4.8493543758967004</v>
      </c>
      <c r="C46" s="185">
        <f t="shared" si="12"/>
        <v>4.5062559194456906</v>
      </c>
      <c r="G46" s="113"/>
      <c r="H46" s="175" t="s">
        <v>606</v>
      </c>
      <c r="I46" s="185">
        <f t="shared" ref="I46:J46" si="18">I34</f>
        <v>6.031611777766031</v>
      </c>
      <c r="J46" s="185">
        <f t="shared" si="18"/>
        <v>4.7349431029697469</v>
      </c>
    </row>
    <row r="47" spans="1:12" x14ac:dyDescent="0.25">
      <c r="A47" s="176" t="s">
        <v>607</v>
      </c>
      <c r="B47" s="186">
        <f t="shared" si="12"/>
        <v>6.5327594452415108</v>
      </c>
      <c r="C47" s="186">
        <f t="shared" si="12"/>
        <v>5.9468620706844124</v>
      </c>
      <c r="G47" s="113"/>
      <c r="H47" s="176" t="s">
        <v>607</v>
      </c>
      <c r="I47" s="186">
        <f t="shared" ref="I47:J47" si="19">I35</f>
        <v>11.746048527779246</v>
      </c>
      <c r="J47" s="186">
        <f t="shared" si="19"/>
        <v>9.2700527338329177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11234</v>
      </c>
      <c r="C5" s="207">
        <v>9656</v>
      </c>
      <c r="D5" s="253"/>
      <c r="E5" s="253"/>
      <c r="F5" s="1003"/>
      <c r="H5" s="174" t="s">
        <v>624</v>
      </c>
      <c r="I5" s="207">
        <v>4973</v>
      </c>
      <c r="J5" s="207">
        <v>4119</v>
      </c>
    </row>
    <row r="6" spans="1:10" ht="15" customHeight="1" x14ac:dyDescent="0.25">
      <c r="A6" s="175" t="s">
        <v>625</v>
      </c>
      <c r="B6" s="208">
        <v>3575</v>
      </c>
      <c r="C6" s="208">
        <v>3724</v>
      </c>
      <c r="D6" s="253"/>
      <c r="E6" s="253"/>
      <c r="F6" s="1003"/>
      <c r="H6" s="175" t="s">
        <v>625</v>
      </c>
      <c r="I6" s="208">
        <v>6019</v>
      </c>
      <c r="J6" s="208">
        <v>6718</v>
      </c>
    </row>
    <row r="7" spans="1:10" ht="15" customHeight="1" x14ac:dyDescent="0.25">
      <c r="A7" s="176" t="s">
        <v>626</v>
      </c>
      <c r="B7" s="209">
        <v>6101</v>
      </c>
      <c r="C7" s="209">
        <v>6681</v>
      </c>
      <c r="D7" s="253"/>
      <c r="E7" s="253"/>
      <c r="F7" s="1003"/>
      <c r="H7" s="175" t="s">
        <v>626</v>
      </c>
      <c r="I7" s="208">
        <v>7877</v>
      </c>
      <c r="J7" s="208">
        <v>7103</v>
      </c>
    </row>
    <row r="8" spans="1:10" x14ac:dyDescent="0.25">
      <c r="D8" s="253"/>
      <c r="E8" s="253"/>
      <c r="F8" s="1003"/>
      <c r="H8" s="176" t="s">
        <v>2351</v>
      </c>
      <c r="I8" s="209">
        <v>48</v>
      </c>
      <c r="J8" s="209">
        <v>75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11234</v>
      </c>
      <c r="C13" s="178">
        <f>IF(ISBLANK(C5),"0",C5)</f>
        <v>9656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3575</v>
      </c>
      <c r="C14" s="180">
        <f t="shared" si="0"/>
        <v>3724</v>
      </c>
      <c r="D14" s="253"/>
      <c r="E14" s="253"/>
      <c r="F14" s="1003"/>
      <c r="H14" s="174" t="s">
        <v>624</v>
      </c>
      <c r="I14" s="177">
        <f>IF(ISBLANK(I5),"0",I5)</f>
        <v>4973</v>
      </c>
      <c r="J14" s="178">
        <f>IF(ISBLANK(J5),"0",J5)</f>
        <v>4119</v>
      </c>
    </row>
    <row r="15" spans="1:10" ht="15" customHeight="1" x14ac:dyDescent="0.25">
      <c r="A15" s="176" t="s">
        <v>626</v>
      </c>
      <c r="B15" s="181">
        <f t="shared" si="0"/>
        <v>6101</v>
      </c>
      <c r="C15" s="182">
        <f t="shared" si="0"/>
        <v>6681</v>
      </c>
      <c r="D15" s="253"/>
      <c r="E15" s="253"/>
      <c r="F15" s="1003"/>
      <c r="H15" s="175" t="s">
        <v>625</v>
      </c>
      <c r="I15" s="179">
        <f t="shared" ref="I15:J15" si="1">IF(ISBLANK(I6),"0",I6)</f>
        <v>6019</v>
      </c>
      <c r="J15" s="180">
        <f t="shared" si="1"/>
        <v>6718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7877</v>
      </c>
      <c r="J16" s="180">
        <f t="shared" si="2"/>
        <v>7103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48</v>
      </c>
      <c r="J17" s="182">
        <f t="shared" si="3"/>
        <v>75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53.725490196078432</v>
      </c>
      <c r="C21" s="184">
        <f>C13/SUM(C13:C15)*100</f>
        <v>48.133193759034945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17.097082735533238</v>
      </c>
      <c r="C22" s="185">
        <f>C14/SUM(C13:C15)*100</f>
        <v>18.563381685858133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29.177427068388329</v>
      </c>
      <c r="C23" s="186">
        <f>C15/SUM(C13:C15)*100</f>
        <v>33.303424555106922</v>
      </c>
      <c r="D23" s="253"/>
      <c r="E23" s="253"/>
      <c r="F23" s="1003"/>
      <c r="H23" s="174" t="s">
        <v>629</v>
      </c>
      <c r="I23" s="184">
        <f>I14/SUM(I14:I17)*100</f>
        <v>26.288523550245813</v>
      </c>
      <c r="J23" s="184">
        <f>J14/SUM(J14:J17)*100</f>
        <v>22.86427976686095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31.817941534069881</v>
      </c>
      <c r="J24" s="185">
        <f>J15/SUM(J14:J17)*100</f>
        <v>37.291146266999725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41.639794893482055</v>
      </c>
      <c r="J25" s="185">
        <f>J16/SUM(J14:J17)*100</f>
        <v>39.42825423258396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0.25374002220225195</v>
      </c>
      <c r="J26" s="186">
        <f>J17/SUM(J14:J17)*100</f>
        <v>0.4163197335553705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53.725490196078432</v>
      </c>
      <c r="C29" s="189">
        <f t="shared" si="4"/>
        <v>48.133193759034945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17.097082735533238</v>
      </c>
      <c r="C30" s="192">
        <f t="shared" si="4"/>
        <v>18.563381685858133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29.177427068388329</v>
      </c>
      <c r="C31" s="195">
        <f t="shared" si="4"/>
        <v>33.303424555106922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26.288523550245813</v>
      </c>
      <c r="J32" s="189">
        <f>J23</f>
        <v>22.86427976686095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31.817941534069881</v>
      </c>
      <c r="J33" s="192">
        <f t="shared" si="5"/>
        <v>37.291146266999725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41.639794893482055</v>
      </c>
      <c r="J34" s="192">
        <f t="shared" si="6"/>
        <v>39.42825423258396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0.25374002220225195</v>
      </c>
      <c r="J35" s="195">
        <f t="shared" si="7"/>
        <v>0.4163197335553705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385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43509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113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74.52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152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</v>
      </c>
      <c r="C5" s="655">
        <v>3</v>
      </c>
      <c r="E5" s="28"/>
      <c r="J5" s="654" t="s">
        <v>542</v>
      </c>
      <c r="K5" s="669">
        <f>IF(ISBLANK(B5),"",B5)</f>
        <v>7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1</v>
      </c>
      <c r="C6" s="657">
        <v>9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9</v>
      </c>
      <c r="N6" s="44"/>
    </row>
    <row r="7" spans="1:15" x14ac:dyDescent="0.25">
      <c r="A7" s="656" t="s">
        <v>641</v>
      </c>
      <c r="B7" s="657">
        <v>7</v>
      </c>
      <c r="C7" s="657">
        <v>18</v>
      </c>
      <c r="E7" s="44"/>
      <c r="J7" s="656" t="s">
        <v>641</v>
      </c>
      <c r="K7" s="670">
        <f t="shared" si="0"/>
        <v>7</v>
      </c>
      <c r="L7" s="619">
        <f t="shared" si="1"/>
        <v>18</v>
      </c>
      <c r="N7" s="44"/>
    </row>
    <row r="8" spans="1:15" x14ac:dyDescent="0.25">
      <c r="A8" s="650" t="s">
        <v>642</v>
      </c>
      <c r="B8" s="651">
        <v>19</v>
      </c>
      <c r="C8" s="651">
        <v>19</v>
      </c>
      <c r="E8" s="21"/>
      <c r="J8" s="650" t="s">
        <v>642</v>
      </c>
      <c r="K8" s="670">
        <f t="shared" si="0"/>
        <v>19</v>
      </c>
      <c r="L8" s="619">
        <f t="shared" si="1"/>
        <v>19</v>
      </c>
      <c r="N8" s="21"/>
    </row>
    <row r="9" spans="1:15" x14ac:dyDescent="0.25">
      <c r="A9" s="650" t="s">
        <v>643</v>
      </c>
      <c r="B9" s="651">
        <v>51</v>
      </c>
      <c r="C9" s="651">
        <v>29</v>
      </c>
      <c r="E9" s="21"/>
      <c r="J9" s="650" t="s">
        <v>643</v>
      </c>
      <c r="K9" s="670">
        <f t="shared" si="0"/>
        <v>51</v>
      </c>
      <c r="L9" s="619">
        <f t="shared" si="1"/>
        <v>29</v>
      </c>
      <c r="N9" s="21"/>
    </row>
    <row r="10" spans="1:15" x14ac:dyDescent="0.25">
      <c r="A10" s="652" t="s">
        <v>365</v>
      </c>
      <c r="B10" s="653">
        <v>530</v>
      </c>
      <c r="C10" s="653">
        <v>48</v>
      </c>
      <c r="J10" s="652" t="s">
        <v>365</v>
      </c>
      <c r="K10" s="671">
        <f t="shared" si="0"/>
        <v>530</v>
      </c>
      <c r="L10" s="620">
        <f t="shared" si="1"/>
        <v>48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2.81</v>
      </c>
      <c r="C15" s="197"/>
      <c r="D15" s="253"/>
      <c r="E15" s="211"/>
      <c r="F15" s="253"/>
      <c r="G15" s="253"/>
      <c r="J15" s="673" t="s">
        <v>488</v>
      </c>
      <c r="K15" s="674">
        <f>B15</f>
        <v>2.81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0.59</v>
      </c>
      <c r="C16" s="197"/>
      <c r="D16" s="253"/>
      <c r="E16" s="254"/>
      <c r="F16" s="253"/>
      <c r="G16" s="253"/>
      <c r="J16" s="675" t="s">
        <v>489</v>
      </c>
      <c r="K16" s="676">
        <f>B16</f>
        <v>0.59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1.26</v>
      </c>
      <c r="C18" s="197"/>
      <c r="D18" s="255"/>
      <c r="E18" s="256"/>
      <c r="F18" s="253"/>
      <c r="G18" s="253"/>
      <c r="J18" s="678" t="s">
        <v>501</v>
      </c>
      <c r="K18" s="674">
        <f>B18</f>
        <v>1.26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2.2799999999999998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2.2799999999999998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1.72</v>
      </c>
      <c r="C21" s="253"/>
      <c r="D21" s="253"/>
      <c r="E21" s="253"/>
      <c r="F21" s="253"/>
      <c r="G21" s="253"/>
      <c r="J21" s="661" t="s">
        <v>498</v>
      </c>
      <c r="K21" s="679">
        <f>B21</f>
        <v>1.72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5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5</v>
      </c>
      <c r="C34" s="657">
        <v>13</v>
      </c>
      <c r="E34" s="44"/>
      <c r="J34" s="656" t="s">
        <v>641</v>
      </c>
      <c r="K34" s="670">
        <f t="shared" si="2"/>
        <v>5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9</v>
      </c>
      <c r="C35" s="651">
        <v>11</v>
      </c>
      <c r="E35" s="21"/>
      <c r="J35" s="650" t="s">
        <v>642</v>
      </c>
      <c r="K35" s="670">
        <f t="shared" si="2"/>
        <v>9</v>
      </c>
      <c r="L35" s="619">
        <f t="shared" si="3"/>
        <v>11</v>
      </c>
      <c r="N35" s="21"/>
    </row>
    <row r="36" spans="1:15" x14ac:dyDescent="0.25">
      <c r="A36" s="650" t="s">
        <v>643</v>
      </c>
      <c r="B36" s="651">
        <v>10</v>
      </c>
      <c r="C36" s="651">
        <v>12</v>
      </c>
      <c r="E36" s="21"/>
      <c r="J36" s="650" t="s">
        <v>643</v>
      </c>
      <c r="K36" s="670">
        <f t="shared" si="2"/>
        <v>10</v>
      </c>
      <c r="L36" s="619">
        <f t="shared" si="3"/>
        <v>12</v>
      </c>
      <c r="N36" s="21"/>
    </row>
    <row r="37" spans="1:15" x14ac:dyDescent="0.25">
      <c r="A37" s="652" t="s">
        <v>365</v>
      </c>
      <c r="B37" s="653">
        <v>97</v>
      </c>
      <c r="C37" s="653">
        <v>13</v>
      </c>
      <c r="J37" s="652" t="s">
        <v>365</v>
      </c>
      <c r="K37" s="671">
        <f t="shared" si="2"/>
        <v>97</v>
      </c>
      <c r="L37" s="620">
        <f t="shared" si="3"/>
        <v>13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0.61</v>
      </c>
      <c r="C42" s="197"/>
      <c r="D42" s="253"/>
      <c r="E42" s="211"/>
      <c r="F42" s="253"/>
      <c r="G42" s="253"/>
      <c r="J42" s="673" t="s">
        <v>488</v>
      </c>
      <c r="K42" s="674">
        <f>B42</f>
        <v>0.61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0.28000000000000003</v>
      </c>
      <c r="C43" s="197"/>
      <c r="D43" s="253"/>
      <c r="E43" s="254"/>
      <c r="F43" s="253"/>
      <c r="G43" s="253"/>
      <c r="J43" s="675" t="s">
        <v>489</v>
      </c>
      <c r="K43" s="676">
        <f>B43</f>
        <v>0.28000000000000003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0.24</v>
      </c>
      <c r="C45" s="197"/>
      <c r="D45" s="255"/>
      <c r="E45" s="256"/>
      <c r="F45" s="253"/>
      <c r="G45" s="253"/>
      <c r="J45" s="678" t="s">
        <v>501</v>
      </c>
      <c r="K45" s="674">
        <f>B45</f>
        <v>0.24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0.71</v>
      </c>
      <c r="C46" s="198"/>
      <c r="D46" s="255"/>
      <c r="E46" s="256"/>
      <c r="F46" s="253"/>
      <c r="G46" s="253"/>
      <c r="J46" s="672" t="s">
        <v>502</v>
      </c>
      <c r="K46" s="676">
        <f>B46</f>
        <v>0.71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0.45</v>
      </c>
      <c r="C48" s="253"/>
      <c r="D48" s="253"/>
      <c r="E48" s="253"/>
      <c r="F48" s="253"/>
      <c r="G48" s="253"/>
      <c r="J48" s="661" t="s">
        <v>498</v>
      </c>
      <c r="K48" s="679">
        <f>B48</f>
        <v>0.45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4411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3314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12160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4411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0.8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75.2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63.4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1140373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26210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5.3</v>
      </c>
      <c r="D4" s="600">
        <v>92.8</v>
      </c>
      <c r="E4" s="600">
        <v>0.53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91.3</v>
      </c>
      <c r="E5" s="751">
        <v>0.48</v>
      </c>
      <c r="G5" s="647" t="s">
        <v>446</v>
      </c>
      <c r="H5" s="648">
        <f>IF(ISBLANK(B4),"",B4)</f>
        <v>2</v>
      </c>
      <c r="I5" s="648">
        <f>IF(ISBLANK(B5),"",B5)</f>
        <v>0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7.8</v>
      </c>
      <c r="D6" s="959">
        <v>75.2</v>
      </c>
      <c r="E6" s="959">
        <v>0.36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5.3</v>
      </c>
      <c r="I9" s="648">
        <f>IF(ISBLANK(C5),"",C5)</f>
        <v>0</v>
      </c>
      <c r="J9" s="649">
        <f>IF(ISBLANK(C6),"",C6)</f>
        <v>7.8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73</v>
      </c>
      <c r="C4" s="643">
        <v>1.6</v>
      </c>
      <c r="D4" s="643">
        <v>0.8</v>
      </c>
      <c r="E4" s="643">
        <v>0.2</v>
      </c>
      <c r="F4" s="643">
        <v>0.7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71</v>
      </c>
      <c r="C5" s="602">
        <v>1.6</v>
      </c>
      <c r="D5" s="602">
        <v>1</v>
      </c>
      <c r="E5" s="602">
        <v>0.21</v>
      </c>
      <c r="F5" s="602">
        <v>0.6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62</v>
      </c>
      <c r="C6" s="602">
        <v>1.4</v>
      </c>
      <c r="D6" s="602">
        <v>0.8</v>
      </c>
      <c r="E6" s="602">
        <v>0.11</v>
      </c>
      <c r="F6" s="602">
        <v>0.6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83.8</v>
      </c>
      <c r="C5" s="602">
        <v>70.2</v>
      </c>
      <c r="D5" s="602">
        <v>1</v>
      </c>
      <c r="E5" s="602">
        <v>2.2000000000000002</v>
      </c>
      <c r="F5" s="253"/>
      <c r="G5" s="253"/>
      <c r="H5" s="253"/>
    </row>
    <row r="6" spans="1:8" x14ac:dyDescent="0.25">
      <c r="A6" s="360">
        <v>2021</v>
      </c>
      <c r="B6" s="602">
        <v>96.3</v>
      </c>
      <c r="C6" s="602">
        <v>87.2</v>
      </c>
      <c r="D6" s="602">
        <v>1</v>
      </c>
      <c r="E6" s="602">
        <v>2.2000000000000002</v>
      </c>
      <c r="F6" s="253"/>
      <c r="G6" s="253"/>
      <c r="H6" s="253"/>
    </row>
    <row r="7" spans="1:8" x14ac:dyDescent="0.25">
      <c r="A7" s="481">
        <v>2022</v>
      </c>
      <c r="B7" s="1067">
        <v>88</v>
      </c>
      <c r="C7" s="1067">
        <v>63.4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2.2000000000000002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2.2000000000000002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4430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10.199999999999999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316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3100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59280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1362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5357</v>
      </c>
      <c r="C5" s="1034">
        <v>2236</v>
      </c>
      <c r="D5" s="600">
        <v>3121</v>
      </c>
      <c r="G5" s="871" t="s">
        <v>126</v>
      </c>
      <c r="H5" s="637">
        <f>IF(ISBLANK(D7),"",D7)</f>
        <v>2646</v>
      </c>
    </row>
    <row r="6" spans="1:17" x14ac:dyDescent="0.25">
      <c r="A6" s="641">
        <v>2021</v>
      </c>
      <c r="B6" s="1034">
        <v>5319</v>
      </c>
      <c r="C6" s="1034">
        <v>2175</v>
      </c>
      <c r="D6" s="602">
        <v>3144</v>
      </c>
      <c r="G6" s="635" t="s">
        <v>127</v>
      </c>
      <c r="H6" s="623">
        <f>IF(ISBLANK(C7),"",C7)</f>
        <v>1784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4430</v>
      </c>
      <c r="C7" s="1034">
        <v>1784</v>
      </c>
      <c r="D7" s="617">
        <v>2646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2646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1784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18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3162</v>
      </c>
      <c r="C6" s="55">
        <v>1625</v>
      </c>
      <c r="D6" s="55">
        <v>1537</v>
      </c>
      <c r="E6" s="70">
        <v>3526</v>
      </c>
      <c r="F6" s="55">
        <v>1795</v>
      </c>
      <c r="G6" s="110">
        <v>1731</v>
      </c>
      <c r="H6" s="55">
        <v>1738</v>
      </c>
      <c r="I6" s="55">
        <v>888</v>
      </c>
      <c r="J6" s="55">
        <v>850</v>
      </c>
      <c r="K6" s="70">
        <v>7987</v>
      </c>
      <c r="L6" s="55">
        <v>4073</v>
      </c>
      <c r="M6" s="110">
        <v>3914</v>
      </c>
      <c r="N6" s="70">
        <v>7001</v>
      </c>
      <c r="O6" s="55">
        <v>3638</v>
      </c>
      <c r="P6" s="110">
        <v>3363</v>
      </c>
      <c r="Q6" s="70">
        <v>29082</v>
      </c>
      <c r="R6" s="55">
        <v>14861</v>
      </c>
      <c r="S6" s="110">
        <v>14221</v>
      </c>
      <c r="T6" s="70">
        <v>45336</v>
      </c>
      <c r="U6" s="55">
        <v>22432</v>
      </c>
      <c r="V6" s="160">
        <v>22904</v>
      </c>
    </row>
    <row r="7" spans="1:22" x14ac:dyDescent="0.25">
      <c r="A7" s="286">
        <v>2021</v>
      </c>
      <c r="B7" s="167">
        <v>3125</v>
      </c>
      <c r="C7" s="94">
        <v>1611</v>
      </c>
      <c r="D7" s="94">
        <v>1514</v>
      </c>
      <c r="E7" s="167">
        <v>3564</v>
      </c>
      <c r="F7" s="94">
        <v>1804</v>
      </c>
      <c r="G7" s="169">
        <v>1760</v>
      </c>
      <c r="H7" s="94">
        <v>1738</v>
      </c>
      <c r="I7" s="94">
        <v>875</v>
      </c>
      <c r="J7" s="94">
        <v>863</v>
      </c>
      <c r="K7" s="167">
        <v>7987</v>
      </c>
      <c r="L7" s="94">
        <v>4064</v>
      </c>
      <c r="M7" s="169">
        <v>3923</v>
      </c>
      <c r="N7" s="167">
        <v>6884</v>
      </c>
      <c r="O7" s="94">
        <v>3580</v>
      </c>
      <c r="P7" s="169">
        <v>3304</v>
      </c>
      <c r="Q7" s="167">
        <v>28662</v>
      </c>
      <c r="R7" s="94">
        <v>14654</v>
      </c>
      <c r="S7" s="169">
        <v>14008</v>
      </c>
      <c r="T7" s="212">
        <v>44964</v>
      </c>
      <c r="U7" s="58">
        <v>22244</v>
      </c>
      <c r="V7" s="160">
        <v>22720</v>
      </c>
    </row>
    <row r="8" spans="1:22" x14ac:dyDescent="0.25">
      <c r="A8" s="219">
        <v>2022</v>
      </c>
      <c r="B8" s="72">
        <v>3073</v>
      </c>
      <c r="C8" s="61">
        <v>1602</v>
      </c>
      <c r="D8" s="61">
        <v>1471</v>
      </c>
      <c r="E8" s="72">
        <v>3455</v>
      </c>
      <c r="F8" s="61">
        <v>1743</v>
      </c>
      <c r="G8" s="111">
        <v>1712</v>
      </c>
      <c r="H8" s="61">
        <v>1672</v>
      </c>
      <c r="I8" s="61">
        <v>855</v>
      </c>
      <c r="J8" s="61">
        <v>817</v>
      </c>
      <c r="K8" s="72">
        <v>7801</v>
      </c>
      <c r="L8" s="61">
        <v>3993</v>
      </c>
      <c r="M8" s="111">
        <v>3808</v>
      </c>
      <c r="N8" s="72">
        <v>6341</v>
      </c>
      <c r="O8" s="61">
        <v>3326</v>
      </c>
      <c r="P8" s="111">
        <v>3015</v>
      </c>
      <c r="Q8" s="72">
        <v>27243</v>
      </c>
      <c r="R8" s="61">
        <v>13811</v>
      </c>
      <c r="S8" s="111">
        <v>13432</v>
      </c>
      <c r="T8" s="72">
        <v>43509</v>
      </c>
      <c r="U8" s="61">
        <v>21373</v>
      </c>
      <c r="V8" s="111">
        <v>22136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3073</v>
      </c>
      <c r="C15" s="172">
        <f>E8</f>
        <v>3455</v>
      </c>
      <c r="D15" s="172">
        <f>H8</f>
        <v>1672</v>
      </c>
      <c r="E15" s="172">
        <f>K8</f>
        <v>7801</v>
      </c>
      <c r="F15" s="172">
        <f>N8</f>
        <v>6341</v>
      </c>
      <c r="G15" s="172">
        <f>Q8</f>
        <v>27243</v>
      </c>
      <c r="H15" s="334">
        <f>T8</f>
        <v>43509</v>
      </c>
      <c r="M15" s="172">
        <f>K8</f>
        <v>7801</v>
      </c>
      <c r="N15" s="172">
        <f>H15-E15-O15</f>
        <v>25970</v>
      </c>
      <c r="O15" s="172">
        <f>H15-(B15+C15+G15)</f>
        <v>9738</v>
      </c>
      <c r="P15" s="29"/>
      <c r="Q15" s="100">
        <f>M15/H15*100</f>
        <v>17.929623756004503</v>
      </c>
      <c r="R15" s="100">
        <f>N15/H15*100</f>
        <v>59.688800018386999</v>
      </c>
      <c r="S15" s="100">
        <f>O15/H15*100</f>
        <v>22.381576225608494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17.929623756004503</v>
      </c>
      <c r="R18" s="100">
        <f>N15/H15*100</f>
        <v>59.688800018386999</v>
      </c>
      <c r="S18" s="100">
        <f>O15/H15*100</f>
        <v>22.381576225608494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10.199999999999999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4.5999999999999996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10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</v>
      </c>
      <c r="C4" s="600">
        <v>1</v>
      </c>
      <c r="D4" s="600">
        <v>0</v>
      </c>
      <c r="E4" s="599">
        <v>0</v>
      </c>
      <c r="F4" s="600">
        <v>2.9</v>
      </c>
      <c r="G4" s="600">
        <v>0</v>
      </c>
    </row>
    <row r="5" spans="1:10" x14ac:dyDescent="0.25">
      <c r="A5" s="286">
        <v>2022</v>
      </c>
      <c r="B5" s="751">
        <v>21</v>
      </c>
      <c r="C5" s="751">
        <v>1</v>
      </c>
      <c r="D5" s="751">
        <v>1</v>
      </c>
      <c r="E5" s="753">
        <v>0</v>
      </c>
      <c r="F5" s="751">
        <v>2.8</v>
      </c>
      <c r="G5" s="751">
        <v>0.1</v>
      </c>
    </row>
    <row r="6" spans="1:10" x14ac:dyDescent="0.25">
      <c r="A6" s="218">
        <v>2023</v>
      </c>
      <c r="B6" s="752">
        <v>17</v>
      </c>
      <c r="C6" s="752">
        <v>1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</v>
      </c>
      <c r="C11" s="80">
        <f>IF(ISBLANK(D4),"",D4)</f>
        <v>0</v>
      </c>
      <c r="E11" s="103">
        <f>A4</f>
        <v>2021</v>
      </c>
      <c r="F11" s="80">
        <f>IF(ISBLANK(B4),"",B4)</f>
        <v>23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21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17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17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0</v>
      </c>
      <c r="E18" s="603">
        <f>A4</f>
        <v>2021</v>
      </c>
      <c r="F18" s="100">
        <f>IF(ISBLANK(C4),"",C4)</f>
        <v>1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891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581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7.7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286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251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745</v>
      </c>
    </row>
    <row r="17" spans="2:3" x14ac:dyDescent="0.25">
      <c r="B17" s="253">
        <v>2022</v>
      </c>
      <c r="C17" s="1100">
        <v>601</v>
      </c>
    </row>
    <row r="18" spans="2:3" x14ac:dyDescent="0.25">
      <c r="B18" s="253">
        <v>2023</v>
      </c>
      <c r="C18" s="1100">
        <v>581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745</v>
      </c>
    </row>
    <row r="22" spans="2:3" x14ac:dyDescent="0.25">
      <c r="B22" s="636">
        <f>B17</f>
        <v>2022</v>
      </c>
      <c r="C22" s="636">
        <f t="shared" ref="C22:C23" si="0">IF(ISBLANK(C17),"",C17)</f>
        <v>601</v>
      </c>
    </row>
    <row r="23" spans="2:3" x14ac:dyDescent="0.25">
      <c r="B23" s="636">
        <f>B18</f>
        <v>2023</v>
      </c>
      <c r="C23" s="636">
        <f t="shared" si="0"/>
        <v>581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31</v>
      </c>
      <c r="C5" s="55">
        <v>67</v>
      </c>
      <c r="D5" s="55">
        <v>53</v>
      </c>
      <c r="E5" s="269">
        <f>SUM(B5:D5)</f>
        <v>151</v>
      </c>
      <c r="F5" s="71">
        <v>1101</v>
      </c>
      <c r="G5" s="70">
        <v>0.4</v>
      </c>
      <c r="H5" s="55">
        <v>0.2</v>
      </c>
      <c r="I5" s="110">
        <v>0.6</v>
      </c>
      <c r="J5" s="71">
        <v>2.5</v>
      </c>
    </row>
    <row r="6" spans="1:10" x14ac:dyDescent="0.25">
      <c r="A6" s="286">
        <v>2022</v>
      </c>
      <c r="B6" s="757">
        <v>35</v>
      </c>
      <c r="C6" s="758">
        <v>58</v>
      </c>
      <c r="D6" s="758">
        <v>53</v>
      </c>
      <c r="E6" s="270">
        <f>SUM(B6:D6)</f>
        <v>146</v>
      </c>
      <c r="F6" s="214">
        <v>1058</v>
      </c>
      <c r="G6" s="457">
        <v>0.4</v>
      </c>
      <c r="H6" s="458">
        <v>0.2</v>
      </c>
      <c r="I6" s="763">
        <v>0.5</v>
      </c>
      <c r="J6" s="214">
        <v>2.4</v>
      </c>
    </row>
    <row r="7" spans="1:10" x14ac:dyDescent="0.25">
      <c r="A7" s="218">
        <v>2023</v>
      </c>
      <c r="B7" s="167">
        <v>41</v>
      </c>
      <c r="C7" s="94">
        <v>62</v>
      </c>
      <c r="D7" s="94">
        <v>61</v>
      </c>
      <c r="E7" s="447">
        <f>SUM(B7:D7)</f>
        <v>164</v>
      </c>
      <c r="F7" s="168">
        <v>891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1101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1058</v>
      </c>
      <c r="C14" s="28"/>
      <c r="D14" s="28"/>
      <c r="F14" s="625" t="s">
        <v>1526</v>
      </c>
      <c r="G14" s="621">
        <f>IF(ISBLANK(B7),"",B7)</f>
        <v>41</v>
      </c>
      <c r="I14" s="625" t="s">
        <v>1529</v>
      </c>
      <c r="J14" s="621">
        <f>IF(ISBLANK(B7),"",B7)</f>
        <v>41</v>
      </c>
    </row>
    <row r="15" spans="1:10" x14ac:dyDescent="0.25">
      <c r="A15" s="624">
        <f t="shared" ref="A15" si="1">A7</f>
        <v>2023</v>
      </c>
      <c r="B15" s="623">
        <f t="shared" si="0"/>
        <v>891</v>
      </c>
      <c r="C15" s="28"/>
      <c r="D15" s="28"/>
      <c r="F15" s="626" t="s">
        <v>1527</v>
      </c>
      <c r="G15" s="622">
        <f>IF(ISBLANK(C7),"",C7)</f>
        <v>62</v>
      </c>
      <c r="I15" s="626" t="s">
        <v>1538</v>
      </c>
      <c r="J15" s="622">
        <f>IF(ISBLANK(C7),"",C7)</f>
        <v>62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61</v>
      </c>
      <c r="I16" s="627" t="s">
        <v>1539</v>
      </c>
      <c r="J16" s="623">
        <f>IF(ISBLANK(D7),"",D7)</f>
        <v>61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25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27</v>
      </c>
      <c r="C6" s="759"/>
      <c r="D6" s="759"/>
      <c r="E6" s="457">
        <v>5.0999999999999996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27</v>
      </c>
      <c r="C7" s="759"/>
      <c r="D7" s="759"/>
      <c r="E7" s="457">
        <v>5.0999999999999996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38</v>
      </c>
      <c r="C8" s="760"/>
      <c r="D8" s="760"/>
      <c r="E8" s="601">
        <v>7.3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27</v>
      </c>
      <c r="C16" s="755"/>
      <c r="I16" s="700">
        <f>A6</f>
        <v>2020</v>
      </c>
      <c r="J16" s="674">
        <f>IF(ISBLANK(E6),"",E6)</f>
        <v>5.0999999999999996</v>
      </c>
      <c r="K16" s="756"/>
    </row>
    <row r="17" spans="1:10" x14ac:dyDescent="0.25">
      <c r="A17" s="701">
        <f>A7</f>
        <v>2021</v>
      </c>
      <c r="B17" s="853">
        <f>IF(ISBLANK(B7),"",B7)</f>
        <v>27</v>
      </c>
      <c r="C17" s="755"/>
      <c r="I17" s="701">
        <f>A7</f>
        <v>2021</v>
      </c>
      <c r="J17" s="853">
        <f>IF(ISBLANK(E7),"",E7)</f>
        <v>5.0999999999999996</v>
      </c>
    </row>
    <row r="18" spans="1:10" x14ac:dyDescent="0.25">
      <c r="A18" s="702">
        <f>A8</f>
        <v>2022</v>
      </c>
      <c r="B18" s="676">
        <f>IF(ISBLANK(B8),"",B8)</f>
        <v>38</v>
      </c>
      <c r="C18" s="755"/>
      <c r="I18" s="702">
        <f>A8</f>
        <v>2022</v>
      </c>
      <c r="J18" s="676">
        <f>IF(ISBLANK(E8),"",E8)</f>
        <v>7.3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31</v>
      </c>
      <c r="D5" s="449">
        <f>IF(ISBLANK(B5),"",A5)</f>
        <v>2021</v>
      </c>
      <c r="E5" s="618">
        <f>IF(ISBLANK(B5),"",B5)</f>
        <v>31</v>
      </c>
      <c r="K5" s="217">
        <v>2020</v>
      </c>
      <c r="L5" s="655">
        <v>3.9</v>
      </c>
    </row>
    <row r="6" spans="1:12" x14ac:dyDescent="0.25">
      <c r="A6" s="229">
        <v>2022</v>
      </c>
      <c r="B6" s="602">
        <v>27</v>
      </c>
      <c r="D6" s="450">
        <f>IF(ISBLANK(B6),"",A6)</f>
        <v>2022</v>
      </c>
      <c r="E6" s="619">
        <f>IF(ISBLANK(B6),"",B6)</f>
        <v>27</v>
      </c>
      <c r="K6" s="286">
        <v>2021</v>
      </c>
      <c r="L6" s="657">
        <v>2.9</v>
      </c>
    </row>
    <row r="7" spans="1:12" x14ac:dyDescent="0.25">
      <c r="A7" s="123">
        <v>2023</v>
      </c>
      <c r="B7" s="617">
        <v>25</v>
      </c>
      <c r="D7" s="379">
        <f>IF(ISBLANK(B7),"",A7)</f>
        <v>2023</v>
      </c>
      <c r="E7" s="620">
        <f>IF(ISBLANK(B7),"",B7)</f>
        <v>25</v>
      </c>
      <c r="K7" s="219">
        <v>2022</v>
      </c>
      <c r="L7" s="617">
        <v>2.7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21</v>
      </c>
      <c r="C4" s="643">
        <v>115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24</v>
      </c>
      <c r="C5" s="602">
        <v>83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25</v>
      </c>
      <c r="C6" s="602">
        <v>124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10</v>
      </c>
      <c r="C5" s="643">
        <v>4515</v>
      </c>
      <c r="D5" s="643">
        <v>536</v>
      </c>
      <c r="E5" s="869">
        <v>11.8</v>
      </c>
      <c r="F5" s="1039">
        <v>10</v>
      </c>
      <c r="G5" s="1039">
        <v>13.6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3445</v>
      </c>
      <c r="D6" s="657">
        <v>409</v>
      </c>
      <c r="E6" s="657">
        <v>11.8</v>
      </c>
      <c r="F6" s="657">
        <v>9.8000000000000007</v>
      </c>
      <c r="G6" s="657">
        <v>13.8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14</v>
      </c>
      <c r="C7" s="617">
        <v>3100</v>
      </c>
      <c r="D7" s="617">
        <v>316</v>
      </c>
      <c r="E7" s="617">
        <v>10.199999999999999</v>
      </c>
      <c r="F7" s="617">
        <v>8.3000000000000007</v>
      </c>
      <c r="G7" s="617">
        <v>12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9.3000000000000007</v>
      </c>
      <c r="C4" s="655">
        <v>293</v>
      </c>
      <c r="D4" s="655">
        <v>3.7</v>
      </c>
      <c r="E4" s="655">
        <v>259</v>
      </c>
      <c r="F4" s="655">
        <v>0.6</v>
      </c>
      <c r="G4" s="655">
        <v>23</v>
      </c>
      <c r="H4" s="655">
        <v>1</v>
      </c>
      <c r="I4" s="655">
        <v>34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7.7</v>
      </c>
      <c r="C5" s="602">
        <v>311</v>
      </c>
      <c r="D5" s="602">
        <v>4</v>
      </c>
      <c r="E5" s="602">
        <v>252</v>
      </c>
      <c r="F5" s="602">
        <v>0.6</v>
      </c>
      <c r="G5" s="602">
        <v>22</v>
      </c>
      <c r="H5" s="602">
        <v>1</v>
      </c>
      <c r="I5" s="602">
        <v>41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286</v>
      </c>
      <c r="D6" s="617"/>
      <c r="E6" s="617">
        <v>251</v>
      </c>
      <c r="F6" s="617"/>
      <c r="G6" s="617">
        <v>18</v>
      </c>
      <c r="H6" s="617">
        <v>1</v>
      </c>
      <c r="I6" s="617">
        <v>32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248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389</v>
      </c>
      <c r="C4" s="1006">
        <v>195</v>
      </c>
      <c r="D4" s="1006">
        <v>194</v>
      </c>
      <c r="E4" s="1005">
        <v>761</v>
      </c>
      <c r="F4" s="1006">
        <v>384</v>
      </c>
      <c r="G4" s="1006">
        <v>377</v>
      </c>
      <c r="H4" s="1007">
        <v>8.6</v>
      </c>
      <c r="I4" s="1007">
        <v>16.8</v>
      </c>
      <c r="J4" s="1007">
        <v>-8.1999999999999993</v>
      </c>
      <c r="K4" s="70">
        <v>563</v>
      </c>
      <c r="L4" s="55">
        <v>265</v>
      </c>
      <c r="M4" s="110">
        <v>298</v>
      </c>
      <c r="N4" s="55">
        <v>564</v>
      </c>
      <c r="O4" s="55">
        <v>246</v>
      </c>
      <c r="P4" s="110">
        <v>318</v>
      </c>
    </row>
    <row r="5" spans="1:17" x14ac:dyDescent="0.25">
      <c r="A5" s="286">
        <v>2021</v>
      </c>
      <c r="B5" s="1008">
        <v>435</v>
      </c>
      <c r="C5" s="1009">
        <v>215</v>
      </c>
      <c r="D5" s="1009">
        <v>220</v>
      </c>
      <c r="E5" s="1008">
        <v>880</v>
      </c>
      <c r="F5" s="1009">
        <v>458</v>
      </c>
      <c r="G5" s="1009">
        <v>422</v>
      </c>
      <c r="H5" s="1010">
        <v>9.6999999999999993</v>
      </c>
      <c r="I5" s="1010">
        <v>19.600000000000001</v>
      </c>
      <c r="J5" s="1010">
        <v>-9.9</v>
      </c>
      <c r="K5" s="212">
        <v>704</v>
      </c>
      <c r="L5" s="58">
        <v>313</v>
      </c>
      <c r="M5" s="160">
        <v>391</v>
      </c>
      <c r="N5" s="58">
        <v>629</v>
      </c>
      <c r="O5" s="58">
        <v>277</v>
      </c>
      <c r="P5" s="160">
        <v>352</v>
      </c>
    </row>
    <row r="6" spans="1:17" x14ac:dyDescent="0.25">
      <c r="A6" s="219">
        <v>2022</v>
      </c>
      <c r="B6" s="1011">
        <v>397</v>
      </c>
      <c r="C6" s="1012">
        <v>207</v>
      </c>
      <c r="D6" s="1012">
        <v>190</v>
      </c>
      <c r="E6" s="1011">
        <v>702</v>
      </c>
      <c r="F6" s="1012">
        <v>365</v>
      </c>
      <c r="G6" s="1012">
        <v>337</v>
      </c>
      <c r="H6" s="1013">
        <v>9.1</v>
      </c>
      <c r="I6" s="1013">
        <v>16.100000000000001</v>
      </c>
      <c r="J6" s="1013">
        <v>-7</v>
      </c>
      <c r="K6" s="1014">
        <v>747</v>
      </c>
      <c r="L6" s="1015">
        <v>334</v>
      </c>
      <c r="M6" s="1016">
        <v>413</v>
      </c>
      <c r="N6" s="1015">
        <v>664</v>
      </c>
      <c r="O6" s="1015">
        <v>276</v>
      </c>
      <c r="P6" s="1016">
        <v>388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194</v>
      </c>
      <c r="C13" s="319">
        <f>IF(ISBLANK(C4),"",C4)</f>
        <v>195</v>
      </c>
      <c r="D13" s="364"/>
      <c r="E13" s="322">
        <f>A4</f>
        <v>2020</v>
      </c>
      <c r="F13" s="319">
        <f>IF(ISBLANK(G4),"",G4)</f>
        <v>377</v>
      </c>
      <c r="G13" s="319">
        <f>IF(ISBLANK(F4),"",F4)</f>
        <v>384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220</v>
      </c>
      <c r="C14" s="320">
        <f t="shared" ref="C14:C15" si="2">IF(ISBLANK(C5),"",C5)</f>
        <v>215</v>
      </c>
      <c r="D14" s="364"/>
      <c r="E14" s="323">
        <f t="shared" ref="E14:E15" si="3">A5</f>
        <v>2021</v>
      </c>
      <c r="F14" s="320">
        <f t="shared" ref="F14:F15" si="4">IF(ISBLANK(G5),"",G5)</f>
        <v>422</v>
      </c>
      <c r="G14" s="320">
        <f t="shared" ref="G14:G15" si="5">IF(ISBLANK(F5),"",F5)</f>
        <v>458</v>
      </c>
      <c r="H14" s="389"/>
      <c r="I14" s="389"/>
      <c r="J14" s="48"/>
      <c r="K14" s="325" t="s">
        <v>536</v>
      </c>
      <c r="L14" s="328">
        <f>IF(ISBLANK(K4),"",K4)</f>
        <v>563</v>
      </c>
      <c r="M14" s="328">
        <f>IF(ISBLANK(K5),"",K5)</f>
        <v>704</v>
      </c>
      <c r="N14" s="328">
        <f>IF(ISBLANK(K6),"",K6)</f>
        <v>747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190</v>
      </c>
      <c r="C15" s="321">
        <f t="shared" si="2"/>
        <v>207</v>
      </c>
      <c r="E15" s="324">
        <f t="shared" si="3"/>
        <v>2022</v>
      </c>
      <c r="F15" s="321">
        <f t="shared" si="4"/>
        <v>337</v>
      </c>
      <c r="G15" s="321">
        <f t="shared" si="5"/>
        <v>365</v>
      </c>
      <c r="H15" s="211"/>
      <c r="I15" s="211"/>
      <c r="J15" s="28"/>
      <c r="K15" s="326" t="s">
        <v>535</v>
      </c>
      <c r="L15" s="329">
        <f>IF(ISBLANK(N4),"",N4)</f>
        <v>564</v>
      </c>
      <c r="M15" s="329">
        <f>IF(ISBLANK(N5),"",N5)</f>
        <v>629</v>
      </c>
      <c r="N15" s="329">
        <f>IF(ISBLANK(N6),"",N6)</f>
        <v>664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563</v>
      </c>
      <c r="M19" s="328">
        <f>IF(ISBLANK(K5),"",K5)</f>
        <v>704</v>
      </c>
      <c r="N19" s="328">
        <f>IF(ISBLANK(K6),"",K6)</f>
        <v>747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564</v>
      </c>
      <c r="M20" s="329">
        <f>IF(ISBLANK(N5),"",N5)</f>
        <v>629</v>
      </c>
      <c r="N20" s="329">
        <f>IF(ISBLANK(N6),"",N6)</f>
        <v>664</v>
      </c>
      <c r="O20" s="364"/>
    </row>
    <row r="21" spans="1:15" x14ac:dyDescent="0.25">
      <c r="A21" s="322">
        <f>A4</f>
        <v>2020</v>
      </c>
      <c r="B21" s="319">
        <f>IF(ISBLANK(D4),"",D4)</f>
        <v>194</v>
      </c>
      <c r="C21" s="319">
        <f>IF(ISBLANK(C4),"",C4)</f>
        <v>195</v>
      </c>
      <c r="E21" s="322">
        <f>A4</f>
        <v>2020</v>
      </c>
      <c r="F21" s="319">
        <f>IF(ISBLANK(G4),"",G4)</f>
        <v>377</v>
      </c>
      <c r="G21" s="319">
        <f>IF(ISBLANK(F4),"",F4)</f>
        <v>384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220</v>
      </c>
      <c r="C22" s="320">
        <f t="shared" ref="C22:C23" si="8">IF(ISBLANK(C5),"",C5)</f>
        <v>215</v>
      </c>
      <c r="E22" s="323">
        <f t="shared" ref="E22:E23" si="9">A5</f>
        <v>2021</v>
      </c>
      <c r="F22" s="320">
        <f t="shared" ref="F22:F23" si="10">IF(ISBLANK(G5),"",G5)</f>
        <v>422</v>
      </c>
      <c r="G22" s="320">
        <f t="shared" ref="G22:G23" si="11">IF(ISBLANK(F5),"",F5)</f>
        <v>458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190</v>
      </c>
      <c r="C23" s="321">
        <f t="shared" si="8"/>
        <v>207</v>
      </c>
      <c r="E23" s="324">
        <f t="shared" si="9"/>
        <v>2022</v>
      </c>
      <c r="F23" s="321">
        <f t="shared" si="10"/>
        <v>337</v>
      </c>
      <c r="G23" s="321">
        <f t="shared" si="11"/>
        <v>365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40</v>
      </c>
      <c r="F5" s="616"/>
      <c r="G5" s="945"/>
      <c r="H5" s="599">
        <v>223</v>
      </c>
      <c r="I5" s="616">
        <v>78</v>
      </c>
      <c r="J5" s="616">
        <v>145</v>
      </c>
      <c r="K5" s="616"/>
      <c r="L5" s="945"/>
    </row>
    <row r="6" spans="1:12" x14ac:dyDescent="0.25">
      <c r="A6" s="286">
        <v>2021</v>
      </c>
      <c r="B6" s="601">
        <v>3</v>
      </c>
      <c r="C6" s="612"/>
      <c r="D6" s="612"/>
      <c r="E6" s="1034">
        <v>40</v>
      </c>
      <c r="F6" s="1028"/>
      <c r="G6" s="980"/>
      <c r="H6" s="1034">
        <v>222</v>
      </c>
      <c r="I6" s="1028">
        <v>72</v>
      </c>
      <c r="J6" s="1028">
        <v>150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41</v>
      </c>
      <c r="F7" s="1028"/>
      <c r="G7" s="980"/>
      <c r="H7" s="1034">
        <v>248</v>
      </c>
      <c r="I7" s="1028">
        <v>75</v>
      </c>
      <c r="J7" s="1028">
        <v>173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75</v>
      </c>
    </row>
    <row r="15" spans="1:12" ht="30" x14ac:dyDescent="0.25">
      <c r="A15" s="833" t="s">
        <v>1543</v>
      </c>
      <c r="B15" s="623">
        <f>IF(ISBLANK(J7),"",J7)</f>
        <v>173</v>
      </c>
    </row>
    <row r="17" spans="1:2" x14ac:dyDescent="0.25">
      <c r="A17" s="625" t="s">
        <v>1540</v>
      </c>
      <c r="B17" s="621">
        <f>IF(ISBLANK(I7),"",I7)</f>
        <v>75</v>
      </c>
    </row>
    <row r="18" spans="1:2" x14ac:dyDescent="0.25">
      <c r="A18" s="627" t="s">
        <v>1541</v>
      </c>
      <c r="B18" s="623">
        <f>IF(ISBLANK(J7),"",J7)</f>
        <v>173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61.1</v>
      </c>
      <c r="C6" s="614">
        <v>29.7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61.9</v>
      </c>
      <c r="C10" s="614">
        <v>29.7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54.6</v>
      </c>
      <c r="C14" s="73">
        <v>40.5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170.65299999999999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260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13700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80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10290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781.65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170.65299999999999</v>
      </c>
      <c r="C5" s="611">
        <v>126.15300000000001</v>
      </c>
      <c r="D5" s="751">
        <v>12486</v>
      </c>
      <c r="E5" s="751">
        <v>28</v>
      </c>
      <c r="G5" s="358">
        <v>2014</v>
      </c>
      <c r="H5" s="70">
        <v>821.65</v>
      </c>
      <c r="I5" s="55">
        <v>197</v>
      </c>
      <c r="J5" s="55">
        <v>624.65</v>
      </c>
      <c r="K5" s="71">
        <v>2</v>
      </c>
    </row>
    <row r="6" spans="1:12" x14ac:dyDescent="0.25">
      <c r="A6" s="286">
        <v>2021</v>
      </c>
      <c r="B6" s="601">
        <v>170.65299999999999</v>
      </c>
      <c r="C6" s="612">
        <v>126.15300000000001</v>
      </c>
      <c r="D6" s="959">
        <v>11530</v>
      </c>
      <c r="E6" s="959">
        <v>26</v>
      </c>
      <c r="G6" s="480">
        <v>2017</v>
      </c>
      <c r="H6" s="212">
        <v>800.66</v>
      </c>
      <c r="I6" s="58">
        <v>197</v>
      </c>
      <c r="J6" s="58">
        <v>603.66</v>
      </c>
      <c r="K6" s="214">
        <v>2</v>
      </c>
    </row>
    <row r="7" spans="1:12" x14ac:dyDescent="0.25">
      <c r="A7" s="218">
        <v>2022</v>
      </c>
      <c r="B7" s="601">
        <v>170.65299999999999</v>
      </c>
      <c r="C7" s="612">
        <v>130.203</v>
      </c>
      <c r="D7" s="959">
        <v>11048</v>
      </c>
      <c r="E7" s="959">
        <v>26</v>
      </c>
      <c r="G7" s="482">
        <v>2020</v>
      </c>
      <c r="H7" s="72">
        <v>781.65</v>
      </c>
      <c r="I7" s="61">
        <v>197</v>
      </c>
      <c r="J7" s="61">
        <v>584.65</v>
      </c>
      <c r="K7" s="73">
        <v>2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130.203</v>
      </c>
      <c r="D14" s="631">
        <f>A5</f>
        <v>2020</v>
      </c>
      <c r="E14" s="625">
        <f>IF(ISBLANK(D5),"",D5)</f>
        <v>12486</v>
      </c>
      <c r="F14" s="211"/>
      <c r="G14" s="634" t="s">
        <v>925</v>
      </c>
      <c r="H14" s="621">
        <f>IF(ISBLANK(J7),"",J7)</f>
        <v>584.65</v>
      </c>
      <c r="I14" s="211"/>
      <c r="J14" s="211"/>
    </row>
    <row r="15" spans="1:12" x14ac:dyDescent="0.25">
      <c r="A15" s="870" t="s">
        <v>16</v>
      </c>
      <c r="B15" s="630">
        <f>IF(ISBLANK(B7),"",B7)</f>
        <v>170.65299999999999</v>
      </c>
      <c r="D15" s="632">
        <f t="shared" ref="D15:D16" si="0">A6</f>
        <v>2021</v>
      </c>
      <c r="E15" s="626">
        <f>IF(ISBLANK(D6),"",D6)</f>
        <v>11530</v>
      </c>
      <c r="F15" s="211"/>
      <c r="G15" s="635" t="s">
        <v>926</v>
      </c>
      <c r="H15" s="623">
        <f>IF(ISBLANK(I7),"",I7)</f>
        <v>197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11048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130.203</v>
      </c>
      <c r="F19" s="253"/>
      <c r="G19" s="634" t="s">
        <v>529</v>
      </c>
      <c r="H19" s="621">
        <f>IF(ISBLANK(J7),"",J7)</f>
        <v>584.65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170.65299999999999</v>
      </c>
      <c r="F20" s="253"/>
      <c r="G20" s="635" t="s">
        <v>528</v>
      </c>
      <c r="H20" s="623">
        <f>IF(ISBLANK(I7),"",I7)</f>
        <v>197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3.7</v>
      </c>
      <c r="C5" s="1092">
        <v>13700</v>
      </c>
      <c r="D5" s="1093">
        <v>260</v>
      </c>
      <c r="E5" s="1092">
        <v>9909</v>
      </c>
      <c r="F5" s="1093">
        <v>80</v>
      </c>
    </row>
    <row r="6" spans="1:9" x14ac:dyDescent="0.25">
      <c r="A6" s="218">
        <v>2021</v>
      </c>
      <c r="B6" s="1092">
        <v>5.4</v>
      </c>
      <c r="C6" s="1092">
        <v>13700</v>
      </c>
      <c r="D6" s="1093">
        <v>260</v>
      </c>
      <c r="E6" s="1092">
        <v>9909</v>
      </c>
      <c r="F6" s="1093">
        <v>80</v>
      </c>
    </row>
    <row r="7" spans="1:9" x14ac:dyDescent="0.25">
      <c r="A7" s="219">
        <v>2022</v>
      </c>
      <c r="B7" s="73">
        <v>6.8</v>
      </c>
      <c r="C7" s="73">
        <v>13700</v>
      </c>
      <c r="D7" s="73">
        <v>260</v>
      </c>
      <c r="E7" s="73">
        <v>10290</v>
      </c>
      <c r="F7" s="73">
        <v>80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4308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1992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2316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34795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20612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14183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10.3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6.1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1068</v>
      </c>
      <c r="C5" s="458">
        <v>732</v>
      </c>
      <c r="D5" s="458">
        <v>336</v>
      </c>
      <c r="E5" s="457">
        <v>5664</v>
      </c>
      <c r="F5" s="458">
        <v>4759</v>
      </c>
      <c r="G5" s="458">
        <v>905</v>
      </c>
      <c r="H5" s="457">
        <v>6.5</v>
      </c>
      <c r="I5" s="763">
        <v>2.7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1512</v>
      </c>
      <c r="C6" s="458">
        <v>1303</v>
      </c>
      <c r="D6" s="458">
        <v>209</v>
      </c>
      <c r="E6" s="457">
        <v>6826</v>
      </c>
      <c r="F6" s="458">
        <v>6129</v>
      </c>
      <c r="G6" s="458">
        <v>697</v>
      </c>
      <c r="H6" s="457">
        <v>4.7</v>
      </c>
      <c r="I6" s="763">
        <v>3.3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4308</v>
      </c>
      <c r="C7" s="612">
        <v>1992</v>
      </c>
      <c r="D7" s="612">
        <v>2316</v>
      </c>
      <c r="E7" s="601">
        <v>34795</v>
      </c>
      <c r="F7" s="612">
        <v>20612</v>
      </c>
      <c r="G7" s="612">
        <v>14183</v>
      </c>
      <c r="H7" s="947">
        <v>10.3</v>
      </c>
      <c r="I7" s="948">
        <v>6.1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1068</v>
      </c>
      <c r="C14" s="674">
        <f t="shared" ref="C14:D14" si="0">IF(ISBLANK(C5),"",C5)</f>
        <v>732</v>
      </c>
      <c r="D14" s="669">
        <f t="shared" si="0"/>
        <v>336</v>
      </c>
      <c r="F14" s="884">
        <f>A5</f>
        <v>2020</v>
      </c>
      <c r="G14" s="674">
        <f>IF(ISBLANK(E5),"",E5)</f>
        <v>5664</v>
      </c>
      <c r="H14" s="674">
        <f t="shared" ref="H14:I16" si="1">IF(ISBLANK(F5),"",F5)</f>
        <v>4759</v>
      </c>
      <c r="I14" s="669">
        <f t="shared" si="1"/>
        <v>905</v>
      </c>
      <c r="J14" s="756"/>
      <c r="K14" s="884">
        <f>A5</f>
        <v>2020</v>
      </c>
      <c r="L14" s="674">
        <f>IF(ISBLANK(H5),"",H5)</f>
        <v>6.5</v>
      </c>
      <c r="M14" s="669">
        <f>IF(ISBLANK(I5),"",I5)</f>
        <v>2.7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1512</v>
      </c>
      <c r="C15" s="879">
        <f t="shared" si="3"/>
        <v>1303</v>
      </c>
      <c r="D15" s="886">
        <f t="shared" si="3"/>
        <v>209</v>
      </c>
      <c r="F15" s="890">
        <f t="shared" ref="F15:F16" si="4">A6</f>
        <v>2021</v>
      </c>
      <c r="G15" s="853">
        <f t="shared" ref="G15:G16" si="5">IF(ISBLANK(E6),"",E6)</f>
        <v>6826</v>
      </c>
      <c r="H15" s="853">
        <f t="shared" si="1"/>
        <v>6129</v>
      </c>
      <c r="I15" s="670">
        <f t="shared" si="1"/>
        <v>697</v>
      </c>
      <c r="J15" s="211"/>
      <c r="K15" s="890">
        <f t="shared" ref="K15:K16" si="6">A6</f>
        <v>2021</v>
      </c>
      <c r="L15" s="853">
        <f t="shared" ref="L15:M16" si="7">IF(ISBLANK(H6),"",H6)</f>
        <v>4.7</v>
      </c>
      <c r="M15" s="670">
        <f t="shared" si="7"/>
        <v>3.3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4308</v>
      </c>
      <c r="C16" s="888">
        <f t="shared" si="3"/>
        <v>1992</v>
      </c>
      <c r="D16" s="889">
        <f t="shared" si="3"/>
        <v>2316</v>
      </c>
      <c r="F16" s="891">
        <f t="shared" si="4"/>
        <v>2022</v>
      </c>
      <c r="G16" s="676">
        <f t="shared" si="5"/>
        <v>34795</v>
      </c>
      <c r="H16" s="676">
        <f t="shared" si="1"/>
        <v>20612</v>
      </c>
      <c r="I16" s="671">
        <f t="shared" si="1"/>
        <v>14183</v>
      </c>
      <c r="J16" s="211"/>
      <c r="K16" s="891">
        <f t="shared" si="6"/>
        <v>2022</v>
      </c>
      <c r="L16" s="676">
        <f t="shared" si="7"/>
        <v>10.3</v>
      </c>
      <c r="M16" s="671">
        <f t="shared" si="7"/>
        <v>6.1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1068</v>
      </c>
      <c r="C22" s="674">
        <f t="shared" ref="C22:D22" si="8">IF(ISBLANK(C5),"",C5)</f>
        <v>732</v>
      </c>
      <c r="D22" s="669">
        <f t="shared" si="8"/>
        <v>336</v>
      </c>
      <c r="F22" s="884">
        <f>A5</f>
        <v>2020</v>
      </c>
      <c r="G22" s="674">
        <f>IF(ISBLANK(E5),"",E5)</f>
        <v>5664</v>
      </c>
      <c r="H22" s="674">
        <f t="shared" ref="H22:I24" si="9">IF(ISBLANK(F5),"",F5)</f>
        <v>4759</v>
      </c>
      <c r="I22" s="669">
        <f t="shared" si="9"/>
        <v>905</v>
      </c>
      <c r="J22" s="756"/>
      <c r="K22" s="884">
        <f>A5</f>
        <v>2020</v>
      </c>
      <c r="L22" s="674">
        <f>IF(ISBLANK(H5),"",H5)</f>
        <v>6.5</v>
      </c>
      <c r="M22" s="669">
        <f>IF(ISBLANK(I5),"",I5)</f>
        <v>2.7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1512</v>
      </c>
      <c r="C23" s="853">
        <f t="shared" si="11"/>
        <v>1303</v>
      </c>
      <c r="D23" s="670">
        <f t="shared" si="11"/>
        <v>209</v>
      </c>
      <c r="F23" s="890">
        <f t="shared" ref="F23:F24" si="12">A6</f>
        <v>2021</v>
      </c>
      <c r="G23" s="853">
        <f t="shared" ref="G23:G24" si="13">IF(ISBLANK(E6),"",E6)</f>
        <v>6826</v>
      </c>
      <c r="H23" s="853">
        <f t="shared" si="9"/>
        <v>6129</v>
      </c>
      <c r="I23" s="670">
        <f t="shared" si="9"/>
        <v>697</v>
      </c>
      <c r="J23" s="211"/>
      <c r="K23" s="890">
        <f t="shared" ref="K23:K24" si="14">A6</f>
        <v>2021</v>
      </c>
      <c r="L23" s="853">
        <f t="shared" ref="L23:M24" si="15">IF(ISBLANK(H6),"",H6)</f>
        <v>4.7</v>
      </c>
      <c r="M23" s="670">
        <f t="shared" si="15"/>
        <v>3.3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4308</v>
      </c>
      <c r="C24" s="676">
        <f t="shared" si="11"/>
        <v>1992</v>
      </c>
      <c r="D24" s="671">
        <f t="shared" si="11"/>
        <v>2316</v>
      </c>
      <c r="F24" s="891">
        <f t="shared" si="12"/>
        <v>2022</v>
      </c>
      <c r="G24" s="676">
        <f t="shared" si="13"/>
        <v>34795</v>
      </c>
      <c r="H24" s="676">
        <f t="shared" si="9"/>
        <v>20612</v>
      </c>
      <c r="I24" s="671">
        <f t="shared" si="9"/>
        <v>14183</v>
      </c>
      <c r="J24" s="211"/>
      <c r="K24" s="891">
        <f t="shared" si="14"/>
        <v>2022</v>
      </c>
      <c r="L24" s="676">
        <f t="shared" si="15"/>
        <v>10.3</v>
      </c>
      <c r="M24" s="671">
        <f t="shared" si="15"/>
        <v>6.1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159</v>
      </c>
      <c r="C3" s="71">
        <v>87</v>
      </c>
      <c r="D3" s="71">
        <v>14.6</v>
      </c>
      <c r="F3" s="105" t="s">
        <v>537</v>
      </c>
      <c r="G3" s="97">
        <f>IF(ISBLANK(B3),"",B3)</f>
        <v>159</v>
      </c>
      <c r="H3" s="97">
        <f>IF(ISBLANK(B4),"",B4)</f>
        <v>199</v>
      </c>
      <c r="I3" s="97">
        <f>IF(ISBLANK(B5),"",B5)</f>
        <v>218</v>
      </c>
      <c r="J3" s="365"/>
    </row>
    <row r="4" spans="1:12" x14ac:dyDescent="0.25">
      <c r="A4" s="286">
        <v>2021</v>
      </c>
      <c r="B4" s="214">
        <v>199</v>
      </c>
      <c r="C4" s="214">
        <v>70</v>
      </c>
      <c r="D4" s="214">
        <v>14.5</v>
      </c>
      <c r="F4" s="130" t="s">
        <v>538</v>
      </c>
      <c r="G4" s="98">
        <f>IF(ISBLANK(C3),"",C3)</f>
        <v>87</v>
      </c>
      <c r="H4" s="98">
        <f>IF(ISBLANK(C4),"",C4)</f>
        <v>70</v>
      </c>
      <c r="I4" s="98">
        <f>IF(ISBLANK(C5),"",C5)</f>
        <v>87</v>
      </c>
      <c r="J4" s="365"/>
    </row>
    <row r="5" spans="1:12" x14ac:dyDescent="0.25">
      <c r="A5" s="218">
        <v>2022</v>
      </c>
      <c r="B5" s="168">
        <v>218</v>
      </c>
      <c r="C5" s="168">
        <v>87</v>
      </c>
      <c r="D5" s="168">
        <v>12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159</v>
      </c>
      <c r="H8" s="97">
        <f>IF(ISBLANK(B4),"",B4)</f>
        <v>199</v>
      </c>
      <c r="I8" s="97">
        <f>IF(ISBLANK(B5),"",B5)</f>
        <v>218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87</v>
      </c>
      <c r="H9" s="98">
        <f>IF(ISBLANK(C4),"",C4)</f>
        <v>70</v>
      </c>
      <c r="I9" s="98">
        <f>IF(ISBLANK(C5),"",C5)</f>
        <v>87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14.6</v>
      </c>
      <c r="H13" s="132">
        <f>IF(ISBLANK(D4),"",D4)</f>
        <v>14.5</v>
      </c>
      <c r="I13" s="132">
        <f>IF(ISBLANK(D5),"",D5)</f>
        <v>12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1041</v>
      </c>
      <c r="C4" s="110">
        <v>1122</v>
      </c>
      <c r="E4" s="29" t="s">
        <v>540</v>
      </c>
      <c r="F4" s="163">
        <f>B4/($B$22+$C$22)*100</f>
        <v>2.392608425842929</v>
      </c>
      <c r="G4" s="163">
        <f>C4/($B$22+$C$22)*100</f>
        <v>2.5787768047990069</v>
      </c>
      <c r="J4" s="29" t="s">
        <v>540</v>
      </c>
      <c r="K4" s="163">
        <f>G4</f>
        <v>2.5787768047990069</v>
      </c>
    </row>
    <row r="5" spans="1:11" x14ac:dyDescent="0.25">
      <c r="A5" s="202" t="s">
        <v>541</v>
      </c>
      <c r="B5" s="212">
        <v>1128</v>
      </c>
      <c r="C5" s="160">
        <v>1148</v>
      </c>
      <c r="E5" s="29" t="s">
        <v>541</v>
      </c>
      <c r="F5" s="163">
        <f t="shared" ref="F5:G21" si="0">B5/($B$22+$C$22)*100</f>
        <v>2.5925670550920499</v>
      </c>
      <c r="G5" s="163">
        <f t="shared" si="0"/>
        <v>2.6385345560688593</v>
      </c>
      <c r="J5" s="29" t="s">
        <v>541</v>
      </c>
      <c r="K5" s="163">
        <f t="shared" ref="K5:K21" si="1">G5</f>
        <v>2.6385345560688593</v>
      </c>
    </row>
    <row r="6" spans="1:11" x14ac:dyDescent="0.25">
      <c r="A6" s="202" t="s">
        <v>542</v>
      </c>
      <c r="B6" s="212">
        <v>1014</v>
      </c>
      <c r="C6" s="160">
        <v>1075</v>
      </c>
      <c r="E6" s="29" t="s">
        <v>542</v>
      </c>
      <c r="F6" s="163">
        <f t="shared" si="0"/>
        <v>2.3305522995242365</v>
      </c>
      <c r="G6" s="163">
        <f t="shared" si="0"/>
        <v>2.470753177503505</v>
      </c>
      <c r="J6" s="29" t="s">
        <v>542</v>
      </c>
      <c r="K6" s="163">
        <f t="shared" si="1"/>
        <v>2.470753177503505</v>
      </c>
    </row>
    <row r="7" spans="1:11" x14ac:dyDescent="0.25">
      <c r="A7" s="202" t="s">
        <v>543</v>
      </c>
      <c r="B7" s="212">
        <v>1007</v>
      </c>
      <c r="C7" s="160">
        <v>1073</v>
      </c>
      <c r="E7" s="29" t="s">
        <v>543</v>
      </c>
      <c r="F7" s="163">
        <f t="shared" si="0"/>
        <v>2.314463674182353</v>
      </c>
      <c r="G7" s="163">
        <f t="shared" si="0"/>
        <v>2.4661564274058243</v>
      </c>
      <c r="J7" s="29" t="s">
        <v>543</v>
      </c>
      <c r="K7" s="163">
        <f t="shared" si="1"/>
        <v>2.4661564274058243</v>
      </c>
    </row>
    <row r="8" spans="1:11" x14ac:dyDescent="0.25">
      <c r="A8" s="202" t="s">
        <v>544</v>
      </c>
      <c r="B8" s="212">
        <v>934</v>
      </c>
      <c r="C8" s="160">
        <v>1043</v>
      </c>
      <c r="E8" s="29" t="s">
        <v>544</v>
      </c>
      <c r="F8" s="163">
        <f t="shared" si="0"/>
        <v>2.1466822956169986</v>
      </c>
      <c r="G8" s="163">
        <f t="shared" si="0"/>
        <v>2.3972051759406097</v>
      </c>
      <c r="J8" s="29" t="s">
        <v>544</v>
      </c>
      <c r="K8" s="163">
        <f t="shared" si="1"/>
        <v>2.3972051759406097</v>
      </c>
    </row>
    <row r="9" spans="1:11" x14ac:dyDescent="0.25">
      <c r="A9" s="202" t="s">
        <v>545</v>
      </c>
      <c r="B9" s="212">
        <v>1074</v>
      </c>
      <c r="C9" s="160">
        <v>1210</v>
      </c>
      <c r="E9" s="29" t="s">
        <v>545</v>
      </c>
      <c r="F9" s="163">
        <f t="shared" si="0"/>
        <v>2.4684548024546649</v>
      </c>
      <c r="G9" s="163">
        <f t="shared" si="0"/>
        <v>2.7810338090969684</v>
      </c>
      <c r="J9" s="29" t="s">
        <v>545</v>
      </c>
      <c r="K9" s="163">
        <f t="shared" si="1"/>
        <v>2.7810338090969684</v>
      </c>
    </row>
    <row r="10" spans="1:11" x14ac:dyDescent="0.25">
      <c r="A10" s="202" t="s">
        <v>546</v>
      </c>
      <c r="B10" s="212">
        <v>1268</v>
      </c>
      <c r="C10" s="160">
        <v>1248</v>
      </c>
      <c r="E10" s="29" t="s">
        <v>546</v>
      </c>
      <c r="F10" s="163">
        <f t="shared" si="0"/>
        <v>2.9143395619297157</v>
      </c>
      <c r="G10" s="163">
        <f t="shared" si="0"/>
        <v>2.8683720609529062</v>
      </c>
      <c r="J10" s="29" t="s">
        <v>546</v>
      </c>
      <c r="K10" s="163">
        <f t="shared" si="1"/>
        <v>2.8683720609529062</v>
      </c>
    </row>
    <row r="11" spans="1:11" x14ac:dyDescent="0.25">
      <c r="A11" s="202" t="s">
        <v>547</v>
      </c>
      <c r="B11" s="212">
        <v>1439</v>
      </c>
      <c r="C11" s="160">
        <v>1558</v>
      </c>
      <c r="E11" s="29" t="s">
        <v>547</v>
      </c>
      <c r="F11" s="163">
        <f t="shared" si="0"/>
        <v>3.3073616952814362</v>
      </c>
      <c r="G11" s="163">
        <f t="shared" si="0"/>
        <v>3.580868326093452</v>
      </c>
      <c r="J11" s="29" t="s">
        <v>547</v>
      </c>
      <c r="K11" s="163">
        <f t="shared" si="1"/>
        <v>3.580868326093452</v>
      </c>
    </row>
    <row r="12" spans="1:11" x14ac:dyDescent="0.25">
      <c r="A12" s="202" t="s">
        <v>548</v>
      </c>
      <c r="B12" s="212">
        <v>1419</v>
      </c>
      <c r="C12" s="160">
        <v>1597</v>
      </c>
      <c r="E12" s="29" t="s">
        <v>548</v>
      </c>
      <c r="F12" s="163">
        <f t="shared" si="0"/>
        <v>3.2613941943046267</v>
      </c>
      <c r="G12" s="163">
        <f t="shared" si="0"/>
        <v>3.6705049529982303</v>
      </c>
      <c r="J12" s="29" t="s">
        <v>548</v>
      </c>
      <c r="K12" s="163">
        <f t="shared" si="1"/>
        <v>3.6705049529982303</v>
      </c>
    </row>
    <row r="13" spans="1:11" x14ac:dyDescent="0.25">
      <c r="A13" s="202" t="s">
        <v>549</v>
      </c>
      <c r="B13" s="212">
        <v>1510</v>
      </c>
      <c r="C13" s="160">
        <v>1543</v>
      </c>
      <c r="E13" s="29" t="s">
        <v>549</v>
      </c>
      <c r="F13" s="163">
        <f t="shared" si="0"/>
        <v>3.4705463237491094</v>
      </c>
      <c r="G13" s="163">
        <f t="shared" si="0"/>
        <v>3.5463927003608444</v>
      </c>
      <c r="J13" s="29" t="s">
        <v>549</v>
      </c>
      <c r="K13" s="163">
        <f t="shared" si="1"/>
        <v>3.5463927003608444</v>
      </c>
    </row>
    <row r="14" spans="1:11" x14ac:dyDescent="0.25">
      <c r="A14" s="202" t="s">
        <v>550</v>
      </c>
      <c r="B14" s="212">
        <v>1424</v>
      </c>
      <c r="C14" s="160">
        <v>1392</v>
      </c>
      <c r="E14" s="29" t="s">
        <v>550</v>
      </c>
      <c r="F14" s="163">
        <f t="shared" si="0"/>
        <v>3.2728860695488291</v>
      </c>
      <c r="G14" s="163">
        <f t="shared" si="0"/>
        <v>3.1993380679859338</v>
      </c>
      <c r="J14" s="29" t="s">
        <v>550</v>
      </c>
      <c r="K14" s="163">
        <f t="shared" si="1"/>
        <v>3.1993380679859338</v>
      </c>
    </row>
    <row r="15" spans="1:11" x14ac:dyDescent="0.25">
      <c r="A15" s="202" t="s">
        <v>551</v>
      </c>
      <c r="B15" s="212">
        <v>1646</v>
      </c>
      <c r="C15" s="160">
        <v>1515</v>
      </c>
      <c r="E15" s="29" t="s">
        <v>551</v>
      </c>
      <c r="F15" s="163">
        <f t="shared" si="0"/>
        <v>3.7831253303914134</v>
      </c>
      <c r="G15" s="163">
        <f t="shared" si="0"/>
        <v>3.4820381989933118</v>
      </c>
      <c r="J15" s="29" t="s">
        <v>551</v>
      </c>
      <c r="K15" s="163">
        <f t="shared" si="1"/>
        <v>3.4820381989933118</v>
      </c>
    </row>
    <row r="16" spans="1:11" x14ac:dyDescent="0.25">
      <c r="A16" s="202" t="s">
        <v>552</v>
      </c>
      <c r="B16" s="212">
        <v>1711</v>
      </c>
      <c r="C16" s="160">
        <v>1632</v>
      </c>
      <c r="E16" s="29" t="s">
        <v>552</v>
      </c>
      <c r="F16" s="163">
        <f t="shared" si="0"/>
        <v>3.9325197085660437</v>
      </c>
      <c r="G16" s="163">
        <f t="shared" si="0"/>
        <v>3.7509480797076464</v>
      </c>
      <c r="J16" s="29" t="s">
        <v>552</v>
      </c>
      <c r="K16" s="163">
        <f t="shared" si="1"/>
        <v>3.7509480797076464</v>
      </c>
    </row>
    <row r="17" spans="1:11" x14ac:dyDescent="0.25">
      <c r="A17" s="202" t="s">
        <v>553</v>
      </c>
      <c r="B17" s="212">
        <v>1917</v>
      </c>
      <c r="C17" s="160">
        <v>1610</v>
      </c>
      <c r="E17" s="29" t="s">
        <v>553</v>
      </c>
      <c r="F17" s="163">
        <f t="shared" si="0"/>
        <v>4.4059849686271813</v>
      </c>
      <c r="G17" s="163">
        <f t="shared" si="0"/>
        <v>3.7003838286331567</v>
      </c>
      <c r="J17" s="29" t="s">
        <v>553</v>
      </c>
      <c r="K17" s="163">
        <f t="shared" si="1"/>
        <v>3.7003838286331567</v>
      </c>
    </row>
    <row r="18" spans="1:11" x14ac:dyDescent="0.25">
      <c r="A18" s="202" t="s">
        <v>554</v>
      </c>
      <c r="B18" s="212">
        <v>1556</v>
      </c>
      <c r="C18" s="160">
        <v>1269</v>
      </c>
      <c r="E18" s="29" t="s">
        <v>554</v>
      </c>
      <c r="F18" s="163">
        <f t="shared" si="0"/>
        <v>3.5762715759957708</v>
      </c>
      <c r="G18" s="163">
        <f t="shared" si="0"/>
        <v>2.9166379369785562</v>
      </c>
      <c r="J18" s="29" t="s">
        <v>554</v>
      </c>
      <c r="K18" s="163">
        <f t="shared" si="1"/>
        <v>2.9166379369785562</v>
      </c>
    </row>
    <row r="19" spans="1:11" x14ac:dyDescent="0.25">
      <c r="A19" s="202" t="s">
        <v>555</v>
      </c>
      <c r="B19" s="212">
        <v>848</v>
      </c>
      <c r="C19" s="160">
        <v>622</v>
      </c>
      <c r="E19" s="29" t="s">
        <v>555</v>
      </c>
      <c r="F19" s="163">
        <f t="shared" si="0"/>
        <v>1.9490220414167183</v>
      </c>
      <c r="G19" s="163">
        <f t="shared" si="0"/>
        <v>1.4295892803787722</v>
      </c>
      <c r="J19" s="29" t="s">
        <v>555</v>
      </c>
      <c r="K19" s="163">
        <f t="shared" si="1"/>
        <v>1.4295892803787722</v>
      </c>
    </row>
    <row r="20" spans="1:11" x14ac:dyDescent="0.25">
      <c r="A20" s="202" t="s">
        <v>556</v>
      </c>
      <c r="B20" s="212">
        <v>707</v>
      </c>
      <c r="C20" s="160">
        <v>451</v>
      </c>
      <c r="E20" s="29" t="s">
        <v>556</v>
      </c>
      <c r="F20" s="163">
        <f t="shared" si="0"/>
        <v>1.6249511595302122</v>
      </c>
      <c r="G20" s="163">
        <f t="shared" si="0"/>
        <v>1.0365671470270519</v>
      </c>
      <c r="J20" s="29" t="s">
        <v>556</v>
      </c>
      <c r="K20" s="163">
        <f t="shared" si="1"/>
        <v>1.0365671470270519</v>
      </c>
    </row>
    <row r="21" spans="1:11" x14ac:dyDescent="0.25">
      <c r="A21" s="203" t="s">
        <v>557</v>
      </c>
      <c r="B21" s="72">
        <v>493</v>
      </c>
      <c r="C21" s="111">
        <v>265</v>
      </c>
      <c r="E21" s="31" t="s">
        <v>557</v>
      </c>
      <c r="F21" s="163">
        <f t="shared" si="0"/>
        <v>1.1330988990783517</v>
      </c>
      <c r="G21" s="163">
        <f t="shared" si="0"/>
        <v>0.60906938794272447</v>
      </c>
      <c r="J21" s="31" t="s">
        <v>557</v>
      </c>
      <c r="K21" s="210">
        <f t="shared" si="1"/>
        <v>0.60906938794272447</v>
      </c>
    </row>
    <row r="22" spans="1:11" x14ac:dyDescent="0.25">
      <c r="A22" s="309" t="s">
        <v>16</v>
      </c>
      <c r="B22" s="121">
        <f>SUM(B4:B21)</f>
        <v>22136</v>
      </c>
      <c r="C22" s="124">
        <f>SUM(C4:C21)</f>
        <v>21373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1642</v>
      </c>
      <c r="C3" s="110">
        <v>1429</v>
      </c>
      <c r="E3" s="297" t="s">
        <v>709</v>
      </c>
      <c r="F3" s="71">
        <v>52.17</v>
      </c>
      <c r="G3" s="71">
        <v>53.2</v>
      </c>
      <c r="K3" s="122" t="s">
        <v>16</v>
      </c>
      <c r="L3" s="71">
        <v>3.02</v>
      </c>
      <c r="M3" s="71">
        <v>2.67</v>
      </c>
    </row>
    <row r="4" spans="1:16" x14ac:dyDescent="0.25">
      <c r="A4" s="202" t="s">
        <v>704</v>
      </c>
      <c r="B4" s="212">
        <v>1963</v>
      </c>
      <c r="C4" s="160">
        <v>1801</v>
      </c>
      <c r="E4" s="298" t="s">
        <v>710</v>
      </c>
      <c r="F4" s="214">
        <v>40.159999999999997</v>
      </c>
      <c r="G4" s="214">
        <v>36.24</v>
      </c>
      <c r="K4" s="215" t="s">
        <v>212</v>
      </c>
      <c r="L4" s="214">
        <v>3.01</v>
      </c>
      <c r="M4" s="214">
        <v>2.65</v>
      </c>
      <c r="N4" s="211"/>
    </row>
    <row r="5" spans="1:16" x14ac:dyDescent="0.25">
      <c r="A5" s="202" t="s">
        <v>705</v>
      </c>
      <c r="B5" s="212">
        <v>1820</v>
      </c>
      <c r="C5" s="160">
        <v>1272</v>
      </c>
      <c r="E5" s="298" t="s">
        <v>711</v>
      </c>
      <c r="F5" s="214">
        <v>6.47</v>
      </c>
      <c r="G5" s="214">
        <v>8.84</v>
      </c>
      <c r="K5" s="123" t="s">
        <v>213</v>
      </c>
      <c r="L5" s="73">
        <v>3.03</v>
      </c>
      <c r="M5" s="73">
        <v>2.7</v>
      </c>
      <c r="N5" s="211"/>
    </row>
    <row r="6" spans="1:16" x14ac:dyDescent="0.25">
      <c r="A6" s="202" t="s">
        <v>706</v>
      </c>
      <c r="B6" s="212">
        <v>1873</v>
      </c>
      <c r="C6" s="160">
        <v>1253</v>
      </c>
      <c r="E6" s="298" t="s">
        <v>712</v>
      </c>
      <c r="F6" s="214">
        <v>0.93</v>
      </c>
      <c r="G6" s="214">
        <v>1.43</v>
      </c>
      <c r="K6" s="226"/>
      <c r="L6" s="164"/>
      <c r="M6" s="211"/>
    </row>
    <row r="7" spans="1:16" x14ac:dyDescent="0.25">
      <c r="A7" s="202" t="s">
        <v>707</v>
      </c>
      <c r="B7" s="212">
        <v>772</v>
      </c>
      <c r="C7" s="160">
        <v>652</v>
      </c>
      <c r="E7" s="299" t="s">
        <v>713</v>
      </c>
      <c r="F7" s="73">
        <v>0.27</v>
      </c>
      <c r="G7" s="73">
        <v>0.31</v>
      </c>
      <c r="K7" s="227"/>
      <c r="L7" s="211"/>
      <c r="M7" s="211"/>
    </row>
    <row r="8" spans="1:16" x14ac:dyDescent="0.25">
      <c r="A8" s="203" t="s">
        <v>708</v>
      </c>
      <c r="B8" s="72">
        <v>564</v>
      </c>
      <c r="C8" s="111">
        <v>654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20.237926639286218</v>
      </c>
      <c r="C13" s="301">
        <f>B3/SUM(B3:B8)*100</f>
        <v>19.017836460504981</v>
      </c>
      <c r="E13" s="217" t="s">
        <v>836</v>
      </c>
      <c r="F13" s="289">
        <f>IF(ISBLANK(F3),"",F3)</f>
        <v>52.17</v>
      </c>
      <c r="G13" s="289">
        <f>IF(ISBLANK(G3),"",G3)</f>
        <v>53.2</v>
      </c>
    </row>
    <row r="14" spans="1:16" x14ac:dyDescent="0.25">
      <c r="A14" s="220" t="s">
        <v>825</v>
      </c>
      <c r="B14" s="305">
        <f>C4/SUM(C3:C8)*100</f>
        <v>25.506302223481093</v>
      </c>
      <c r="C14" s="302">
        <f>B4/SUM(B3:B8)*100</f>
        <v>22.735696085244385</v>
      </c>
      <c r="E14" s="286" t="s">
        <v>837</v>
      </c>
      <c r="F14" s="290">
        <f t="shared" ref="F14:G17" si="0">IF(ISBLANK(F4),"",F4)</f>
        <v>40.159999999999997</v>
      </c>
      <c r="G14" s="290">
        <f t="shared" si="0"/>
        <v>36.24</v>
      </c>
    </row>
    <row r="15" spans="1:16" x14ac:dyDescent="0.25">
      <c r="A15" s="220" t="s">
        <v>826</v>
      </c>
      <c r="B15" s="305">
        <f>C5/SUM(C3:C8)*100</f>
        <v>18.014445545956665</v>
      </c>
      <c r="C15" s="302">
        <f>B5/SUM(B3:B8)*100</f>
        <v>21.079453324067639</v>
      </c>
      <c r="E15" s="286" t="s">
        <v>838</v>
      </c>
      <c r="F15" s="290">
        <f t="shared" si="0"/>
        <v>6.47</v>
      </c>
      <c r="G15" s="290">
        <f t="shared" si="0"/>
        <v>8.84</v>
      </c>
    </row>
    <row r="16" spans="1:16" x14ac:dyDescent="0.25">
      <c r="A16" s="220" t="s">
        <v>827</v>
      </c>
      <c r="B16" s="305">
        <f>C6/SUM(C3:C8)*100</f>
        <v>17.745361846763917</v>
      </c>
      <c r="C16" s="302">
        <f>B6/SUM(B3:B8)*100</f>
        <v>21.693305536252026</v>
      </c>
      <c r="E16" s="286" t="s">
        <v>839</v>
      </c>
      <c r="F16" s="290">
        <f t="shared" si="0"/>
        <v>0.93</v>
      </c>
      <c r="G16" s="290">
        <f t="shared" si="0"/>
        <v>1.43</v>
      </c>
    </row>
    <row r="17" spans="1:18" x14ac:dyDescent="0.25">
      <c r="A17" s="220" t="s">
        <v>828</v>
      </c>
      <c r="B17" s="305">
        <f>C7/SUM(C3:C8)*100</f>
        <v>9.2338195722985414</v>
      </c>
      <c r="C17" s="302">
        <f>B7/SUM(B3:B8)*100</f>
        <v>8.9413944869122073</v>
      </c>
      <c r="E17" s="219" t="s">
        <v>840</v>
      </c>
      <c r="F17" s="291">
        <f t="shared" si="0"/>
        <v>0.27</v>
      </c>
      <c r="G17" s="291">
        <f t="shared" si="0"/>
        <v>0.31</v>
      </c>
    </row>
    <row r="18" spans="1:18" x14ac:dyDescent="0.25">
      <c r="A18" s="221" t="s">
        <v>829</v>
      </c>
      <c r="B18" s="306">
        <f>C8/SUM(C3:C8)*100</f>
        <v>9.2621441722135671</v>
      </c>
      <c r="C18" s="303">
        <f>B8/SUM(B3:B8)*100</f>
        <v>6.5323141070187631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20.237926639286218</v>
      </c>
      <c r="C22" s="301">
        <f>C13</f>
        <v>19.017836460504981</v>
      </c>
    </row>
    <row r="23" spans="1:18" x14ac:dyDescent="0.25">
      <c r="A23" s="220" t="s">
        <v>831</v>
      </c>
      <c r="B23" s="305">
        <f t="shared" ref="B23:C27" si="1">B14</f>
        <v>25.506302223481093</v>
      </c>
      <c r="C23" s="302">
        <f t="shared" si="1"/>
        <v>22.735696085244385</v>
      </c>
    </row>
    <row r="24" spans="1:18" x14ac:dyDescent="0.25">
      <c r="A24" s="307" t="s">
        <v>832</v>
      </c>
      <c r="B24" s="305">
        <f t="shared" si="1"/>
        <v>18.014445545956665</v>
      </c>
      <c r="C24" s="302">
        <f t="shared" si="1"/>
        <v>21.079453324067639</v>
      </c>
    </row>
    <row r="25" spans="1:18" x14ac:dyDescent="0.25">
      <c r="A25" s="220" t="s">
        <v>833</v>
      </c>
      <c r="B25" s="305">
        <f t="shared" si="1"/>
        <v>17.745361846763917</v>
      </c>
      <c r="C25" s="302">
        <f t="shared" si="1"/>
        <v>21.693305536252026</v>
      </c>
    </row>
    <row r="26" spans="1:18" x14ac:dyDescent="0.25">
      <c r="A26" s="220" t="s">
        <v>834</v>
      </c>
      <c r="B26" s="305">
        <f t="shared" si="1"/>
        <v>9.2338195722985414</v>
      </c>
      <c r="C26" s="302">
        <f t="shared" si="1"/>
        <v>8.9413944869122073</v>
      </c>
    </row>
    <row r="27" spans="1:18" x14ac:dyDescent="0.25">
      <c r="A27" s="308" t="s">
        <v>835</v>
      </c>
      <c r="B27" s="306">
        <f t="shared" si="1"/>
        <v>9.2621441722135671</v>
      </c>
      <c r="C27" s="303">
        <f t="shared" si="1"/>
        <v>6.5323141070187631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2409</v>
      </c>
      <c r="C34" s="110">
        <v>1870</v>
      </c>
      <c r="E34" s="297" t="s">
        <v>709</v>
      </c>
      <c r="F34" s="71">
        <v>53.2</v>
      </c>
      <c r="G34" s="211"/>
      <c r="K34" s="122" t="s">
        <v>16</v>
      </c>
      <c r="L34" s="71">
        <v>2.67</v>
      </c>
      <c r="M34" s="211"/>
    </row>
    <row r="35" spans="1:16" x14ac:dyDescent="0.25">
      <c r="A35" s="202" t="s">
        <v>704</v>
      </c>
      <c r="B35" s="212">
        <v>2525</v>
      </c>
      <c r="C35" s="160">
        <v>1988</v>
      </c>
      <c r="E35" s="298" t="s">
        <v>710</v>
      </c>
      <c r="F35" s="214">
        <v>36.24</v>
      </c>
      <c r="G35" s="211"/>
      <c r="K35" s="215" t="s">
        <v>212</v>
      </c>
      <c r="L35" s="214">
        <v>2.65</v>
      </c>
      <c r="M35" s="211"/>
      <c r="N35" s="29" t="s">
        <v>876</v>
      </c>
    </row>
    <row r="36" spans="1:16" x14ac:dyDescent="0.25">
      <c r="A36" s="202" t="s">
        <v>705</v>
      </c>
      <c r="B36" s="212">
        <v>1762</v>
      </c>
      <c r="C36" s="160">
        <v>1172</v>
      </c>
      <c r="E36" s="298" t="s">
        <v>711</v>
      </c>
      <c r="F36" s="214">
        <v>8.84</v>
      </c>
      <c r="G36" s="211"/>
      <c r="K36" s="123" t="s">
        <v>213</v>
      </c>
      <c r="L36" s="73">
        <v>2.7</v>
      </c>
      <c r="M36" s="211"/>
      <c r="N36" s="288">
        <v>2022</v>
      </c>
    </row>
    <row r="37" spans="1:16" x14ac:dyDescent="0.25">
      <c r="A37" s="202" t="s">
        <v>706</v>
      </c>
      <c r="B37" s="212">
        <v>1547</v>
      </c>
      <c r="C37" s="160">
        <v>1050</v>
      </c>
      <c r="E37" s="298" t="s">
        <v>712</v>
      </c>
      <c r="F37" s="214">
        <v>1.43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631</v>
      </c>
      <c r="C38" s="160">
        <v>527</v>
      </c>
      <c r="E38" s="299" t="s">
        <v>713</v>
      </c>
      <c r="F38" s="73">
        <v>0.31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358</v>
      </c>
      <c r="C39" s="111">
        <v>416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26.626797664815605</v>
      </c>
      <c r="C44" s="301">
        <f>B34/SUM(B34:B39)*100</f>
        <v>26.094020797227035</v>
      </c>
      <c r="E44" s="217" t="s">
        <v>836</v>
      </c>
      <c r="F44" s="289">
        <f>IF(ISBLANK(F34),"",F34)</f>
        <v>53.2</v>
      </c>
    </row>
    <row r="45" spans="1:16" x14ac:dyDescent="0.25">
      <c r="A45" s="220" t="s">
        <v>825</v>
      </c>
      <c r="B45" s="305">
        <f>C35/SUM(C34:C39)*100</f>
        <v>28.306991314253168</v>
      </c>
      <c r="C45" s="302">
        <f>B35/SUM(B34:B39)*100</f>
        <v>27.350519930675908</v>
      </c>
      <c r="E45" s="286" t="s">
        <v>837</v>
      </c>
      <c r="F45" s="290">
        <f t="shared" ref="F45:F48" si="2">IF(ISBLANK(F35),"",F35)</f>
        <v>36.24</v>
      </c>
    </row>
    <row r="46" spans="1:16" x14ac:dyDescent="0.25">
      <c r="A46" s="220" t="s">
        <v>826</v>
      </c>
      <c r="B46" s="305">
        <f>C36/SUM(C34:C39)*100</f>
        <v>16.68802506051545</v>
      </c>
      <c r="C46" s="302">
        <f>B36/SUM(B34:B39)*100</f>
        <v>19.085788561525131</v>
      </c>
      <c r="E46" s="286" t="s">
        <v>838</v>
      </c>
      <c r="F46" s="290">
        <f t="shared" si="2"/>
        <v>8.84</v>
      </c>
    </row>
    <row r="47" spans="1:16" x14ac:dyDescent="0.25">
      <c r="A47" s="220" t="s">
        <v>827</v>
      </c>
      <c r="B47" s="305">
        <f>C37/SUM(C34:C39)*100</f>
        <v>14.9508756941478</v>
      </c>
      <c r="C47" s="302">
        <f>B37/SUM(B34:B39)*100</f>
        <v>16.756932409012133</v>
      </c>
      <c r="E47" s="286" t="s">
        <v>839</v>
      </c>
      <c r="F47" s="290">
        <f t="shared" si="2"/>
        <v>1.43</v>
      </c>
    </row>
    <row r="48" spans="1:16" x14ac:dyDescent="0.25">
      <c r="A48" s="220" t="s">
        <v>828</v>
      </c>
      <c r="B48" s="305">
        <f>C38/SUM(C34:C39)*100</f>
        <v>7.5039157055389438</v>
      </c>
      <c r="C48" s="302">
        <f>B38/SUM(B34:B39)*100</f>
        <v>6.8349220103986141</v>
      </c>
      <c r="E48" s="219" t="s">
        <v>840</v>
      </c>
      <c r="F48" s="291">
        <f t="shared" si="2"/>
        <v>0.31</v>
      </c>
    </row>
    <row r="49" spans="1:3" x14ac:dyDescent="0.25">
      <c r="A49" s="221" t="s">
        <v>829</v>
      </c>
      <c r="B49" s="306">
        <f>C39/SUM(C34:C39)*100</f>
        <v>5.923394560729033</v>
      </c>
      <c r="C49" s="303">
        <f>B39/SUM(B34:B39)*100</f>
        <v>3.8778162911611784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26.626797664815605</v>
      </c>
      <c r="C53" s="301">
        <f>C44</f>
        <v>26.094020797227035</v>
      </c>
    </row>
    <row r="54" spans="1:3" x14ac:dyDescent="0.25">
      <c r="A54" s="220" t="s">
        <v>831</v>
      </c>
      <c r="B54" s="305">
        <f t="shared" ref="B54:C54" si="3">B45</f>
        <v>28.306991314253168</v>
      </c>
      <c r="C54" s="302">
        <f t="shared" si="3"/>
        <v>27.350519930675908</v>
      </c>
    </row>
    <row r="55" spans="1:3" x14ac:dyDescent="0.25">
      <c r="A55" s="307" t="s">
        <v>832</v>
      </c>
      <c r="B55" s="305">
        <f t="shared" ref="B55:C55" si="4">B46</f>
        <v>16.68802506051545</v>
      </c>
      <c r="C55" s="302">
        <f t="shared" si="4"/>
        <v>19.085788561525131</v>
      </c>
    </row>
    <row r="56" spans="1:3" x14ac:dyDescent="0.25">
      <c r="A56" s="220" t="s">
        <v>833</v>
      </c>
      <c r="B56" s="305">
        <f t="shared" ref="B56:C56" si="5">B47</f>
        <v>14.9508756941478</v>
      </c>
      <c r="C56" s="302">
        <f t="shared" si="5"/>
        <v>16.756932409012133</v>
      </c>
    </row>
    <row r="57" spans="1:3" x14ac:dyDescent="0.25">
      <c r="A57" s="220" t="s">
        <v>834</v>
      </c>
      <c r="B57" s="305">
        <f t="shared" ref="B57:C57" si="6">B48</f>
        <v>7.5039157055389438</v>
      </c>
      <c r="C57" s="302">
        <f t="shared" si="6"/>
        <v>6.8349220103986141</v>
      </c>
    </row>
    <row r="58" spans="1:3" x14ac:dyDescent="0.25">
      <c r="A58" s="308" t="s">
        <v>835</v>
      </c>
      <c r="B58" s="306">
        <f t="shared" ref="B58:C58" si="7">B49</f>
        <v>5.923394560729033</v>
      </c>
      <c r="C58" s="303">
        <f t="shared" si="7"/>
        <v>3.8778162911611784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2024-04-26T07:36:10Z</dcterms:modified>
</cp:coreProperties>
</file>