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<sst xmlns="http://schemas.openxmlformats.org/spreadsheetml/2006/main" count="6316" uniqueCount="2914">
  <si>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</si>
  <si>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</si>
  <si>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</si>
  <si>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</si>
  <si>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</si>
  <si>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</si>
  <si>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</si>
  <si>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</si>
  <si>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</si>
  <si>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</si>
  <si>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</si>
  <si>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</si>
  <si>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</si>
  <si>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</si>
  <si>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</si>
  <si>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</si>
  <si>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</si>
  <si>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</si>
  <si>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</si>
  <si>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</si>
  <si>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</si>
  <si>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</si>
  <si>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</si>
  <si>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</si>
  <si>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</si>
  <si>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</si>
  <si>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</si>
  <si>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</si>
  <si>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</si>
  <si>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</si>
  <si>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</si>
  <si>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</si>
  <si>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</si>
  <si>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</si>
  <si>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</si>
  <si>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</si>
  <si>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</si>
  <si>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</si>
  <si>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</si>
  <si>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</si>
  <si>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</si>
  <si>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</si>
  <si>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</si>
  <si>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</si>
  <si>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</si>
  <si>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</si>
  <si>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</si>
  <si>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</si>
  <si>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</si>
  <si>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</si>
  <si>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</si>
  <si>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</si>
  <si>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</si>
  <si>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</si>
  <si>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</si>
  <si>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</si>
  <si>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</si>
  <si>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</si>
  <si>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</si>
  <si>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</si>
  <si>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</si>
  <si>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</si>
  <si>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</si>
  <si>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</si>
  <si>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</si>
  <si>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</si>
  <si>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</si>
  <si>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</si>
  <si>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</si>
  <si>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</si>
  <si>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</si>
  <si>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</si>
  <si>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</si>
  <si>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</si>
  <si>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</si>
  <si>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</si>
  <si>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</si>
  <si>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</si>
  <si>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</si>
  <si>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</si>
  <si>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</si>
  <si>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</si>
  <si>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</si>
  <si>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</si>
  <si>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</si>
  <si>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</si>
  <si>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</si>
  <si>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</si>
  <si>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</si>
  <si>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</si>
  <si>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</si>
  <si>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</si>
  <si>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</si>
  <si>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</si>
  <si>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</si>
  <si>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</si>
  <si>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</si>
  <si>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</si>
  <si>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</si>
  <si>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</si>
  <si>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</si>
  <si>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</si>
  <si>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</si>
  <si>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</si>
  <si>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</si>
  <si>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</si>
  <si>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</si>
  <si>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</si>
  <si>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</si>
  <si>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</si>
  <si>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</si>
  <si>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</si>
  <si>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</si>
  <si>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</si>
  <si>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</si>
  <si>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</si>
  <si>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</si>
  <si>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</si>
  <si>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</si>
  <si>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</si>
  <si>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</si>
  <si>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</si>
  <si>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</si>
  <si>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</si>
  <si>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</si>
  <si>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</si>
  <si>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</si>
  <si>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</si>
  <si>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</si>
  <si>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</si>
  <si>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</si>
  <si>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</si>
  <si>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</si>
  <si>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</si>
  <si>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</si>
  <si>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</si>
  <si>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</si>
  <si>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</si>
  <si>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</si>
  <si>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</si>
  <si>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</si>
  <si>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</si>
  <si>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</si>
  <si>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</si>
  <si>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</si>
  <si>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</si>
  <si>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</si>
  <si>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</si>
  <si>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</si>
  <si>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</si>
  <si>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</si>
  <si>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</si>
  <si>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</si>
  <si>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</si>
  <si>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</si>
  <si>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</si>
  <si>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</si>
  <si>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</si>
  <si>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</si>
  <si>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</si>
  <si>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</si>
  <si>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</si>
  <si>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</si>
  <si>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</si>
  <si>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</si>
  <si>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</si>
  <si>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</si>
  <si>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</si>
  <si>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</si>
  <si>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</si>
  <si>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</si>
  <si>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</si>
  <si>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</si>
  <si>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</si>
  <si>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</si>
  <si>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</si>
  <si>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</si>
  <si>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</si>
  <si>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</si>
  <si>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</si>
  <si>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</si>
  <si>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</si>
  <si>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</si>
  <si>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</si>
  <si>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</si>
  <si>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</si>
  <si>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</si>
  <si>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</si>
  <si>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</si>
  <si>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</si>
  <si>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</si>
  <si>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</si>
  <si>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</si>
  <si>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</si>
  <si>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</si>
  <si>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</si>
  <si>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</si>
  <si>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</si>
  <si>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</si>
  <si>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</si>
  <si>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</si>
  <si>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</si>
  <si>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</si>
  <si>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</si>
  <si>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</si>
  <si>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</si>
  <si>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</si>
  <si>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</si>
  <si>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</si>
  <si>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</si>
  <si>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</si>
  <si>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</si>
  <si>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</si>
  <si>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</si>
  <si>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</si>
  <si>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</si>
  <si>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</si>
  <si>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</si>
  <si>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</si>
  <si>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</si>
  <si>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</si>
  <si>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</si>
  <si>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</si>
  <si>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</si>
  <si>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</si>
  <si>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</si>
  <si>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</si>
  <si>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</si>
  <si>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</si>
  <si>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</si>
  <si>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</si>
  <si>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</si>
  <si>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</si>
  <si>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</si>
  <si>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</si>
  <si>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</si>
  <si>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</si>
  <si>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</si>
  <si>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</si>
  <si>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</si>
  <si>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</si>
  <si>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</si>
  <si>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</si>
  <si>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</si>
  <si>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</si>
  <si>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</si>
  <si>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</si>
  <si>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</si>
  <si>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</si>
  <si>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</si>
  <si>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</si>
  <si>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</si>
  <si>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</si>
  <si>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</si>
  <si>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</si>
  <si>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</si>
  <si>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</si>
  <si>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</si>
  <si>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</si>
  <si>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</si>
  <si>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</si>
  <si>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</si>
  <si>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</si>
  <si>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</si>
  <si>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</si>
  <si>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</si>
  <si>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</si>
  <si>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</si>
  <si>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</si>
  <si>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</si>
  <si>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</si>
  <si>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</si>
  <si>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</si>
  <si>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</si>
  <si>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</si>
  <si>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</si>
  <si>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</si>
  <si>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</si>
  <si>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</si>
  <si>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</si>
  <si>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</si>
  <si>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</si>
  <si>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</si>
  <si>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</si>
  <si>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</si>
  <si>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</si>
  <si>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</si>
  <si>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</si>
  <si>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</si>
  <si>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</si>
  <si>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</si>
  <si>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</si>
  <si>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</si>
  <si>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</si>
  <si>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</si>
  <si>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</si>
  <si>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</si>
  <si>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</si>
  <si>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</si>
  <si>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</si>
  <si>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</si>
  <si>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</si>
  <si>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</si>
  <si>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</si>
  <si>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</si>
  <si>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</si>
  <si>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</si>
  <si>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</si>
  <si>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</si>
  <si>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</si>
  <si>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</si>
  <si>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</si>
  <si>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</si>
  <si>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</si>
  <si>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</si>
  <si>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</si>
  <si>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</si>
  <si>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</si>
  <si>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</si>
  <si>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</si>
  <si>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</si>
  <si>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</si>
  <si>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</si>
  <si>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</si>
  <si>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</si>
  <si>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</si>
  <si>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</si>
  <si>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</si>
  <si>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</si>
  <si>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</si>
  <si>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</si>
  <si>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</si>
  <si>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</si>
  <si>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</si>
  <si>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</si>
  <si>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</si>
  <si>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</si>
  <si>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</si>
  <si>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</si>
  <si>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</si>
  <si>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</si>
  <si>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</si>
  <si>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</si>
  <si>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</si>
  <si>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</si>
  <si>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</si>
  <si>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</si>
  <si>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</si>
  <si>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</si>
  <si>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</si>
  <si>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</si>
  <si>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</si>
  <si>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</si>
  <si>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</si>
  <si>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</si>
  <si>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</si>
  <si>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</si>
  <si>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</si>
  <si>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</si>
  <si>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</si>
  <si>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</si>
  <si>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</si>
  <si>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</si>
  <si>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</si>
  <si>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</si>
  <si>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</si>
  <si>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</si>
  <si>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</si>
  <si>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</si>
  <si>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</si>
  <si>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</si>
  <si>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</si>
  <si>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</si>
  <si>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</si>
  <si>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</si>
  <si>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</si>
  <si>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</si>
  <si>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</si>
  <si>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</si>
  <si>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</si>
  <si>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</si>
  <si>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</si>
  <si>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</si>
  <si>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</si>
  <si>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</si>
  <si>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</si>
  <si>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</si>
  <si>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</si>
  <si>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</si>
  <si>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</si>
  <si>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</si>
  <si>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</si>
  <si>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</si>
  <si>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</si>
  <si>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</si>
  <si>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</si>
  <si>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</si>
  <si>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</si>
  <si>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</si>
  <si>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</si>
  <si>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</si>
  <si>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</si>
  <si>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</si>
  <si>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</si>
  <si>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</si>
  <si>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</si>
  <si>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</si>
  <si>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</si>
  <si>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</si>
  <si>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</si>
  <si>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</si>
  <si>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</si>
  <si>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</si>
  <si>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</si>
  <si>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</si>
  <si>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</si>
  <si>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</si>
  <si>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</si>
  <si>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</si>
  <si>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</si>
  <si>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</si>
  <si>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</si>
  <si>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</si>
  <si>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</si>
  <si>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</si>
  <si>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</si>
  <si>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</si>
  <si>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</si>
  <si>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</si>
  <si>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</si>
  <si>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</si>
  <si>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</si>
  <si>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</si>
  <si>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</si>
  <si>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</si>
  <si>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</si>
  <si>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</si>
  <si>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</si>
  <si>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</si>
  <si>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</si>
  <si>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</si>
  <si>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</si>
  <si>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</si>
  <si>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</si>
  <si>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</si>
  <si>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</si>
  <si>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</si>
  <si>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</si>
  <si>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</si>
  <si>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</si>
  <si>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</si>
  <si>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</si>
  <si>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</si>
  <si>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</si>
  <si>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</si>
  <si>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</si>
  <si>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</si>
  <si>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</si>
  <si>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</si>
  <si>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</si>
  <si>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</si>
  <si>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</si>
  <si>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</si>
  <si>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</si>
  <si>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</si>
  <si>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</si>
  <si>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</si>
  <si>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</si>
  <si>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</si>
  <si>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</si>
  <si>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</si>
  <si>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</si>
  <si>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</si>
  <si>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</si>
  <si>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</si>
  <si>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</si>
  <si>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</si>
  <si>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</si>
  <si>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</si>
  <si>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</si>
  <si>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</si>
  <si>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</si>
  <si>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</si>
  <si>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</si>
  <si>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</si>
  <si>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</si>
  <si>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</si>
  <si>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</si>
  <si>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</si>
  <si>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</si>
  <si>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</si>
  <si>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</si>
  <si>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</si>
  <si>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</si>
  <si>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</si>
  <si>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</si>
  <si>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</si>
  <si>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</si>
  <si>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</si>
  <si>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</si>
  <si>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</si>
  <si>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</si>
  <si>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</si>
  <si>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</si>
  <si>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</si>
  <si>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</si>
  <si>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</si>
  <si>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</si>
  <si>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</si>
  <si>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</si>
  <si>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</si>
  <si>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</si>
  <si>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</si>
  <si>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</si>
  <si>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</si>
  <si>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</si>
  <si>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</si>
  <si>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</si>
  <si>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</si>
  <si>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</si>
  <si>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</si>
  <si>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</si>
  <si>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</si>
  <si>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</si>
  <si>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</si>
  <si>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</si>
  <si>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</si>
  <si>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</si>
  <si>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</si>
  <si>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</si>
  <si>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</si>
  <si>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</si>
  <si>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</si>
  <si>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</si>
  <si>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</si>
  <si>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</si>
  <si>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</si>
  <si>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</si>
  <si>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</si>
  <si>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</si>
  <si>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</si>
  <si>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</si>
  <si>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</si>
  <si>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</si>
  <si>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</si>
  <si>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</si>
  <si>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</si>
  <si>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</si>
  <si>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</si>
  <si>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</si>
  <si>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</si>
  <si>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</si>
  <si>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</si>
  <si>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</si>
  <si>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</si>
  <si>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</si>
  <si>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</si>
  <si>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</si>
  <si>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</si>
  <si>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</si>
  <si>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</si>
  <si>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</si>
  <si>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</si>
  <si>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</si>
  <si>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</si>
  <si>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</si>
  <si>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</si>
  <si>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</si>
  <si>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</si>
  <si>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</si>
  <si>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</si>
  <si>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</si>
  <si>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</si>
  <si>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</si>
  <si>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</si>
  <si>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</si>
  <si>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</si>
  <si>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</si>
  <si>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</si>
  <si>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</si>
  <si>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</si>
  <si>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</si>
  <si>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</si>
  <si>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</si>
  <si>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</si>
  <si>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</si>
  <si>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</si>
  <si>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</si>
  <si>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</si>
  <si>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</si>
  <si>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</si>
  <si>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</si>
  <si>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</si>
  <si>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</si>
  <si>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</si>
  <si>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</si>
  <si>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</si>
  <si>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</si>
  <si>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</si>
  <si>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</si>
  <si>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</si>
  <si>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</si>
  <si>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</si>
  <si>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</si>
  <si>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</si>
  <si>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</si>
  <si>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</si>
  <si>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</si>
  <si>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</si>
  <si>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</si>
  <si>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</si>
  <si>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</si>
  <si>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</si>
  <si>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</si>
  <si>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</si>
  <si>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</si>
  <si>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</si>
  <si>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</si>
  <si>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</si>
  <si>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</si>
  <si>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</si>
  <si>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</si>
  <si>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</si>
  <si>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</si>
  <si>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</si>
  <si>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</si>
  <si>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</si>
  <si>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</si>
  <si>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</si>
  <si>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</si>
  <si>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</si>
  <si>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</si>
  <si>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</si>
  <si>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</si>
  <si>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</si>
  <si>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</si>
  <si>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</si>
  <si>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</si>
  <si>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</si>
  <si>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</si>
  <si>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</si>
  <si>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</si>
  <si>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</si>
  <si>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</si>
  <si>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</si>
  <si>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</si>
  <si>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</si>
  <si>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</si>
  <si>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</si>
  <si>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</si>
  <si>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</si>
  <si>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</si>
  <si>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</si>
  <si>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</si>
  <si>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</si>
  <si>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</si>
  <si>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</si>
  <si>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</si>
  <si>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</si>
  <si>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</si>
  <si>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</si>
  <si>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</si>
  <si>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</si>
  <si>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</si>
  <si>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</si>
  <si>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</si>
  <si>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</si>
  <si>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</si>
  <si>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</si>
  <si>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</si>
  <si>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</si>
  <si>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</si>
  <si>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</si>
  <si>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</si>
  <si>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</si>
  <si>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</si>
  <si>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</si>
  <si>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</si>
  <si>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</si>
  <si>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</si>
  <si>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</si>
  <si>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</si>
  <si>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</si>
  <si>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</si>
  <si>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</si>
  <si>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</si>
  <si>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</si>
  <si>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</si>
  <si>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</si>
  <si>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</si>
  <si>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</si>
  <si>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</si>
  <si>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</si>
  <si>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</si>
  <si>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</si>
  <si>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</si>
  <si>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</si>
  <si>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</si>
  <si>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</si>
  <si>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</si>
  <si>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</si>
  <si>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</si>
  <si>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</si>
  <si>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</si>
  <si>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</si>
  <si>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</si>
  <si>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</si>
  <si>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</si>
  <si>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</si>
  <si>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</si>
  <si>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</si>
  <si>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</si>
  <si>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</si>
  <si>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</si>
  <si>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</si>
  <si>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</si>
  <si>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</si>
  <si>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</si>
  <si>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</si>
  <si>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</si>
  <si>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</si>
  <si>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</si>
  <si>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</si>
  <si>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</si>
  <si>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</si>
  <si>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</si>
  <si>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</si>
  <si>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</si>
  <si>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</si>
  <si>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</si>
  <si>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</si>
  <si>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</si>
  <si>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</si>
  <si>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</si>
  <si>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</si>
  <si>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</si>
  <si>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</si>
  <si>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</si>
  <si>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</si>
  <si>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</si>
  <si>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</si>
  <si>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</si>
  <si>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</si>
  <si>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</si>
  <si>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</si>
  <si>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</si>
  <si>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</si>
  <si>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</si>
  <si>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</si>
  <si>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</si>
  <si>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</si>
  <si>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</si>
  <si>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</si>
  <si>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</si>
  <si>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</si>
  <si>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</si>
  <si>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</si>
  <si>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</si>
  <si>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</si>
  <si>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</si>
  <si>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</si>
  <si>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</si>
  <si>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</si>
  <si>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</si>
  <si>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</si>
  <si>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</si>
  <si>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</si>
  <si>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</si>
  <si>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</si>
  <si>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</si>
  <si>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</si>
  <si>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</si>
  <si>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</si>
  <si>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</si>
  <si>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</si>
  <si>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</si>
  <si>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</si>
  <si>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</si>
  <si>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</si>
  <si>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</si>
  <si>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</si>
  <si>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</si>
  <si>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</si>
  <si>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</si>
  <si>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</si>
  <si>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</si>
  <si>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</si>
  <si>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</si>
  <si>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</si>
  <si>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</si>
  <si>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</si>
  <si>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</si>
  <si>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</si>
  <si>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</si>
  <si>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</si>
  <si>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</si>
  <si>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</si>
  <si>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</si>
  <si>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</si>
  <si>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</si>
  <si>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</si>
  <si>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</si>
  <si>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</si>
  <si>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</si>
  <si>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</si>
  <si>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</si>
  <si>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</si>
  <si>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</si>
  <si>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</si>
  <si>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</si>
  <si>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</si>
  <si>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</si>
  <si>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</si>
  <si>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</si>
  <si>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</si>
  <si>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</si>
  <si>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</si>
  <si>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</si>
  <si>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</si>
  <si>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</si>
  <si>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</si>
  <si>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</si>
  <si>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</si>
  <si>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</si>
  <si>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</si>
  <si>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</si>
  <si>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</si>
  <si>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</si>
  <si>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</si>
  <si>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</si>
  <si>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</si>
  <si>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</si>
  <si>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</si>
  <si>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</si>
  <si>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</si>
  <si>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</si>
  <si>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</si>
  <si>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</si>
  <si>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</si>
  <si>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</si>
  <si>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</si>
  <si>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</si>
  <si>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</si>
  <si>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</si>
  <si>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</si>
  <si>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</si>
  <si>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</si>
  <si>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</si>
  <si>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</si>
  <si>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</si>
  <si>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</si>
  <si>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</si>
  <si>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</si>
  <si>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</si>
  <si>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</si>
  <si>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</si>
  <si>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</si>
  <si>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</si>
  <si>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</si>
  <si>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</si>
  <si>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</si>
  <si>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</si>
  <si>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</si>
  <si>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</si>
  <si>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</si>
  <si>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</si>
  <si>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</si>
  <si>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</si>
  <si>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</si>
  <si>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</si>
  <si>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</si>
  <si>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</si>
  <si>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</si>
  <si>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</si>
  <si>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</si>
  <si>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</si>
  <si>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</si>
  <si>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</si>
  <si>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</si>
  <si>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</si>
  <si>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</si>
  <si>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</si>
  <si>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</si>
  <si>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</si>
  <si>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</si>
  <si>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</si>
  <si>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</si>
  <si>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</si>
  <si>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</si>
  <si>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</si>
  <si>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</si>
  <si>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</si>
  <si>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</si>
  <si>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</si>
  <si>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</si>
  <si>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</si>
  <si>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</si>
  <si>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</si>
  <si>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</si>
  <si>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</si>
  <si>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</si>
  <si>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</si>
  <si>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</si>
  <si>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</si>
  <si>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</si>
  <si>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</si>
  <si>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</si>
  <si>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</si>
  <si>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</si>
  <si>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</si>
  <si>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</si>
  <si>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</si>
  <si>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</si>
  <si>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</si>
  <si>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</si>
  <si>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</si>
  <si>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</si>
  <si>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</si>
  <si>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</si>
  <si>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</si>
  <si>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</si>
  <si>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</si>
  <si>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</si>
  <si>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</si>
  <si>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</si>
  <si>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</si>
  <si>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</si>
  <si>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</si>
  <si>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</si>
  <si>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</si>
  <si>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</si>
  <si>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</si>
  <si>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</si>
  <si>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</si>
  <si>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</si>
  <si>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</si>
  <si>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</si>
  <si>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</si>
  <si>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</si>
  <si>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</si>
  <si>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</si>
  <si>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</si>
  <si>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</si>
  <si>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</si>
  <si>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</si>
  <si>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</si>
  <si>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</si>
  <si>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</si>
  <si>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</si>
  <si>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</si>
  <si>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</si>
  <si>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</si>
  <si>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</si>
  <si>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</si>
  <si>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</si>
  <si>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</si>
  <si>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</si>
  <si>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</si>
  <si>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</si>
  <si>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</si>
  <si>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</si>
  <si>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</si>
  <si>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</si>
  <si>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</si>
  <si>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</si>
  <si>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</si>
  <si>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</si>
  <si>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</si>
  <si>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</si>
  <si>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</si>
  <si>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</si>
  <si>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</si>
  <si>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</si>
  <si>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</si>
  <si>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</si>
  <si>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</si>
  <si>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</si>
  <si>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</si>
  <si>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</si>
  <si>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</si>
  <si>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</si>
  <si>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</si>
  <si>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</si>
  <si>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</si>
  <si>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</si>
  <si>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</si>
  <si>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</si>
  <si>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</si>
  <si>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</si>
  <si>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</si>
  <si>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</si>
  <si>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</si>
  <si>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</si>
  <si>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</si>
  <si>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</si>
  <si>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</si>
  <si>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</si>
  <si>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</si>
  <si>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</si>
  <si>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</si>
  <si>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</si>
  <si>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</si>
  <si>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</si>
  <si>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</si>
  <si>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</si>
  <si>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</si>
  <si>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</si>
  <si>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</si>
  <si>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</si>
  <si>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</si>
  <si>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</si>
  <si>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</si>
  <si>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</si>
  <si>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</si>
  <si>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</si>
  <si>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</si>
  <si>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</si>
  <si>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</si>
  <si>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</si>
  <si>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</si>
  <si>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</si>
  <si>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</si>
  <si>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</si>
  <si>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</si>
  <si>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</si>
  <si>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</si>
  <si>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</si>
  <si>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</si>
  <si>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</si>
  <si>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</si>
  <si>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</si>
  <si>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</si>
  <si>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</si>
  <si>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</si>
  <si>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</si>
  <si>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</si>
  <si>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</si>
  <si>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</si>
  <si>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</si>
  <si>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</si>
  <si>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</si>
  <si>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</si>
  <si>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</si>
  <si>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</si>
  <si>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</si>
  <si>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</si>
  <si>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</si>
  <si>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</si>
  <si>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</si>
  <si>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</si>
  <si>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</si>
  <si>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</si>
  <si>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</si>
  <si>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</si>
  <si>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</si>
  <si>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</si>
  <si>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</si>
  <si>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</si>
  <si>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</si>
  <si>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</si>
  <si>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</si>
  <si>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</si>
  <si>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</si>
  <si>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</si>
  <si>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</si>
  <si>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</si>
  <si>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</si>
  <si>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</si>
  <si>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</si>
  <si>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</si>
  <si>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</si>
  <si>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</si>
  <si>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</si>
  <si>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</si>
  <si>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</si>
  <si>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</si>
  <si>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</si>
  <si>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</si>
  <si>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</si>
  <si>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</si>
  <si>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</si>
  <si>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</si>
  <si>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</si>
  <si>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</si>
  <si>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</si>
  <si>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</si>
  <si>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</si>
  <si>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</si>
  <si>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</si>
  <si>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</si>
  <si>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</si>
  <si>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</si>
  <si>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</si>
  <si>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</si>
  <si>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</si>
  <si>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</si>
  <si>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</si>
  <si>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</si>
  <si>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</si>
  <si>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</si>
  <si>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</si>
  <si>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</si>
  <si>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</si>
  <si>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</si>
  <si>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</si>
  <si>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</si>
  <si>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</si>
  <si>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</si>
  <si>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</si>
  <si>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</si>
  <si>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</si>
  <si>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</si>
  <si>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</si>
  <si>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</si>
  <si>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</si>
  <si>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</si>
  <si>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</si>
  <si>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</si>
  <si>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</si>
  <si>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</si>
  <si>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</si>
  <si>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</si>
  <si>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</si>
  <si>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</si>
  <si>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</si>
  <si>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</si>
  <si>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</si>
  <si>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</si>
  <si>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</si>
  <si>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</si>
  <si>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</si>
  <si>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</si>
  <si>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</si>
  <si>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</si>
  <si>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</si>
  <si>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</si>
  <si>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</si>
  <si>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</si>
  <si>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</si>
  <si>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</si>
  <si>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</si>
  <si>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</si>
  <si>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</si>
  <si>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</si>
  <si>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</si>
  <si>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</si>
  <si>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</si>
  <si>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</si>
  <si>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</si>
  <si>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</si>
  <si>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</si>
  <si>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</si>
  <si>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</si>
  <si>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</si>
  <si>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</si>
  <si>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</si>
  <si>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</si>
  <si>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</si>
  <si>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</si>
  <si>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</si>
  <si>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</si>
  <si>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</si>
  <si>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</si>
  <si>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</si>
  <si>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</si>
  <si>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</si>
  <si>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</si>
  <si>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</si>
  <si>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</si>
  <si>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</si>
  <si>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</si>
  <si>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</si>
  <si>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</si>
  <si>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</si>
  <si>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</si>
  <si>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</si>
  <si>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</si>
  <si>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</si>
  <si>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</si>
  <si>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</si>
  <si>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</si>
  <si>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</si>
  <si>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</si>
  <si>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</si>
  <si>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</si>
  <si>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</si>
  <si>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</si>
  <si>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</si>
  <si>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</si>
  <si>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</si>
  <si>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</si>
  <si>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</si>
  <si>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</si>
  <si>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</si>
  <si>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</si>
  <si>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</si>
  <si>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</si>
  <si>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</si>
  <si>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</si>
  <si>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</si>
  <si>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</si>
  <si>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</si>
  <si>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</si>
  <si>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</si>
  <si>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</si>
  <si>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</si>
  <si>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</si>
  <si>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</si>
  <si>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</si>
  <si>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</si>
  <si>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</si>
  <si>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</si>
  <si>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</si>
  <si>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</si>
  <si>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</si>
  <si>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</si>
  <si>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</si>
  <si>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</si>
  <si>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</si>
  <si>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</si>
  <si>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</si>
  <si>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</si>
  <si>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</si>
  <si>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</si>
  <si>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</si>
  <si>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</si>
  <si>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</si>
  <si>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</si>
  <si>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</si>
  <si>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</si>
  <si>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</si>
  <si>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</si>
  <si>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</si>
  <si>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</si>
  <si>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</si>
  <si>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</si>
  <si>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</si>
  <si>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</si>
  <si>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</si>
  <si>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</si>
  <si>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</si>
  <si>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</si>
  <si>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</si>
  <si>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</si>
  <si>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</si>
  <si>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</si>
  <si>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</si>
  <si>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</si>
  <si>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</si>
  <si>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</si>
  <si>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</si>
  <si>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</si>
  <si>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</si>
  <si>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</si>
  <si>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</si>
  <si>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</si>
  <si>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</si>
  <si>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</si>
  <si>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</si>
  <si>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</si>
  <si>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</si>
  <si>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</si>
  <si>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</si>
  <si>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</si>
  <si>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</si>
  <si>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</si>
  <si>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</si>
  <si>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</si>
  <si>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</si>
  <si>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</si>
  <si>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</si>
  <si>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</si>
  <si>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</si>
  <si>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</si>
  <si>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</si>
  <si>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</si>
  <si>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</si>
  <si>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</si>
  <si>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</si>
  <si>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</si>
  <si>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</si>
  <si>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</si>
  <si>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</si>
  <si>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</si>
  <si>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</si>
  <si>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</si>
  <si>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</si>
  <si>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</si>
  <si>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</si>
  <si>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</si>
  <si>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</si>
  <si>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</si>
  <si>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</si>
  <si>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</si>
  <si>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</si>
  <si>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</si>
  <si>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</si>
  <si>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</si>
  <si>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</si>
  <si>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</si>
  <si>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</si>
  <si>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</si>
  <si>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</si>
  <si>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</si>
  <si>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</si>
  <si>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</si>
  <si>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</si>
  <si>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</si>
  <si>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</si>
  <si>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</si>
  <si>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</si>
  <si>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</si>
  <si>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</si>
  <si>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</si>
  <si>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</si>
  <si>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</si>
  <si>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</si>
  <si>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</si>
  <si>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</si>
  <si>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</si>
  <si>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</si>
  <si>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</si>
  <si>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</si>
  <si>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</si>
  <si>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</si>
  <si>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</si>
  <si>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</si>
  <si>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</si>
  <si>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</si>
  <si>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</si>
  <si>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</si>
  <si>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</si>
  <si>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</si>
  <si>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</si>
  <si>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</si>
  <si>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</si>
  <si>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</si>
  <si>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</si>
  <si>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</si>
  <si>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</si>
  <si>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</si>
  <si>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</si>
  <si>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</si>
  <si>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</si>
  <si>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</si>
  <si>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</si>
  <si>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</si>
  <si>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</si>
  <si>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</si>
  <si>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</si>
  <si>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</si>
  <si>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</si>
  <si>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</si>
  <si>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</si>
  <si>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</si>
  <si>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</si>
  <si>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</si>
  <si>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</si>
  <si>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</si>
  <si>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</si>
  <si>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</si>
  <si>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</si>
  <si>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</si>
  <si>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</si>
  <si>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</si>
  <si>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</si>
  <si>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</si>
  <si>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</si>
  <si>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</si>
  <si>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</si>
  <si>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</si>
  <si>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</si>
  <si>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</si>
  <si>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</si>
  <si>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</si>
  <si>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</si>
  <si>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</si>
  <si>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</si>
  <si>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</si>
  <si>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</si>
  <si>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</si>
  <si>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</si>
  <si>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</si>
  <si>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</si>
  <si>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</si>
  <si>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</si>
  <si>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</si>
  <si>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</si>
  <si>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</si>
  <si>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</si>
  <si>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</si>
  <si>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</si>
  <si>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</si>
  <si>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</si>
  <si>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</si>
  <si>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</si>
  <si>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</si>
  <si>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</si>
  <si>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</si>
  <si>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</si>
  <si>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</si>
  <si>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</si>
  <si>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</si>
  <si>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</si>
  <si>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</si>
  <si>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</si>
  <si>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</si>
  <si>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</si>
  <si>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</si>
  <si>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</si>
  <si>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</si>
  <si>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</si>
  <si>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</si>
  <si>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</si>
  <si>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</si>
  <si>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</si>
  <si>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</si>
  <si>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</si>
  <si>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</si>
  <si>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</si>
  <si>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</si>
  <si>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</si>
  <si>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</si>
  <si>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</si>
  <si>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</si>
  <si>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</si>
  <si>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</si>
  <si>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</si>
  <si>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</si>
  <si>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</si>
  <si>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</si>
  <si>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</si>
  <si>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</si>
  <si>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</si>
  <si>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</si>
  <si>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</si>
  <si>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</si>
  <si>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</si>
  <si>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</si>
  <si>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</si>
  <si>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</si>
  <si>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</si>
  <si>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</si>
  <si>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</si>
  <si>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</si>
  <si>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</si>
  <si>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</si>
  <si>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</si>
  <si>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</si>
  <si>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</si>
  <si>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</si>
  <si>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</si>
  <si>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</si>
  <si>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</si>
  <si>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</si>
  <si>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</si>
  <si>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</si>
  <si>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</si>
  <si>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</si>
  <si>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</si>
  <si>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</si>
  <si>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</si>
  <si>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</si>
  <si>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</si>
  <si>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</si>
  <si>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</si>
  <si>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</si>
  <si>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</si>
  <si>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</si>
  <si>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</si>
  <si>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</si>
  <si>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</si>
  <si>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</si>
  <si>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</si>
  <si>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</si>
  <si>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</si>
  <si>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</si>
  <si>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</si>
  <si>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</si>
  <si>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</si>
  <si>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</si>
  <si>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</si>
  <si>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</si>
  <si>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</si>
  <si>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</si>
  <si>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</si>
  <si>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</si>
  <si>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</si>
  <si>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</si>
  <si>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</si>
  <si>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</si>
  <si>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</si>
  <si>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</si>
  <si>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</si>
  <si>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</si>
  <si>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</si>
  <si>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</si>
  <si>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</si>
  <si>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</si>
  <si>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</si>
  <si>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</si>
  <si>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</si>
  <si>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</si>
  <si>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</si>
  <si>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</si>
  <si>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</si>
  <si>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</si>
  <si>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</si>
  <si>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</si>
  <si>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</si>
  <si>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</si>
  <si>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</si>
  <si>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</si>
  <si>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</si>
  <si>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</si>
  <si>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</si>
  <si>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</si>
  <si>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</si>
  <si>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</si>
  <si>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</si>
  <si>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</si>
  <si>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</si>
  <si>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</si>
  <si>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</si>
  <si>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</si>
  <si>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</si>
  <si>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</si>
  <si>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</si>
  <si>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</si>
  <si>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</si>
  <si>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</si>
  <si>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</si>
  <si>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</si>
  <si>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</si>
  <si>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</si>
  <si>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</si>
  <si>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</si>
  <si>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</si>
  <si>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</si>
  <si>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</si>
  <si>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</si>
  <si>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</si>
  <si>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</si>
  <si>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</si>
  <si>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</si>
  <si>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</si>
  <si>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</si>
  <si>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</si>
  <si>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</si>
  <si>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</si>
  <si>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</si>
  <si>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</si>
  <si>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</si>
  <si>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</si>
  <si>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</si>
  <si>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</si>
  <si>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</si>
  <si>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</si>
  <si>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</si>
  <si>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</si>
  <si>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</si>
  <si>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</si>
  <si>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</si>
  <si>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</si>
  <si>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</si>
  <si>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</si>
  <si>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</si>
  <si>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</si>
  <si>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</si>
  <si>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</si>
  <si>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</si>
  <si>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</si>
  <si>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</si>
  <si>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</si>
  <si>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</si>
  <si>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</si>
  <si>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</si>
  <si>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</si>
  <si>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</si>
  <si>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</si>
  <si>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</si>
  <si>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</si>
  <si>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</si>
  <si>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</si>
  <si>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</si>
  <si>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</si>
  <si>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</si>
  <si>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</si>
  <si>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</si>
  <si>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</si>
  <si>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</si>
  <si>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</si>
  <si>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</si>
  <si>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</si>
  <si>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</si>
  <si>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</si>
  <si>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</si>
  <si>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</si>
  <si>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</si>
  <si>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</si>
  <si>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</si>
  <si>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</si>
  <si>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</si>
  <si>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</si>
  <si>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</si>
  <si>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</si>
  <si>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</si>
  <si>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</si>
  <si>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</si>
  <si>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</si>
  <si>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</si>
  <si>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</si>
  <si>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</si>
  <si>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</si>
  <si>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</si>
  <si>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</si>
  <si>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</si>
  <si>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</si>
  <si>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</si>
  <si>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</si>
  <si>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</si>
  <si>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</si>
  <si>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</si>
  <si>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</si>
  <si>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</si>
  <si>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</si>
  <si>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</si>
  <si>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</si>
  <si>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</si>
  <si>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</si>
  <si>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</si>
  <si>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</si>
  <si>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</si>
  <si>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</si>
  <si>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</si>
  <si>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</si>
  <si>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</si>
  <si>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</si>
  <si>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</si>
  <si>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</si>
  <si>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</si>
  <si>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</si>
  <si>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</si>
  <si>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</si>
  <si>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</si>
  <si>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</si>
  <si>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</si>
  <si>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</si>
  <si>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</si>
  <si>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</si>
  <si>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</si>
  <si>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</si>
  <si>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</si>
  <si>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</si>
  <si>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</si>
  <si>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</si>
  <si>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</si>
  <si>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</si>
  <si>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</si>
  <si>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</si>
  <si>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</si>
  <si>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</si>
  <si>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</si>
  <si>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</si>
  <si>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</si>
  <si>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</si>
  <si>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</si>
  <si>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</si>
  <si>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</si>
  <si>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</si>
  <si>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</si>
  <si>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</si>
  <si>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</si>
  <si>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</si>
  <si>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</si>
  <si>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</si>
  <si>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</si>
  <si>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</si>
  <si>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</si>
  <si>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</si>
  <si>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</si>
  <si>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</si>
  <si>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</si>
  <si>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</si>
  <si>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</si>
  <si>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</si>
  <si>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</si>
  <si>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</si>
  <si>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</si>
  <si>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</si>
  <si>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</si>
  <si>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</si>
  <si>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</si>
  <si>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</si>
  <si>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</si>
  <si>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</si>
  <si>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</si>
  <si>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</si>
  <si>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</si>
  <si>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</si>
  <si>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</si>
  <si>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</si>
  <si>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</si>
  <si>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</si>
  <si>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</si>
  <si>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</si>
  <si>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</si>
  <si>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</si>
  <si>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</si>
  <si>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</si>
  <si>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</si>
  <si>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</si>
  <si>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</si>
  <si>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</si>
  <si>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</si>
  <si>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</si>
  <si>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</si>
  <si>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</si>
  <si>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</si>
  <si>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</si>
  <si>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</si>
  <si>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</si>
  <si>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</si>
  <si>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</si>
  <si>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</si>
  <si>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</si>
  <si>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</si>
  <si>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</si>
  <si>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</si>
  <si>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</si>
  <si>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</si>
  <si>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</si>
  <si>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</si>
  <si>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</si>
  <si>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</si>
  <si>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</si>
  <si>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</si>
  <si>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</si>
  <si>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</si>
  <si>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</si>
  <si>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</si>
  <si>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</si>
  <si>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</si>
  <si>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</si>
  <si>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</si>
  <si>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</si>
  <si>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</si>
  <si>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</si>
  <si>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</si>
  <si>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</si>
  <si>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</si>
  <si>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</si>
  <si>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</si>
  <si>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</si>
  <si>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</si>
  <si>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</si>
  <si>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</si>
  <si>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</si>
  <si>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</si>
  <si>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</si>
  <si>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</si>
  <si>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</si>
  <si>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</si>
  <si>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</si>
  <si>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</si>
  <si>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</si>
  <si>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</si>
  <si>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</si>
  <si>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</si>
  <si>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</si>
  <si>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</si>
  <si>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</si>
  <si>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</si>
  <si>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</si>
  <si>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</si>
  <si>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</si>
  <si>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</si>
  <si>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</si>
  <si>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</si>
  <si>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</si>
  <si>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</si>
  <si>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</si>
  <si>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</si>
  <si>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</si>
  <si>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</si>
  <si>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</si>
  <si>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</si>
  <si>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</si>
  <si>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</si>
  <si>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</si>
  <si>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</si>
  <si>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</si>
  <si>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</si>
  <si>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</si>
  <si>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</si>
  <si>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</si>
  <si>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</si>
  <si>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</si>
  <si>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</si>
  <si>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</si>
  <si>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</si>
  <si>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</si>
  <si>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</si>
  <si>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</si>
  <si>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</si>
  <si>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</si>
  <si>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</si>
  <si>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</si>
  <si>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</si>
  <si>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</si>
  <si>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</si>
  <si>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</si>
  <si>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</si>
  <si>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</si>
  <si>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</si>
  <si>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</si>
  <si>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</si>
  <si>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</si>
  <si>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</si>
  <si>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</si>
  <si>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</si>
  <si>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</si>
  <si>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</si>
  <si>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</si>
  <si>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</si>
  <si>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</si>
  <si>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</si>
  <si>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</si>
  <si>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</si>
  <si>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</si>
  <si>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</si>
  <si>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</si>
  <si>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</si>
  <si>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</si>
  <si>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</si>
  <si>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</si>
  <si>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</si>
  <si>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</si>
  <si>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</si>
  <si>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</si>
  <si>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</si>
  <si>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</si>
  <si>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</si>
  <si>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</si>
  <si>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</si>
  <si>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</si>
  <si>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</si>
  <si>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</si>
  <si>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</si>
  <si>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</si>
  <si>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</si>
  <si>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</si>
  <si>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</si>
  <si>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</si>
  <si>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</si>
  <si>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</si>
  <si>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</si>
  <si>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</si>
  <si>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</si>
  <si>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</si>
  <si>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</si>
  <si>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</si>
  <si>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</si>
  <si>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</si>
  <si>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</si>
  <si>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</si>
  <si>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</si>
  <si>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</si>
  <si>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</si>
  <si>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</si>
  <si>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</si>
  <si>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</si>
  <si>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</si>
  <si>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</si>
  <si>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</si>
  <si>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</si>
  <si>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</si>
  <si>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</si>
  <si>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</si>
  <si>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</si>
  <si>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</si>
  <si>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</si>
  <si>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</si>
  <si>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</si>
  <si>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</si>
  <si>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</si>
  <si>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</si>
  <si>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</si>
  <si>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</si>
  <si>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</si>
  <si>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</si>
  <si>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</si>
  <si>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</si>
  <si>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</si>
  <si>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</si>
  <si>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</si>
  <si>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</si>
  <si>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</si>
  <si>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</si>
  <si>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</si>
  <si>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</si>
  <si>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</si>
  <si>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</si>
  <si>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</si>
  <si>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</si>
  <si>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</si>
  <si>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</si>
  <si>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</si>
  <si>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</si>
  <si>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</si>
  <si>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</si>
  <si>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</si>
  <si>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</si>
  <si>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</si>
  <si>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</si>
  <si>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</si>
  <si>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</si>
  <si>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</si>
  <si>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</si>
  <si>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</si>
  <si>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</si>
  <si>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</si>
  <si>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</si>
  <si>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</si>
  <si>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</si>
  <si>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</si>
  <si>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</si>
  <si>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</si>
  <si>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</si>
  <si>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</si>
  <si>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</si>
  <si>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</si>
  <si>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</si>
  <si>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</si>
  <si>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</si>
  <si>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</si>
  <si>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</si>
  <si>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</si>
  <si>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</si>
  <si>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</si>
  <si>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</si>
  <si>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</si>
  <si>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</si>
  <si>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</si>
  <si>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</si>
  <si>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</si>
  <si>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</si>
  <si>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</si>
  <si>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</si>
  <si>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</si>
  <si>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</si>
  <si>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</si>
  <si>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</si>
  <si>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</si>
  <si>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</si>
  <si>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</si>
  <si>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</si>
  <si>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</si>
  <si>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</si>
  <si>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</si>
  <si>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</si>
  <si>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</si>
  <si>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</si>
  <si>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</si>
  <si>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</si>
  <si>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</si>
  <si>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</si>
  <si>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</si>
  <si>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</si>
  <si>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</si>
  <si>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</si>
  <si>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</si>
  <si>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</si>
  <si>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</si>
  <si>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</si>
  <si>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</si>
  <si>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</si>
  <si>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</si>
  <si>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</si>
  <si>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</si>
  <si>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</si>
  <si>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</si>
  <si>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</si>
  <si>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</si>
  <si>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</si>
  <si>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</si>
  <si>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</si>
  <si>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</si>
  <si>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</si>
  <si>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</si>
  <si>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</si>
  <si>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</si>
  <si>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</si>
  <si>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</si>
  <si>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</si>
  <si>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</si>
  <si>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</si>
  <si>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</si>
  <si>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</si>
  <si>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</si>
  <si>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</si>
  <si>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</si>
  <si>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</si>
  <si>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</si>
  <si>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</si>
  <si>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</si>
  <si>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</si>
  <si>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</si>
  <si>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</si>
  <si>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</si>
  <si>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</si>
  <si>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</si>
  <si>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</si>
  <si>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</si>
  <si>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</si>
  <si>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</si>
  <si>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</si>
  <si>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</si>
  <si>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</si>
  <si>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</si>
  <si>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</si>
  <si>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</si>
  <si>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</si>
  <si>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</si>
  <si>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</si>
  <si>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</si>
  <si>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</si>
  <si>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</si>
  <si>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</si>
  <si>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</si>
  <si>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</si>
  <si>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</si>
  <si>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</si>
  <si>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</si>
  <si>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</si>
  <si>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</si>
  <si>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</si>
  <si>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</si>
  <si>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</si>
  <si>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</si>
  <si>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</si>
  <si>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</si>
  <si>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</si>
  <si>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</si>
  <si>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</si>
  <si>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</si>
  <si>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</si>
  <si>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</si>
  <si>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</si>
  <si>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</si>
  <si>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</si>
  <si>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</si>
  <si>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</si>
  <si>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</si>
  <si>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</si>
  <si>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</si>
  <si>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</si>
  <si>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</si>
  <si>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</si>
  <si>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</si>
  <si>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</si>
  <si>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</si>
  <si>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</si>
  <si>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</si>
  <si>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</si>
  <si>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</si>
  <si>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</si>
  <si>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</si>
  <si>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</si>
  <si>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</si>
  <si>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</si>
  <si>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</si>
  <si>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</si>
  <si>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</si>
  <si>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</si>
  <si>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</si>
  <si>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</si>
  <si>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</si>
  <si>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</si>
  <si>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</si>
  <si>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</si>
  <si>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</si>
  <si>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</si>
  <si>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</si>
  <si>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</si>
  <si>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</si>
  <si>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</si>
  <si>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</si>
  <si>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</si>
  <si>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</si>
  <si>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</si>
  <si>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</si>
  <si>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</si>
  <si>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</si>
  <si>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</si>
  <si>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</si>
  <si>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</si>
  <si>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</si>
  <si>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</si>
  <si>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</si>
  <si>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</si>
  <si>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</si>
  <si>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</si>
  <si>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</si>
  <si>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</si>
  <si>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</si>
  <si>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</si>
  <si>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</si>
  <si>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</si>
  <si>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</si>
  <si>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</si>
  <si>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</si>
  <si>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</si>
  <si>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</si>
  <si>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</si>
  <si>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</si>
  <si>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</si>
  <si>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</si>
  <si>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</si>
  <si>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</si>
  <si>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</si>
  <si>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</si>
  <si>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</si>
  <si>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</si>
  <si>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</si>
  <si>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</si>
  <si>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</si>
  <si>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</si>
  <si>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</si>
  <si>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</si>
  <si>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</si>
  <si>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</si>
  <si>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</si>
  <si>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</si>
  <si>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</si>
  <si>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</si>
  <si>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</si>
  <si>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</si>
  <si>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</si>
  <si>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</si>
  <si>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</si>
  <si>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</si>
  <si>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</si>
  <si>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</si>
  <si>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</si>
  <si>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</si>
  <si>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</si>
  <si>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</si>
  <si>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</si>
  <si>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</si>
  <si>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</si>
  <si>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</si>
  <si>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</si>
  <si>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</si>
  <si>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</si>
  <si>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</si>
  <si>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</si>
  <si>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</si>
  <si>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</si>
  <si>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</si>
  <si>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</si>
  <si>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</si>
  <si>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</si>
  <si>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</si>
  <si>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</si>
  <si>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</si>
  <si>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</si>
  <si>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</si>
  <si>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</si>
  <si>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</si>
  <si>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</si>
  <si>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</si>
  <si>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</si>
  <si>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</si>
  <si>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</si>
  <si>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</si>
  <si>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</si>
  <si>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</si>
  <si>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</si>
  <si>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</si>
  <si>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</si>
  <si>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</si>
  <si>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</si>
  <si>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</si>
  <si>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</si>
  <si>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</si>
  <si>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</si>
  <si>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</si>
  <si>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</si>
  <si>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</si>
  <si>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</si>
  <si>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</si>
  <si>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</si>
  <si>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</si>
  <si>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</si>
  <si>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</si>
  <si>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</si>
  <si>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</si>
  <si>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</si>
  <si>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</si>
  <si>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</si>
  <si>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</si>
  <si>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</si>
  <si>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</si>
  <si>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</si>
  <si>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</si>
  <si>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</si>
  <si>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</si>
  <si>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</si>
  <si>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</si>
  <si>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</si>
  <si>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</si>
  <si>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</si>
  <si>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</si>
  <si>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</si>
  <si>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</si>
  <si>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</si>
  <si>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</si>
  <si>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</si>
  <si>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</si>
  <si>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</si>
  <si>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</si>
  <si>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</si>
  <si>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</si>
  <si>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</si>
  <si>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</si>
  <si>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</si>
  <si>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</si>
  <si>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</si>
  <si>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</si>
  <si>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</si>
  <si>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</si>
  <si>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</si>
  <si>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</si>
  <si>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</si>
  <si>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</si>
  <si>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</si>
  <si>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</si>
  <si>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</si>
  <si>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</si>
  <si>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</si>
  <si>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</si>
  <si>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</si>
  <si>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</si>
  <si>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</si>
  <si>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</si>
  <si>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</si>
  <si>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</si>
  <si>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</si>
  <si>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</si>
  <si>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</si>
  <si>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</si>
  <si>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</si>
  <si>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</si>
  <si>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</si>
  <si>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</si>
  <si>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</si>
  <si>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</si>
  <si>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</si>
  <si>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</si>
  <si>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</si>
  <si>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</si>
  <si>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</si>
  <si>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</si>
  <si>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</si>
  <si>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</si>
  <si>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</si>
  <si>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</si>
  <si>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</si>
  <si>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</si>
  <si>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</si>
  <si>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</si>
  <si>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</si>
  <si>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</si>
  <si>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</si>
  <si>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</si>
  <si>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</si>
  <si>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</si>
  <si>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</si>
  <si>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</si>
  <si>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</si>
  <si>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</si>
  <si>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</si>
  <si>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</si>
  <si>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</si>
  <si>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</si>
  <si>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</si>
  <si>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</si>
  <si>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</si>
  <si>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</si>
  <si>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</si>
  <si>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</si>
  <si>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</si>
  <si>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</si>
  <si>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</si>
  <si>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</si>
  <si>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</si>
  <si>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</si>
  <si>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</si>
  <si>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</si>
  <si>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</si>
  <si>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</si>
  <si>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</si>
  <si>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</si>
  <si>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</si>
  <si>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</si>
  <si>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</si>
  <si>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</si>
  <si>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</si>
  <si>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</si>
  <si>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</si>
  <si>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</si>
  <si>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</si>
  <si>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</si>
  <si>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</si>
  <si>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</si>
  <si>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</si>
  <si>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</si>
  <si>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</si>
  <si>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</si>
  <si>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</si>
  <si>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</si>
  <si>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</si>
  <si>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</si>
  <si>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</si>
  <si>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</si>
  <si>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</si>
  <si>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</si>
  <si>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</si>
  <si>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</si>
  <si>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</si>
  <si>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</si>
  <si>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</si>
  <si>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</si>
  <si>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</si>
  <si>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</si>
  <si>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</si>
  <si>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</si>
  <si>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</si>
  <si>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</si>
  <si>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</si>
  <si>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</si>
  <si>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</si>
  <si>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</si>
  <si>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</si>
  <si>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</si>
  <si>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</si>
  <si>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</si>
  <si>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</si>
  <si>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</si>
  <si>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</si>
  <si>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</si>
  <si>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</si>
  <si>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</si>
  <si>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</si>
  <si>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</si>
  <si>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</si>
  <si>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</si>
  <si>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</si>
  <si>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</si>
  <si>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</si>
  <si>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</si>
  <si>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</si>
  <si>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</si>
  <si>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</si>
  <si>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</si>
  <si>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</si>
  <si>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</si>
  <si>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</si>
  <si>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</si>
  <si>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</si>
  <si>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</si>
  <si>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</si>
  <si>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</si>
  <si>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</si>
  <si>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</si>
  <si>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</si>
  <si>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</si>
  <si>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</si>
  <si>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</si>
  <si>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</si>
  <si>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</si>
  <si>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</si>
  <si>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</si>
  <si>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</si>
  <si>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</si>
  <si>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</si>
  <si>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</si>
  <si>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</si>
  <si>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</si>
  <si>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</si>
  <si>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</si>
  <si>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</si>
  <si>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</si>
  <si>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</si>
  <si>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</si>
  <si>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</si>
  <si>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</si>
  <si>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</si>
  <si>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</si>
  <si>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</si>
  <si>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</si>
  <si>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</si>
  <si>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</si>
  <si>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</si>
  <si>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</si>
  <si>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</si>
  <si>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</si>
  <si>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</si>
  <si>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</si>
  <si>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</si>
  <si>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</si>
  <si>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</si>
  <si>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</si>
  <si>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</si>
  <si>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</si>
  <si>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</si>
  <si>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</si>
  <si>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</si>
  <si>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</si>
  <si>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</si>
  <si>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</si>
  <si>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</si>
  <si>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</si>
  <si>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</si>
  <si>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</si>
  <si>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</si>
  <si>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</si>
  <si>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</si>
  <si>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</si>
  <si>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</si>
  <si>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</si>
  <si>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</si>
  <si>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</si>
  <si>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</si>
  <si>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</si>
  <si>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</si>
  <si>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</si>
  <si>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</si>
  <si>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</si>
  <si>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</si>
  <si>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</si>
  <si>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</si>
  <si>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</si>
  <si>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</si>
  <si>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</si>
  <si>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</si>
  <si>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</si>
  <si>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</si>
  <si>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</si>
  <si>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</si>
  <si>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</si>
  <si>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</si>
  <si>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</si>
  <si>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</si>
  <si>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</si>
  <si>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</si>
  <si>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</si>
  <si>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</si>
  <si>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</si>
  <si>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</si>
  <si>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</si>
  <si>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</si>
  <si>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</si>
  <si>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</si>
  <si>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</si>
  <si>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</si>
  <si>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</si>
  <si>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</si>
  <si>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</si>
  <si>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</si>
  <si>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</si>
  <si>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</si>
  <si>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</si>
  <si>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</si>
  <si>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</si>
  <si>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</si>
  <si>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</si>
  <si>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</si>
  <si>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</si>
  <si>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</si>
  <si>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</si>
  <si>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</si>
  <si>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</si>
  <si>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</si>
  <si>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</si>
  <si>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</si>
  <si>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</si>
  <si>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</si>
  <si>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</si>
  <si>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</si>
  <si>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</si>
  <si>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</si>
  <si>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</si>
  <si>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</si>
  <si>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</si>
  <si>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</si>
  <si>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</si>
  <si>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</si>
  <si>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</si>
  <si>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</si>
  <si>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</si>
  <si>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</si>
  <si>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</si>
  <si>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</si>
  <si>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</si>
  <si>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</si>
  <si>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</si>
  <si>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</si>
  <si>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</si>
  <si>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</si>
  <si>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</si>
  <si>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</si>
  <si>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</si>
  <si>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</si>
  <si>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</si>
  <si>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</si>
  <si>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</si>
  <si>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</si>
  <si>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</si>
  <si>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</si>
  <si>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</si>
  <si>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</si>
  <si>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</si>
  <si>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</si>
  <si>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</si>
  <si>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</si>
  <si>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</si>
  <si>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</si>
  <si>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</si>
  <si>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</si>
  <si>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</si>
  <si>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</si>
  <si>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</si>
  <si>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</si>
  <si>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</si>
  <si>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</si>
  <si>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</si>
  <si>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</si>
  <si>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</si>
  <si>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</si>
  <si>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</si>
  <si>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</si>
  <si>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</si>
  <si>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</si>
  <si>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</si>
  <si>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</si>
  <si>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</si>
  <si>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</si>
  <si>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</si>
  <si>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</si>
  <si>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</si>
  <si>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</si>
  <si>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</si>
  <si>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</si>
  <si>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</si>
  <si>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</si>
  <si>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</si>
  <si>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</si>
  <si>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</si>
  <si>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</si>
  <si>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</si>
  <si>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</si>
  <si>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</si>
  <si>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</si>
  <si>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</si>
  <si>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</si>
  <si>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</si>
  <si>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</si>
  <si>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</si>
  <si>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</si>
  <si>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</si>
  <si>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</si>
  <si>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</si>
  <si>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</si>
  <si>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</si>
  <si>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</si>
  <si>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</si>
  <si>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</si>
  <si>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</si>
  <si>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</si>
  <si>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</si>
  <si>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</si>
  <si>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</si>
  <si>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</si>
  <si>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</si>
  <si>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</si>
  <si>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</si>
  <si>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</si>
  <si>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</si>
  <si>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</si>
  <si>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</si>
  <si>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</si>
  <si>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</si>
  <si>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</si>
  <si>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</si>
  <si>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</si>
  <si>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</si>
  <si>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</si>
  <si>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</si>
  <si>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</si>
  <si>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</si>
  <si>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</si>
  <si>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</si>
  <si>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</si>
  <si>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</si>
  <si>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</si>
  <si>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</si>
  <si>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</si>
  <si>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</si>
  <si>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</si>
  <si>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</si>
  <si>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</si>
  <si>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</si>
  <si>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</si>
  <si>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</si>
  <si>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</si>
  <si>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</si>
  <si>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</si>
  <si>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</si>
  <si>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</si>
  <si>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</si>
  <si>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</si>
  <si>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</si>
  <si>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</si>
  <si>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</si>
  <si>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</si>
  <si>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</si>
  <si>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</si>
  <si>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</si>
  <si>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</si>
  <si>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</si>
  <si>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</si>
  <si>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</si>
  <si>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</si>
  <si>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</si>
  <si>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</si>
  <si>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</si>
  <si>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</si>
  <si>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</si>
  <si>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</si>
  <si>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</si>
  <si>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</si>
  <si>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</si>
  <si>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</si>
  <si>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</si>
  <si>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</si>
  <si>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</si>
  <si>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</si>
  <si>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</si>
  <si>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</si>
  <si>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</si>
  <si>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</si>
  <si>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</si>
  <si>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</si>
  <si>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</si>
  <si>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</si>
  <si>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</si>
  <si>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</si>
  <si>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</si>
  <si>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</si>
  <si>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</si>
  <si>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</si>
  <si>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</si>
  <si>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</si>
  <si>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</si>
  <si>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</si>
  <si>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</si>
  <si>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</si>
  <si>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</si>
  <si>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</si>
  <si>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</si>
  <si>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</si>
  <si>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</si>
  <si>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</si>
  <si>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</si>
  <si>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</si>
  <si>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</si>
  <si>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</si>
  <si>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</si>
  <si>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</si>
  <si>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</si>
  <si>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</si>
  <si>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</si>
  <si>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</si>
  <si>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</si>
  <si>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</si>
  <si>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</si>
  <si>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</si>
  <si>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</si>
  <si>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</si>
  <si>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</si>
  <si>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</si>
  <si>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</si>
  <si>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</si>
  <si>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</si>
  <si>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</si>
  <si>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</si>
  <si>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</si>
  <si>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</si>
  <si>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</si>
  <si>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</si>
  <si>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</si>
  <si>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</si>
  <si>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</si>
  <si>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</si>
  <si>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</si>
  <si>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</si>
  <si>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</si>
  <si>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</si>
  <si>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</si>
  <si>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</si>
  <si>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</si>
  <si>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</si>
  <si>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</si>
  <si>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</si>
  <si>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</si>
  <si>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</si>
  <si>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</si>
  <si>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</si>
  <si>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</si>
  <si>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</si>
  <si>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</si>
  <si>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</si>
  <si>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</si>
  <si>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</si>
  <si>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</si>
  <si>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</si>
  <si>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</si>
  <si>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</si>
  <si>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</si>
  <si>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</si>
  <si>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</si>
  <si>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</si>
  <si>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</si>
  <si>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</si>
  <si>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</si>
  <si>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</si>
  <si>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</si>
  <si>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</si>
  <si>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</si>
  <si>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</si>
  <si>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</si>
  <si>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</si>
  <si>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</si>
  <si>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</si>
  <si>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</si>
  <si>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</si>
  <si>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</si>
  <si>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</si>
  <si>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</si>
  <si>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</si>
  <si>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</si>
  <si>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</si>
  <si>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</si>
  <si>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</si>
  <si>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</si>
  <si>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</si>
  <si>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</si>
  <si>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</si>
  <si>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</si>
  <si>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</si>
  <si>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</si>
  <si>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</si>
  <si>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</si>
  <si>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</si>
  <si>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</si>
  <si>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</si>
  <si>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</si>
  <si>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</si>
  <si>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</si>
  <si>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</si>
  <si>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</si>
  <si>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</si>
  <si>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</si>
  <si>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</si>
  <si>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</si>
  <si>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</si>
  <si>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</si>
  <si>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</si>
  <si>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</si>
  <si>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</si>
  <si>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</si>
  <si>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</si>
  <si>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</si>
  <si>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</si>
  <si>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</si>
  <si>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</si>
  <si>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</si>
  <si>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</si>
  <si>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</si>
  <si>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</si>
  <si>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</si>
  <si>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</si>
  <si>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</si>
  <si>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</si>
  <si>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</si>
  <si>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</si>
  <si>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</si>
  <si>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</si>
  <si>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</si>
  <si>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</si>
  <si>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</si>
  <si>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</si>
  <si>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</si>
  <si>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</si>
  <si>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</si>
  <si>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</si>
  <si>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</si>
  <si>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</si>
  <si>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</si>
  <si>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</si>
  <si>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</si>
  <si>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</si>
  <si>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</si>
  <si>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</si>
  <si>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</si>
  <si>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</si>
  <si>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</si>
  <si>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</si>
  <si>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</si>
  <si>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</si>
  <si>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</si>
  <si>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</si>
  <si>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</si>
  <si>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</si>
  <si>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</si>
  <si>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</si>
  <si>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</si>
  <si>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</si>
  <si>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</si>
  <si>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</si>
  <si>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</si>
  <si>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</si>
  <si>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</si>
  <si>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</si>
  <si>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</si>
  <si>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</si>
  <si>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</si>
  <si>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</si>
  <si>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</si>
  <si>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</si>
  <si>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</si>
  <si>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</si>
  <si>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</si>
  <si>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</si>
  <si>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</si>
  <si>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</si>
  <si>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</si>
  <si>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</si>
  <si>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</si>
  <si>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</si>
  <si>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</si>
  <si>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</si>
  <si>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</si>
  <si>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</si>
  <si>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</si>
  <si>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</si>
  <si>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</si>
  <si>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</si>
  <si>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</si>
  <si>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</si>
  <si>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</si>
  <si>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</si>
  <si>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</si>
  <si>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</si>
  <si>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</si>
  <si>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</si>
  <si>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</si>
  <si>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</si>
  <si>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</si>
  <si>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</si>
  <si>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</si>
  <si>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</si>
  <si>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</si>
  <si>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</si>
  <si>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</si>
  <si>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</si>
  <si>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</si>
  <si>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</si>
  <si>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</si>
  <si>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</si>
  <si>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</si>
  <si>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</si>
  <si>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</si>
  <si>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</si>
  <si>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</si>
  <si>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</si>
  <si>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</si>
  <si>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</si>
  <si>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</si>
  <si>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</si>
  <si>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</si>
  <si>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</si>
  <si>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</si>
  <si>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</si>
  <si>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</si>
  <si>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</si>
  <si>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</si>
  <si>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</si>
  <si>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</si>
  <si>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</si>
  <si>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</si>
  <si>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</si>
  <si>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</si>
  <si>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</si>
  <si>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</si>
  <si>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</si>
  <si>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</si>
  <si>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</si>
  <si>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</si>
  <si>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</si>
  <si>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</si>
  <si>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Golubac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</si>
</sst>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111</c:v>
                </c:pt>
                <c:pt idx="1">
                  <c:v>133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128</c:v>
                </c:pt>
                <c:pt idx="1">
                  <c:v>126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41728"/>
        <c:axId val="192490112"/>
      </c:barChart>
      <c:catAx>
        <c:axId val="192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112"/>
        <c:crosses val="autoZero"/>
        <c:auto val="1"/>
        <c:lblAlgn val="ctr"/>
        <c:lblOffset val="100"/>
        <c:noMultiLvlLbl val="0"/>
      </c:catAx>
      <c:valAx>
        <c:axId val="1924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4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</c:v>
                </c:pt>
                <c:pt idx="1">
                  <c:v>74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5024"/>
        <c:axId val="201028736"/>
      </c:barChart>
      <c:catAx>
        <c:axId val="2010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8736"/>
        <c:crosses val="autoZero"/>
        <c:auto val="1"/>
        <c:lblAlgn val="ctr"/>
        <c:lblOffset val="100"/>
        <c:noMultiLvlLbl val="0"/>
      </c:catAx>
      <c:valAx>
        <c:axId val="20102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502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05248"/>
        <c:axId val="201241728"/>
      </c:barChart>
      <c:catAx>
        <c:axId val="201205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auto val="1"/>
        <c:lblAlgn val="ctr"/>
        <c:lblOffset val="100"/>
        <c:noMultiLvlLbl val="0"/>
      </c:catAx>
      <c:valAx>
        <c:axId val="201241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5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264"/>
        <c:axId val="202021120"/>
      </c:barChart>
      <c:catAx>
        <c:axId val="20177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auto val="1"/>
        <c:lblAlgn val="ctr"/>
        <c:lblOffset val="100"/>
        <c:noMultiLvlLbl val="0"/>
      </c:catAx>
      <c:valAx>
        <c:axId val="202021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2277</c:v>
                </c:pt>
                <c:pt idx="1">
                  <c:v>2140</c:v>
                </c:pt>
                <c:pt idx="2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362880"/>
        <c:axId val="202364416"/>
      </c:barChart>
      <c:catAx>
        <c:axId val="2023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auto val="1"/>
        <c:lblAlgn val="ctr"/>
        <c:lblOffset val="100"/>
        <c:noMultiLvlLbl val="0"/>
      </c:catAx>
      <c:valAx>
        <c:axId val="20236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12.036758059656522</c:v>
                </c:pt>
                <c:pt idx="1">
                  <c:v>54.639951792708651</c:v>
                </c:pt>
                <c:pt idx="2">
                  <c:v>33.323290147634829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7440"/>
        <c:axId val="203297920"/>
      </c:barChart>
      <c:catAx>
        <c:axId val="2031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297920"/>
        <c:crosses val="autoZero"/>
        <c:auto val="1"/>
        <c:lblAlgn val="ctr"/>
        <c:lblOffset val="100"/>
        <c:noMultiLvlLbl val="0"/>
      </c:catAx>
      <c:valAx>
        <c:axId val="2032979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74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435392"/>
        <c:axId val="220022656"/>
      </c:barChart>
      <c:catAx>
        <c:axId val="203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022656"/>
        <c:crosses val="autoZero"/>
        <c:auto val="1"/>
        <c:lblAlgn val="ctr"/>
        <c:lblOffset val="100"/>
        <c:noMultiLvlLbl val="0"/>
      </c:catAx>
      <c:valAx>
        <c:axId val="2200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3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75</c:v>
                </c:pt>
                <c:pt idx="1">
                  <c:v>57.1</c:v>
                </c:pt>
                <c:pt idx="2">
                  <c:v>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84</c:v>
                </c:pt>
                <c:pt idx="1">
                  <c:v>105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079232"/>
        <c:axId val="222171136"/>
      </c:barChart>
      <c:catAx>
        <c:axId val="22207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171136"/>
        <c:crosses val="autoZero"/>
        <c:auto val="1"/>
        <c:lblAlgn val="ctr"/>
        <c:lblOffset val="100"/>
        <c:noMultiLvlLbl val="0"/>
      </c:catAx>
      <c:valAx>
        <c:axId val="2221711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792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163</c:v>
                </c:pt>
                <c:pt idx="1">
                  <c:v>144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391680"/>
        <c:axId val="222402816"/>
      </c:barChart>
      <c:catAx>
        <c:axId val="2223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402816"/>
        <c:crosses val="autoZero"/>
        <c:auto val="1"/>
        <c:lblAlgn val="ctr"/>
        <c:lblOffset val="100"/>
        <c:noMultiLvlLbl val="0"/>
      </c:catAx>
      <c:valAx>
        <c:axId val="22240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391680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093696"/>
        <c:axId val="224095232"/>
      </c:barChart>
      <c:catAx>
        <c:axId val="2240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95232"/>
        <c:crosses val="autoZero"/>
        <c:auto val="1"/>
        <c:lblAlgn val="ctr"/>
        <c:lblOffset val="100"/>
        <c:noMultiLvlLbl val="0"/>
      </c:catAx>
      <c:valAx>
        <c:axId val="2240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936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18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88192"/>
        <c:axId val="193096704"/>
      </c:barChart>
      <c:catAx>
        <c:axId val="19288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6704"/>
        <c:crosses val="autoZero"/>
        <c:auto val="1"/>
        <c:lblAlgn val="ctr"/>
        <c:lblOffset val="100"/>
        <c:noMultiLvlLbl val="0"/>
      </c:catAx>
      <c:valAx>
        <c:axId val="1930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8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18</c:v>
                </c:pt>
                <c:pt idx="1">
                  <c:v>32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37</c:v>
                </c:pt>
                <c:pt idx="1">
                  <c:v>47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186368"/>
        <c:axId val="224189824"/>
      </c:barChart>
      <c:catAx>
        <c:axId val="22418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89824"/>
        <c:crosses val="autoZero"/>
        <c:auto val="1"/>
        <c:lblAlgn val="ctr"/>
        <c:lblOffset val="100"/>
        <c:noMultiLvlLbl val="0"/>
      </c:catAx>
      <c:valAx>
        <c:axId val="22418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86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1.5968665260620667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1.5818017475143116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1.8379029828261524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2.6815305815004518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2.0036155468514614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2.0638746610424827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2.2597167821633022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2.4555589032841221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3.2087978306718892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3.1485387164808678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3.6456764085567945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4.0524254293461892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5.8903284121723409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5.5589032841217234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3.2841217234106654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1.777643868635131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557184"/>
        <c:axId val="230564992"/>
      </c:barChart>
      <c:catAx>
        <c:axId val="230557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30564992"/>
        <c:crosses val="autoZero"/>
        <c:auto val="1"/>
        <c:lblAlgn val="ctr"/>
        <c:lblOffset val="100"/>
        <c:noMultiLvlLbl val="0"/>
      </c:catAx>
      <c:valAx>
        <c:axId val="230564992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30557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1.687255197348599</c:v>
                </c:pt>
                <c:pt idx="1">
                  <c:v>1.4311539620367579</c:v>
                </c:pt>
                <c:pt idx="2">
                  <c:v>1.566736968966556</c:v>
                </c:pt>
                <c:pt idx="3">
                  <c:v>1.8830973184694184</c:v>
                </c:pt>
                <c:pt idx="4">
                  <c:v>2.6212714673094304</c:v>
                </c:pt>
                <c:pt idx="5">
                  <c:v>2.5459475745706537</c:v>
                </c:pt>
                <c:pt idx="6">
                  <c:v>2.4103645676408556</c:v>
                </c:pt>
                <c:pt idx="7">
                  <c:v>2.3651702319975896</c:v>
                </c:pt>
                <c:pt idx="8">
                  <c:v>2.7568544742392289</c:v>
                </c:pt>
                <c:pt idx="9">
                  <c:v>3.5402229587225067</c:v>
                </c:pt>
                <c:pt idx="10">
                  <c:v>3.6607411871045499</c:v>
                </c:pt>
                <c:pt idx="11">
                  <c:v>3.5703525158180178</c:v>
                </c:pt>
                <c:pt idx="12">
                  <c:v>3.9168424224163902</c:v>
                </c:pt>
                <c:pt idx="13">
                  <c:v>5.2726724917143715</c:v>
                </c:pt>
                <c:pt idx="14">
                  <c:v>4.835793913829467</c:v>
                </c:pt>
                <c:pt idx="15">
                  <c:v>2.3802350105453449</c:v>
                </c:pt>
                <c:pt idx="16">
                  <c:v>1.4010244049412475</c:v>
                </c:pt>
                <c:pt idx="17">
                  <c:v>0.73817414884001209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2640896"/>
        <c:axId val="232642432"/>
      </c:barChart>
      <c:catAx>
        <c:axId val="2326408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32642432"/>
        <c:crosses val="autoZero"/>
        <c:auto val="1"/>
        <c:lblAlgn val="ctr"/>
        <c:lblOffset val="100"/>
        <c:noMultiLvlLbl val="0"/>
      </c:catAx>
      <c:valAx>
        <c:axId val="232642432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40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0.13042060645582002</c:v>
                </c:pt>
                <c:pt idx="1">
                  <c:v>0.10355540214014498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1.7606781871535704</c:v>
                </c:pt>
                <c:pt idx="1">
                  <c:v>0.5177770107007249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20.802086729703291</c:v>
                </c:pt>
                <c:pt idx="1">
                  <c:v>9.3199861926130492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31.26834039778285</c:v>
                </c:pt>
                <c:pt idx="1">
                  <c:v>29.789437348981707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37.365503749592435</c:v>
                </c:pt>
                <c:pt idx="1">
                  <c:v>49.913703831549874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3.3583306162373656</c:v>
                </c:pt>
                <c:pt idx="1">
                  <c:v>3.6589575422851226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5.3146397130746657</c:v>
                </c:pt>
                <c:pt idx="1">
                  <c:v>6.6965826717293755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3585280"/>
        <c:axId val="273586816"/>
      </c:barChart>
      <c:catAx>
        <c:axId val="2735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586816"/>
        <c:crosses val="autoZero"/>
        <c:auto val="1"/>
        <c:lblAlgn val="ctr"/>
        <c:lblOffset val="100"/>
        <c:noMultiLvlLbl val="0"/>
      </c:catAx>
      <c:valAx>
        <c:axId val="27358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3585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35.833061623736548</c:v>
                </c:pt>
                <c:pt idx="1">
                  <c:v>28.719364860200209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39.550048907727422</c:v>
                </c:pt>
                <c:pt idx="1">
                  <c:v>46.496375560925095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24.486468862080208</c:v>
                </c:pt>
                <c:pt idx="1">
                  <c:v>24.611667241974455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0.13042060645582002</c:v>
                </c:pt>
                <c:pt idx="1">
                  <c:v>0.17259233690024164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4508416"/>
        <c:axId val="275560320"/>
      </c:barChart>
      <c:catAx>
        <c:axId val="2745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5560320"/>
        <c:crosses val="autoZero"/>
        <c:auto val="1"/>
        <c:lblAlgn val="ctr"/>
        <c:lblOffset val="100"/>
        <c:noMultiLvlLbl val="0"/>
      </c:catAx>
      <c:valAx>
        <c:axId val="275560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508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6748160"/>
        <c:axId val="276749696"/>
      </c:barChart>
      <c:catAx>
        <c:axId val="27674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49696"/>
        <c:crosses val="autoZero"/>
        <c:auto val="1"/>
        <c:lblAlgn val="ctr"/>
        <c:lblOffset val="100"/>
        <c:noMultiLvlLbl val="0"/>
      </c:catAx>
      <c:valAx>
        <c:axId val="276749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4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1.26</c:v>
                </c:pt>
                <c:pt idx="1">
                  <c:v>0.4</c:v>
                </c:pt>
                <c:pt idx="3">
                  <c:v>0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7135744"/>
        <c:axId val="277138432"/>
      </c:barChart>
      <c:catAx>
        <c:axId val="2771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138432"/>
        <c:crosses val="autoZero"/>
        <c:auto val="1"/>
        <c:lblAlgn val="ctr"/>
        <c:lblOffset val="100"/>
        <c:noMultiLvlLbl val="0"/>
      </c:catAx>
      <c:valAx>
        <c:axId val="277138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1357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64.574898785425106</c:v>
                </c:pt>
                <c:pt idx="2">
                  <c:v>16.79049034175334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35.425101214574902</c:v>
                </c:pt>
                <c:pt idx="2">
                  <c:v>83.20950965824666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7817984"/>
        <c:axId val="277853312"/>
      </c:barChart>
      <c:catAx>
        <c:axId val="27781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853312"/>
        <c:crosses val="autoZero"/>
        <c:auto val="1"/>
        <c:lblAlgn val="ctr"/>
        <c:lblOffset val="100"/>
        <c:noMultiLvlLbl val="0"/>
      </c:catAx>
      <c:valAx>
        <c:axId val="2778533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817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020480"/>
        <c:axId val="278022016"/>
      </c:barChart>
      <c:catAx>
        <c:axId val="278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022016"/>
        <c:crosses val="autoZero"/>
        <c:auto val="1"/>
        <c:lblAlgn val="ctr"/>
        <c:lblOffset val="100"/>
        <c:noMultiLvlLbl val="0"/>
      </c:catAx>
      <c:valAx>
        <c:axId val="2780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02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097920"/>
        <c:axId val="278099456"/>
      </c:barChart>
      <c:catAx>
        <c:axId val="2780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099456"/>
        <c:crosses val="autoZero"/>
        <c:auto val="1"/>
        <c:lblAlgn val="ctr"/>
        <c:lblOffset val="100"/>
        <c:noMultiLvlLbl val="0"/>
      </c:catAx>
      <c:valAx>
        <c:axId val="27809945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8097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209</c:v>
                </c:pt>
                <c:pt idx="1">
                  <c:v>155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136</c:v>
                </c:pt>
                <c:pt idx="1">
                  <c:v>125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42944"/>
        <c:axId val="193444864"/>
      </c:barChart>
      <c:catAx>
        <c:axId val="1934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4864"/>
        <c:crosses val="autoZero"/>
        <c:auto val="1"/>
        <c:lblAlgn val="ctr"/>
        <c:lblOffset val="100"/>
        <c:noMultiLvlLbl val="0"/>
      </c:catAx>
      <c:valAx>
        <c:axId val="19344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2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83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169472"/>
        <c:axId val="278249856"/>
      </c:barChart>
      <c:catAx>
        <c:axId val="2781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249856"/>
        <c:crosses val="autoZero"/>
        <c:auto val="1"/>
        <c:lblAlgn val="ctr"/>
        <c:lblOffset val="100"/>
        <c:noMultiLvlLbl val="0"/>
      </c:catAx>
      <c:valAx>
        <c:axId val="27824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816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29.959514170040485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28.906882591093119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14.17004048582996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11.821862348178138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7.2874493927125501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7.8542510121457489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8774528"/>
        <c:axId val="278831104"/>
      </c:barChart>
      <c:catAx>
        <c:axId val="27877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831104"/>
        <c:crosses val="autoZero"/>
        <c:auto val="1"/>
        <c:lblAlgn val="ctr"/>
        <c:lblOffset val="100"/>
        <c:noMultiLvlLbl val="0"/>
      </c:catAx>
      <c:valAx>
        <c:axId val="278831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774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49.65</c:v>
                </c:pt>
                <c:pt idx="1">
                  <c:v>42.87</c:v>
                </c:pt>
                <c:pt idx="2">
                  <c:v>6.29</c:v>
                </c:pt>
                <c:pt idx="3">
                  <c:v>1.05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58.89</c:v>
                </c:pt>
                <c:pt idx="1">
                  <c:v>32.979999999999997</c:v>
                </c:pt>
                <c:pt idx="2">
                  <c:v>6.79</c:v>
                </c:pt>
                <c:pt idx="3">
                  <c:v>1.1599999999999999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9108608"/>
        <c:axId val="279209856"/>
      </c:barChart>
      <c:catAx>
        <c:axId val="27910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09856"/>
        <c:crosses val="autoZero"/>
        <c:auto val="1"/>
        <c:lblAlgn val="ctr"/>
        <c:lblOffset val="100"/>
        <c:noMultiLvlLbl val="0"/>
      </c:catAx>
      <c:valAx>
        <c:axId val="27920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086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49430</c:v>
                </c:pt>
                <c:pt idx="1">
                  <c:v>54236</c:v>
                </c:pt>
                <c:pt idx="2">
                  <c:v>62640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228416"/>
        <c:axId val="279230336"/>
      </c:barChart>
      <c:catAx>
        <c:axId val="2792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30336"/>
        <c:crosses val="autoZero"/>
        <c:auto val="1"/>
        <c:lblAlgn val="ctr"/>
        <c:lblOffset val="100"/>
        <c:noMultiLvlLbl val="0"/>
      </c:catAx>
      <c:valAx>
        <c:axId val="2792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2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723</c:v>
                </c:pt>
                <c:pt idx="1">
                  <c:v>709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1087</c:v>
                </c:pt>
                <c:pt idx="1">
                  <c:v>1081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244800"/>
        <c:axId val="279246336"/>
      </c:barChart>
      <c:catAx>
        <c:axId val="2792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46336"/>
        <c:crosses val="autoZero"/>
        <c:auto val="1"/>
        <c:lblAlgn val="ctr"/>
        <c:lblOffset val="100"/>
        <c:noMultiLvlLbl val="0"/>
      </c:catAx>
      <c:valAx>
        <c:axId val="27924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244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21.4</c:v>
                </c:pt>
                <c:pt idx="1">
                  <c:v>20.6</c:v>
                </c:pt>
                <c:pt idx="2">
                  <c:v>0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55.194805194805198</c:v>
                </c:pt>
                <c:pt idx="1">
                  <c:v>82.584269662921344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44.805194805194802</c:v>
                </c:pt>
                <c:pt idx="1">
                  <c:v>17.415730337078653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0790912"/>
        <c:axId val="280792448"/>
      </c:barChart>
      <c:catAx>
        <c:axId val="280790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792448"/>
        <c:crosses val="autoZero"/>
        <c:auto val="1"/>
        <c:lblAlgn val="ctr"/>
        <c:lblOffset val="100"/>
        <c:noMultiLvlLbl val="0"/>
      </c:catAx>
      <c:valAx>
        <c:axId val="2807924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7909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0818816"/>
        <c:axId val="280820736"/>
      </c:barChart>
      <c:catAx>
        <c:axId val="28081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820736"/>
        <c:crosses val="autoZero"/>
        <c:auto val="1"/>
        <c:lblAlgn val="ctr"/>
        <c:lblOffset val="100"/>
        <c:noMultiLvlLbl val="0"/>
      </c:catAx>
      <c:valAx>
        <c:axId val="2808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8188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6.5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214400"/>
        <c:axId val="282216320"/>
      </c:barChart>
      <c:catAx>
        <c:axId val="2822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216320"/>
        <c:crosses val="autoZero"/>
        <c:auto val="1"/>
        <c:lblAlgn val="ctr"/>
        <c:lblOffset val="100"/>
        <c:noMultiLvlLbl val="0"/>
      </c:catAx>
      <c:valAx>
        <c:axId val="2822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2144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</c:v>
                </c:pt>
                <c:pt idx="1">
                  <c:v>14.3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327680"/>
        <c:axId val="282354048"/>
      </c:barChart>
      <c:catAx>
        <c:axId val="2823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354048"/>
        <c:crosses val="autoZero"/>
        <c:auto val="1"/>
        <c:lblAlgn val="ctr"/>
        <c:lblOffset val="100"/>
        <c:noMultiLvlLbl val="0"/>
      </c:catAx>
      <c:valAx>
        <c:axId val="2823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32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49.8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2505216"/>
        <c:axId val="282507136"/>
      </c:barChart>
      <c:catAx>
        <c:axId val="2825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507136"/>
        <c:crosses val="autoZero"/>
        <c:auto val="1"/>
        <c:lblAlgn val="ctr"/>
        <c:lblOffset val="100"/>
        <c:noMultiLvlLbl val="0"/>
      </c:catAx>
      <c:valAx>
        <c:axId val="28250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50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579328"/>
        <c:axId val="282580864"/>
      </c:barChart>
      <c:catAx>
        <c:axId val="2825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580864"/>
        <c:crosses val="autoZero"/>
        <c:auto val="1"/>
        <c:lblAlgn val="ctr"/>
        <c:lblOffset val="100"/>
        <c:noMultiLvlLbl val="0"/>
      </c:catAx>
      <c:valAx>
        <c:axId val="2825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57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29.3</c:v>
                </c:pt>
                <c:pt idx="1">
                  <c:v>40.200000000000003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14.6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56.1</c:v>
                </c:pt>
                <c:pt idx="1">
                  <c:v>59.8</c:v>
                </c:pt>
                <c:pt idx="2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4180864"/>
        <c:axId val="284183552"/>
      </c:barChart>
      <c:catAx>
        <c:axId val="2841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183552"/>
        <c:crosses val="autoZero"/>
        <c:auto val="1"/>
        <c:lblAlgn val="ctr"/>
        <c:lblOffset val="100"/>
        <c:noMultiLvlLbl val="0"/>
      </c:catAx>
      <c:valAx>
        <c:axId val="28418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418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5329</c:v>
                </c:pt>
                <c:pt idx="1">
                  <c:v>5587</c:v>
                </c:pt>
                <c:pt idx="2">
                  <c:v>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292</c:v>
                </c:pt>
                <c:pt idx="1">
                  <c:v>2017</c:v>
                </c:pt>
                <c:pt idx="2">
                  <c:v>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251392"/>
        <c:axId val="168252928"/>
      </c:barChart>
      <c:catAx>
        <c:axId val="16825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52928"/>
        <c:crosses val="autoZero"/>
        <c:auto val="1"/>
        <c:lblAlgn val="ctr"/>
        <c:lblOffset val="100"/>
        <c:noMultiLvlLbl val="0"/>
      </c:catAx>
      <c:valAx>
        <c:axId val="16825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8251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15201</c:v>
                </c:pt>
                <c:pt idx="1">
                  <c:v>11336</c:v>
                </c:pt>
                <c:pt idx="2">
                  <c:v>21772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458</c:v>
                </c:pt>
                <c:pt idx="1">
                  <c:v>3044</c:v>
                </c:pt>
                <c:pt idx="2">
                  <c:v>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279424"/>
        <c:axId val="168309888"/>
      </c:barChart>
      <c:catAx>
        <c:axId val="16827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827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8344576"/>
        <c:axId val="168350464"/>
      </c:barChart>
      <c:catAx>
        <c:axId val="16834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50464"/>
        <c:crosses val="autoZero"/>
        <c:auto val="1"/>
        <c:lblAlgn val="ctr"/>
        <c:lblOffset val="100"/>
        <c:noMultiLvlLbl val="0"/>
      </c:catAx>
      <c:valAx>
        <c:axId val="168350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834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19.8</c:v>
                </c:pt>
                <c:pt idx="1">
                  <c:v>19.8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8376960"/>
        <c:axId val="186392960"/>
      </c:barChart>
      <c:catAx>
        <c:axId val="1683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392960"/>
        <c:crosses val="autoZero"/>
        <c:auto val="1"/>
        <c:lblAlgn val="ctr"/>
        <c:lblOffset val="100"/>
        <c:noMultiLvlLbl val="0"/>
      </c:catAx>
      <c:valAx>
        <c:axId val="18639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76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133.11500000000001</c:v>
                </c:pt>
                <c:pt idx="1">
                  <c:v>139.679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03072"/>
        <c:axId val="186445824"/>
      </c:barChart>
      <c:catAx>
        <c:axId val="186403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45824"/>
        <c:crosses val="autoZero"/>
        <c:auto val="1"/>
        <c:lblAlgn val="ctr"/>
        <c:lblOffset val="100"/>
        <c:noMultiLvlLbl val="0"/>
      </c:catAx>
      <c:valAx>
        <c:axId val="186445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0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11733.78</c:v>
                </c:pt>
                <c:pt idx="1">
                  <c:v>5806.17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62048"/>
        <c:axId val="186563584"/>
      </c:barChart>
      <c:catAx>
        <c:axId val="18656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63584"/>
        <c:crosses val="autoZero"/>
        <c:auto val="1"/>
        <c:lblAlgn val="ctr"/>
        <c:lblOffset val="100"/>
        <c:noMultiLvlLbl val="0"/>
      </c:catAx>
      <c:valAx>
        <c:axId val="18656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6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055744"/>
        <c:axId val="189057280"/>
      </c:barChart>
      <c:catAx>
        <c:axId val="1890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7280"/>
        <c:crosses val="autoZero"/>
        <c:auto val="1"/>
        <c:lblAlgn val="ctr"/>
        <c:lblOffset val="100"/>
        <c:noMultiLvlLbl val="0"/>
      </c:catAx>
      <c:valAx>
        <c:axId val="1890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5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27.9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8291456"/>
        <c:axId val="198294912"/>
      </c:barChart>
      <c:catAx>
        <c:axId val="19829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294912"/>
        <c:crosses val="autoZero"/>
        <c:auto val="1"/>
        <c:lblAlgn val="ctr"/>
        <c:lblOffset val="100"/>
        <c:noMultiLvlLbl val="0"/>
      </c:catAx>
      <c:valAx>
        <c:axId val="198294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291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111</c:v>
                </c:pt>
                <c:pt idx="1">
                  <c:v>133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128</c:v>
                </c:pt>
                <c:pt idx="1">
                  <c:v>126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6256"/>
        <c:axId val="59666432"/>
      </c:barChart>
      <c:catAx>
        <c:axId val="596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6432"/>
        <c:crosses val="autoZero"/>
        <c:auto val="1"/>
        <c:lblAlgn val="ctr"/>
        <c:lblOffset val="100"/>
        <c:noMultiLvlLbl val="0"/>
      </c:catAx>
      <c:valAx>
        <c:axId val="596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18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60672"/>
        <c:axId val="146464128"/>
      </c:barChart>
      <c:catAx>
        <c:axId val="1464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4128"/>
        <c:crosses val="autoZero"/>
        <c:auto val="1"/>
        <c:lblAlgn val="ctr"/>
        <c:lblOffset val="100"/>
        <c:noMultiLvlLbl val="0"/>
      </c:catAx>
      <c:valAx>
        <c:axId val="14646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209</c:v>
                </c:pt>
                <c:pt idx="1">
                  <c:v>155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136</c:v>
                </c:pt>
                <c:pt idx="1">
                  <c:v>125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53888"/>
        <c:axId val="146856960"/>
      </c:barChart>
      <c:catAx>
        <c:axId val="1468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6960"/>
        <c:crosses val="autoZero"/>
        <c:auto val="1"/>
        <c:lblAlgn val="ctr"/>
        <c:lblOffset val="100"/>
        <c:noMultiLvlLbl val="0"/>
      </c:catAx>
      <c:valAx>
        <c:axId val="1468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3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49.8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27.9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29.3</c:v>
                </c:pt>
                <c:pt idx="1">
                  <c:v>40.200000000000003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14.6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56.1</c:v>
                </c:pt>
                <c:pt idx="1">
                  <c:v>59.8</c:v>
                </c:pt>
                <c:pt idx="2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276736"/>
        <c:axId val="150282624"/>
      </c:barChart>
      <c:catAx>
        <c:axId val="150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82624"/>
        <c:crosses val="autoZero"/>
        <c:auto val="1"/>
        <c:lblAlgn val="ctr"/>
        <c:lblOffset val="100"/>
        <c:noMultiLvlLbl val="0"/>
      </c:catAx>
      <c:valAx>
        <c:axId val="150282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276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22560"/>
        <c:axId val="150345984"/>
      </c:barChart>
      <c:catAx>
        <c:axId val="15032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45984"/>
        <c:crosses val="autoZero"/>
        <c:auto val="1"/>
        <c:lblAlgn val="ctr"/>
        <c:lblOffset val="100"/>
        <c:noMultiLvlLbl val="0"/>
      </c:catAx>
      <c:valAx>
        <c:axId val="15034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2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432"/>
        <c:axId val="150692224"/>
      </c:barChart>
      <c:catAx>
        <c:axId val="15069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auto val="1"/>
        <c:lblAlgn val="ctr"/>
        <c:lblOffset val="100"/>
        <c:noMultiLvlLbl val="0"/>
      </c:catAx>
      <c:valAx>
        <c:axId val="1506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0976"/>
        <c:axId val="151181952"/>
      </c:barChart>
      <c:catAx>
        <c:axId val="15115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1952"/>
        <c:crosses val="autoZero"/>
        <c:auto val="1"/>
        <c:lblAlgn val="ctr"/>
        <c:lblOffset val="100"/>
        <c:noMultiLvlLbl val="0"/>
      </c:catAx>
      <c:valAx>
        <c:axId val="15118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5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288</c:v>
                </c:pt>
                <c:pt idx="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4832"/>
        <c:axId val="151323008"/>
      </c:barChart>
      <c:catAx>
        <c:axId val="15130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3008"/>
        <c:crosses val="autoZero"/>
        <c:auto val="1"/>
        <c:lblAlgn val="ctr"/>
        <c:lblOffset val="100"/>
        <c:noMultiLvlLbl val="0"/>
      </c:catAx>
      <c:valAx>
        <c:axId val="1513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9324032"/>
        <c:axId val="199325568"/>
      </c:barChart>
      <c:catAx>
        <c:axId val="19932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25568"/>
        <c:crosses val="autoZero"/>
        <c:auto val="1"/>
        <c:lblAlgn val="ctr"/>
        <c:lblOffset val="100"/>
        <c:noMultiLvlLbl val="0"/>
      </c:catAx>
      <c:valAx>
        <c:axId val="19932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2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</c:v>
                </c:pt>
                <c:pt idx="1">
                  <c:v>74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7120"/>
        <c:axId val="151398656"/>
      </c:barChart>
      <c:catAx>
        <c:axId val="1513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8656"/>
        <c:crosses val="autoZero"/>
        <c:auto val="1"/>
        <c:lblAlgn val="ctr"/>
        <c:lblOffset val="100"/>
        <c:noMultiLvlLbl val="0"/>
      </c:catAx>
      <c:valAx>
        <c:axId val="15139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8240"/>
        <c:axId val="152779776"/>
      </c:barChart>
      <c:catAx>
        <c:axId val="152778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776"/>
        <c:crosses val="autoZero"/>
        <c:auto val="1"/>
        <c:lblAlgn val="ctr"/>
        <c:lblOffset val="100"/>
        <c:noMultiLvlLbl val="0"/>
      </c:catAx>
      <c:valAx>
        <c:axId val="152779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277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3136"/>
        <c:axId val="153094400"/>
      </c:barChart>
      <c:catAx>
        <c:axId val="1530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400"/>
        <c:crosses val="autoZero"/>
        <c:auto val="1"/>
        <c:lblAlgn val="ctr"/>
        <c:lblOffset val="100"/>
        <c:noMultiLvlLbl val="0"/>
      </c:catAx>
      <c:valAx>
        <c:axId val="15309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4848"/>
        <c:axId val="153461888"/>
      </c:barChart>
      <c:catAx>
        <c:axId val="15345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1888"/>
        <c:crosses val="autoZero"/>
        <c:auto val="1"/>
        <c:lblAlgn val="ctr"/>
        <c:lblOffset val="100"/>
        <c:noMultiLvlLbl val="0"/>
      </c:catAx>
      <c:valAx>
        <c:axId val="15346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133.11500000000001</c:v>
                </c:pt>
                <c:pt idx="1">
                  <c:v>139.679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42880"/>
        <c:axId val="153657728"/>
      </c:barChart>
      <c:catAx>
        <c:axId val="1536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auto val="1"/>
        <c:lblAlgn val="ctr"/>
        <c:lblOffset val="100"/>
        <c:noMultiLvlLbl val="0"/>
      </c:catAx>
      <c:valAx>
        <c:axId val="15365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2277</c:v>
                </c:pt>
                <c:pt idx="1">
                  <c:v>2140</c:v>
                </c:pt>
                <c:pt idx="2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96992"/>
        <c:axId val="153834624"/>
      </c:barChart>
      <c:catAx>
        <c:axId val="153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624"/>
        <c:crosses val="autoZero"/>
        <c:auto val="1"/>
        <c:lblAlgn val="ctr"/>
        <c:lblOffset val="100"/>
        <c:noMultiLvlLbl val="0"/>
      </c:catAx>
      <c:valAx>
        <c:axId val="1538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6928"/>
        <c:axId val="153918464"/>
      </c:barChart>
      <c:catAx>
        <c:axId val="1539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8464"/>
        <c:crosses val="autoZero"/>
        <c:auto val="1"/>
        <c:lblAlgn val="ctr"/>
        <c:lblOffset val="100"/>
        <c:noMultiLvlLbl val="0"/>
      </c:catAx>
      <c:valAx>
        <c:axId val="15391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14080"/>
        <c:axId val="154045056"/>
      </c:barChart>
      <c:catAx>
        <c:axId val="1540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056"/>
        <c:crosses val="autoZero"/>
        <c:auto val="1"/>
        <c:lblAlgn val="ctr"/>
        <c:lblOffset val="100"/>
        <c:noMultiLvlLbl val="0"/>
      </c:catAx>
      <c:valAx>
        <c:axId val="1540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1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12.036758059656522</c:v>
                </c:pt>
                <c:pt idx="1">
                  <c:v>54.639951792708651</c:v>
                </c:pt>
                <c:pt idx="2">
                  <c:v>33.323290147634829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642112"/>
        <c:axId val="199808512"/>
      </c:barChart>
      <c:catAx>
        <c:axId val="19964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808512"/>
        <c:crosses val="autoZero"/>
        <c:auto val="1"/>
        <c:lblAlgn val="ctr"/>
        <c:lblOffset val="100"/>
        <c:noMultiLvlLbl val="0"/>
      </c:catAx>
      <c:valAx>
        <c:axId val="1998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64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958848"/>
        <c:axId val="154991616"/>
      </c:barChart>
      <c:catAx>
        <c:axId val="1549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1616"/>
        <c:crosses val="autoZero"/>
        <c:auto val="1"/>
        <c:lblAlgn val="ctr"/>
        <c:lblOffset val="100"/>
        <c:noMultiLvlLbl val="0"/>
      </c:catAx>
      <c:valAx>
        <c:axId val="1549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95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75</c:v>
                </c:pt>
                <c:pt idx="1">
                  <c:v>57.1</c:v>
                </c:pt>
                <c:pt idx="2">
                  <c:v>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84</c:v>
                </c:pt>
                <c:pt idx="1">
                  <c:v>105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12032"/>
        <c:axId val="155256320"/>
      </c:barChart>
      <c:catAx>
        <c:axId val="15521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320"/>
        <c:crosses val="autoZero"/>
        <c:auto val="1"/>
        <c:lblAlgn val="ctr"/>
        <c:lblOffset val="100"/>
        <c:noMultiLvlLbl val="0"/>
      </c:catAx>
      <c:valAx>
        <c:axId val="15525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2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163</c:v>
                </c:pt>
                <c:pt idx="1">
                  <c:v>144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6464"/>
        <c:axId val="155568000"/>
      </c:barChart>
      <c:catAx>
        <c:axId val="1555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8000"/>
        <c:crosses val="autoZero"/>
        <c:auto val="1"/>
        <c:lblAlgn val="ctr"/>
        <c:lblOffset val="100"/>
        <c:noMultiLvlLbl val="0"/>
      </c:catAx>
      <c:valAx>
        <c:axId val="1555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9520"/>
        <c:axId val="156469120"/>
      </c:barChart>
      <c:catAx>
        <c:axId val="1561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120"/>
        <c:crosses val="autoZero"/>
        <c:auto val="1"/>
        <c:lblAlgn val="ctr"/>
        <c:lblOffset val="100"/>
        <c:noMultiLvlLbl val="0"/>
      </c:catAx>
      <c:valAx>
        <c:axId val="1564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9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18</c:v>
                </c:pt>
                <c:pt idx="1">
                  <c:v>32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37</c:v>
                </c:pt>
                <c:pt idx="1">
                  <c:v>47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6896"/>
        <c:axId val="156818816"/>
      </c:barChart>
      <c:catAx>
        <c:axId val="1568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816"/>
        <c:crosses val="autoZero"/>
        <c:auto val="1"/>
        <c:lblAlgn val="ctr"/>
        <c:lblOffset val="100"/>
        <c:noMultiLvlLbl val="0"/>
      </c:catAx>
      <c:valAx>
        <c:axId val="1568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1.5968665260620667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1.5818017475143116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1.8379029828261524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2.6815305815004518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2.0036155468514614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2.0638746610424827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2.2597167821633022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2.4555589032841221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3.2087978306718892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3.1485387164808678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3.6456764085567945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4.0524254293461892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5.8903284121723409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5.5589032841217234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3.2841217234106654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1.777643868635131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113792"/>
        <c:axId val="158208384"/>
      </c:barChart>
      <c:catAx>
        <c:axId val="158113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208384"/>
        <c:crosses val="autoZero"/>
        <c:auto val="1"/>
        <c:lblAlgn val="ctr"/>
        <c:lblOffset val="100"/>
        <c:noMultiLvlLbl val="0"/>
      </c:catAx>
      <c:valAx>
        <c:axId val="158208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113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1.687255197348599</c:v>
                </c:pt>
                <c:pt idx="1">
                  <c:v>1.4311539620367579</c:v>
                </c:pt>
                <c:pt idx="2">
                  <c:v>1.566736968966556</c:v>
                </c:pt>
                <c:pt idx="3">
                  <c:v>1.8830973184694184</c:v>
                </c:pt>
                <c:pt idx="4">
                  <c:v>2.6212714673094304</c:v>
                </c:pt>
                <c:pt idx="5">
                  <c:v>2.5459475745706537</c:v>
                </c:pt>
                <c:pt idx="6">
                  <c:v>2.4103645676408556</c:v>
                </c:pt>
                <c:pt idx="7">
                  <c:v>2.3651702319975896</c:v>
                </c:pt>
                <c:pt idx="8">
                  <c:v>2.7568544742392289</c:v>
                </c:pt>
                <c:pt idx="9">
                  <c:v>3.5402229587225067</c:v>
                </c:pt>
                <c:pt idx="10">
                  <c:v>3.6607411871045499</c:v>
                </c:pt>
                <c:pt idx="11">
                  <c:v>3.5703525158180178</c:v>
                </c:pt>
                <c:pt idx="12">
                  <c:v>3.9168424224163902</c:v>
                </c:pt>
                <c:pt idx="13">
                  <c:v>5.2726724917143715</c:v>
                </c:pt>
                <c:pt idx="14">
                  <c:v>4.835793913829467</c:v>
                </c:pt>
                <c:pt idx="15">
                  <c:v>2.3802350105453449</c:v>
                </c:pt>
                <c:pt idx="16">
                  <c:v>1.4010244049412475</c:v>
                </c:pt>
                <c:pt idx="17">
                  <c:v>0.73817414884001209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520448"/>
        <c:axId val="158668288"/>
      </c:barChart>
      <c:catAx>
        <c:axId val="158520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520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0.13042060645582002</c:v>
                </c:pt>
                <c:pt idx="1">
                  <c:v>0.10355540214014498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1.7606781871535704</c:v>
                </c:pt>
                <c:pt idx="1">
                  <c:v>0.5177770107007249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20.802086729703291</c:v>
                </c:pt>
                <c:pt idx="1">
                  <c:v>9.3199861926130492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31.26834039778285</c:v>
                </c:pt>
                <c:pt idx="1">
                  <c:v>29.789437348981707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37.365503749592435</c:v>
                </c:pt>
                <c:pt idx="1">
                  <c:v>49.913703831549874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3.3583306162373656</c:v>
                </c:pt>
                <c:pt idx="1">
                  <c:v>3.6589575422851226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5.3146397130746657</c:v>
                </c:pt>
                <c:pt idx="1">
                  <c:v>6.6965826717293755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3376"/>
        <c:axId val="159414912"/>
      </c:barChart>
      <c:catAx>
        <c:axId val="15941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auto val="1"/>
        <c:lblAlgn val="ctr"/>
        <c:lblOffset val="100"/>
        <c:noMultiLvlLbl val="0"/>
      </c:catAx>
      <c:valAx>
        <c:axId val="159414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3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35.833061623736548</c:v>
                </c:pt>
                <c:pt idx="1">
                  <c:v>28.719364860200209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39.550048907727422</c:v>
                </c:pt>
                <c:pt idx="1">
                  <c:v>46.496375560925095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24.486468862080208</c:v>
                </c:pt>
                <c:pt idx="1">
                  <c:v>24.611667241974455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0.13042060645582002</c:v>
                </c:pt>
                <c:pt idx="1">
                  <c:v>0.17259233690024164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975296"/>
        <c:axId val="159976832"/>
      </c:barChart>
      <c:catAx>
        <c:axId val="15997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6832"/>
        <c:crosses val="autoZero"/>
        <c:auto val="1"/>
        <c:lblAlgn val="ctr"/>
        <c:lblOffset val="100"/>
        <c:noMultiLvlLbl val="0"/>
      </c:catAx>
      <c:valAx>
        <c:axId val="15997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324224"/>
        <c:axId val="160327936"/>
      </c:barChart>
      <c:catAx>
        <c:axId val="16032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7936"/>
        <c:crosses val="autoZero"/>
        <c:auto val="1"/>
        <c:lblAlgn val="ctr"/>
        <c:lblOffset val="100"/>
        <c:noMultiLvlLbl val="0"/>
      </c:catAx>
      <c:valAx>
        <c:axId val="160327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622848"/>
        <c:axId val="200624384"/>
      </c:barChart>
      <c:catAx>
        <c:axId val="20062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auto val="1"/>
        <c:lblAlgn val="ctr"/>
        <c:lblOffset val="100"/>
        <c:noMultiLvlLbl val="0"/>
      </c:catAx>
      <c:valAx>
        <c:axId val="2006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62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739712"/>
        <c:axId val="160793728"/>
      </c:barChart>
      <c:catAx>
        <c:axId val="160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3728"/>
        <c:crosses val="autoZero"/>
        <c:auto val="1"/>
        <c:lblAlgn val="ctr"/>
        <c:lblOffset val="100"/>
        <c:noMultiLvlLbl val="0"/>
      </c:catAx>
      <c:valAx>
        <c:axId val="16079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3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64.574898785425106</c:v>
                </c:pt>
                <c:pt idx="2">
                  <c:v>16.79049034175334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35.425101214574902</c:v>
                </c:pt>
                <c:pt idx="2">
                  <c:v>83.20950965824666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934144"/>
        <c:axId val="160935936"/>
      </c:barChart>
      <c:catAx>
        <c:axId val="16093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5936"/>
        <c:crosses val="autoZero"/>
        <c:auto val="1"/>
        <c:lblAlgn val="ctr"/>
        <c:lblOffset val="100"/>
        <c:noMultiLvlLbl val="0"/>
      </c:catAx>
      <c:valAx>
        <c:axId val="160935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4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44992"/>
        <c:axId val="161446528"/>
      </c:barChart>
      <c:catAx>
        <c:axId val="1614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46528"/>
        <c:crosses val="autoZero"/>
        <c:auto val="1"/>
        <c:lblAlgn val="ctr"/>
        <c:lblOffset val="100"/>
        <c:noMultiLvlLbl val="0"/>
      </c:catAx>
      <c:valAx>
        <c:axId val="1614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4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83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799552"/>
        <c:axId val="161876608"/>
      </c:barChart>
      <c:catAx>
        <c:axId val="1617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608"/>
        <c:crosses val="autoZero"/>
        <c:auto val="1"/>
        <c:lblAlgn val="ctr"/>
        <c:lblOffset val="100"/>
        <c:noMultiLvlLbl val="0"/>
      </c:catAx>
      <c:valAx>
        <c:axId val="16187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799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29.959514170040485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28.906882591093119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14.17004048582996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11.821862348178138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7.2874493927125501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7.8542510121457489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2215040"/>
        <c:axId val="162216576"/>
      </c:barChart>
      <c:catAx>
        <c:axId val="16221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16576"/>
        <c:crosses val="autoZero"/>
        <c:auto val="1"/>
        <c:lblAlgn val="ctr"/>
        <c:lblOffset val="100"/>
        <c:noMultiLvlLbl val="0"/>
      </c:catAx>
      <c:valAx>
        <c:axId val="162216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49.65</c:v>
                </c:pt>
                <c:pt idx="1">
                  <c:v>42.87</c:v>
                </c:pt>
                <c:pt idx="2">
                  <c:v>6.29</c:v>
                </c:pt>
                <c:pt idx="3">
                  <c:v>1.05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58.89</c:v>
                </c:pt>
                <c:pt idx="1">
                  <c:v>32.979999999999997</c:v>
                </c:pt>
                <c:pt idx="2">
                  <c:v>6.79</c:v>
                </c:pt>
                <c:pt idx="3">
                  <c:v>1.1599999999999999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342400"/>
        <c:axId val="162344320"/>
      </c:barChart>
      <c:catAx>
        <c:axId val="1623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4320"/>
        <c:crosses val="autoZero"/>
        <c:auto val="1"/>
        <c:lblAlgn val="ctr"/>
        <c:lblOffset val="100"/>
        <c:noMultiLvlLbl val="0"/>
      </c:catAx>
      <c:valAx>
        <c:axId val="162344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24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49430</c:v>
                </c:pt>
                <c:pt idx="1">
                  <c:v>54236</c:v>
                </c:pt>
                <c:pt idx="2">
                  <c:v>62640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147136"/>
        <c:axId val="163214848"/>
      </c:barChart>
      <c:catAx>
        <c:axId val="1631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4848"/>
        <c:crosses val="autoZero"/>
        <c:auto val="1"/>
        <c:lblAlgn val="ctr"/>
        <c:lblOffset val="100"/>
        <c:noMultiLvlLbl val="0"/>
      </c:catAx>
      <c:valAx>
        <c:axId val="16321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14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723</c:v>
                </c:pt>
                <c:pt idx="1">
                  <c:v>709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1087</c:v>
                </c:pt>
                <c:pt idx="1">
                  <c:v>1081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412800"/>
        <c:axId val="165750272"/>
      </c:barChart>
      <c:catAx>
        <c:axId val="1644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0272"/>
        <c:crosses val="autoZero"/>
        <c:auto val="1"/>
        <c:lblAlgn val="ctr"/>
        <c:lblOffset val="100"/>
        <c:noMultiLvlLbl val="0"/>
      </c:catAx>
      <c:valAx>
        <c:axId val="1657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21.4</c:v>
                </c:pt>
                <c:pt idx="1">
                  <c:v>20.6</c:v>
                </c:pt>
                <c:pt idx="2">
                  <c:v>0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55.194805194805198</c:v>
                </c:pt>
                <c:pt idx="1">
                  <c:v>82.584269662921344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44.805194805194802</c:v>
                </c:pt>
                <c:pt idx="1">
                  <c:v>17.415730337078653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955840"/>
        <c:axId val="168002688"/>
      </c:barChart>
      <c:catAx>
        <c:axId val="167955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02688"/>
        <c:crosses val="autoZero"/>
        <c:auto val="1"/>
        <c:lblAlgn val="ctr"/>
        <c:lblOffset val="100"/>
        <c:noMultiLvlLbl val="0"/>
      </c:catAx>
      <c:valAx>
        <c:axId val="168002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9558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288</c:v>
                </c:pt>
                <c:pt idx="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496"/>
        <c:axId val="200733056"/>
      </c:barChart>
      <c:catAx>
        <c:axId val="20073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auto val="1"/>
        <c:lblAlgn val="ctr"/>
        <c:lblOffset val="100"/>
        <c:noMultiLvlLbl val="0"/>
      </c:catAx>
      <c:valAx>
        <c:axId val="2007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6.5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</c:v>
                </c:pt>
                <c:pt idx="1">
                  <c:v>14.3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67296"/>
        <c:axId val="186737024"/>
      </c:barChart>
      <c:catAx>
        <c:axId val="186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800768"/>
        <c:axId val="186845056"/>
      </c:barChart>
      <c:catAx>
        <c:axId val="1868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45056"/>
        <c:crosses val="autoZero"/>
        <c:auto val="1"/>
        <c:lblAlgn val="ctr"/>
        <c:lblOffset val="100"/>
        <c:noMultiLvlLbl val="0"/>
      </c:catAx>
      <c:valAx>
        <c:axId val="1868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80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5329</c:v>
                </c:pt>
                <c:pt idx="1">
                  <c:v>5587</c:v>
                </c:pt>
                <c:pt idx="2">
                  <c:v>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292</c:v>
                </c:pt>
                <c:pt idx="1">
                  <c:v>2017</c:v>
                </c:pt>
                <c:pt idx="2">
                  <c:v>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37504"/>
        <c:axId val="189341696"/>
      </c:barChart>
      <c:catAx>
        <c:axId val="18923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1696"/>
        <c:crosses val="autoZero"/>
        <c:auto val="1"/>
        <c:lblAlgn val="ctr"/>
        <c:lblOffset val="100"/>
        <c:noMultiLvlLbl val="0"/>
      </c:catAx>
      <c:valAx>
        <c:axId val="189341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23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15201</c:v>
                </c:pt>
                <c:pt idx="1">
                  <c:v>11336</c:v>
                </c:pt>
                <c:pt idx="2">
                  <c:v>21772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458</c:v>
                </c:pt>
                <c:pt idx="1">
                  <c:v>3044</c:v>
                </c:pt>
                <c:pt idx="2">
                  <c:v>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11712"/>
        <c:axId val="189414400"/>
      </c:barChart>
      <c:catAx>
        <c:axId val="18941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14400"/>
        <c:crosses val="autoZero"/>
        <c:auto val="1"/>
        <c:lblAlgn val="ctr"/>
        <c:lblOffset val="100"/>
        <c:noMultiLvlLbl val="0"/>
      </c:catAx>
      <c:valAx>
        <c:axId val="18941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64032"/>
        <c:axId val="189583744"/>
      </c:barChart>
      <c:catAx>
        <c:axId val="18956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3744"/>
        <c:crosses val="autoZero"/>
        <c:auto val="1"/>
        <c:lblAlgn val="ctr"/>
        <c:lblOffset val="100"/>
        <c:noMultiLvlLbl val="0"/>
      </c:catAx>
      <c:valAx>
        <c:axId val="189583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5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19.8</c:v>
                </c:pt>
                <c:pt idx="1">
                  <c:v>19.8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83424"/>
        <c:axId val="189941248"/>
      </c:barChart>
      <c:catAx>
        <c:axId val="1897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1248"/>
        <c:crosses val="autoZero"/>
        <c:auto val="1"/>
        <c:lblAlgn val="ctr"/>
        <c:lblOffset val="100"/>
        <c:noMultiLvlLbl val="0"/>
      </c:catAx>
      <c:valAx>
        <c:axId val="18994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3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11733.78</c:v>
                </c:pt>
                <c:pt idx="1">
                  <c:v>5806.17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076032"/>
        <c:axId val="190077952"/>
      </c:barChart>
      <c:catAx>
        <c:axId val="19007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77952"/>
        <c:crosses val="autoZero"/>
        <c:auto val="1"/>
        <c:lblAlgn val="ctr"/>
        <c:lblOffset val="100"/>
        <c:noMultiLvlLbl val="0"/>
      </c:catAx>
      <c:valAx>
        <c:axId val="19007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7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269696"/>
        <c:axId val="190308352"/>
      </c:barChart>
      <c:catAx>
        <c:axId val="190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308352"/>
        <c:crosses val="autoZero"/>
        <c:auto val="1"/>
        <c:lblAlgn val="ctr"/>
        <c:lblOffset val="100"/>
        <c:noMultiLvlLbl val="0"/>
      </c:catAx>
      <c:valAx>
        <c:axId val="19030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69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3413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3225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5808</v>
      </c>
      <c r="C4" s="35">
        <v>2809</v>
      </c>
      <c r="D4" s="63">
        <v>2999</v>
      </c>
      <c r="E4" s="211"/>
    </row>
    <row r="5" spans="1:5" ht="30" x14ac:dyDescent="0.25">
      <c r="A5" s="201" t="s">
        <v>716</v>
      </c>
      <c r="B5" s="72">
        <v>5728</v>
      </c>
      <c r="C5" s="61">
        <v>2746</v>
      </c>
      <c r="D5" s="111">
        <v>2982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844</v>
      </c>
      <c r="C4" s="71">
        <v>1421</v>
      </c>
    </row>
    <row r="5" spans="1:6" x14ac:dyDescent="0.25">
      <c r="A5" s="286" t="s">
        <v>719</v>
      </c>
      <c r="B5" s="214">
        <v>203</v>
      </c>
      <c r="C5" s="214">
        <v>309</v>
      </c>
    </row>
    <row r="6" spans="1:6" x14ac:dyDescent="0.25">
      <c r="A6" s="286" t="s">
        <v>720</v>
      </c>
      <c r="B6" s="214">
        <v>538</v>
      </c>
      <c r="C6" s="214">
        <v>512</v>
      </c>
    </row>
    <row r="7" spans="1:6" x14ac:dyDescent="0.25">
      <c r="A7" s="286" t="s">
        <v>721</v>
      </c>
      <c r="B7" s="214">
        <v>1381</v>
      </c>
      <c r="C7" s="214">
        <v>986</v>
      </c>
    </row>
    <row r="8" spans="1:6" x14ac:dyDescent="0.25">
      <c r="A8" s="286" t="s">
        <v>722</v>
      </c>
      <c r="B8" s="214">
        <v>13</v>
      </c>
      <c r="C8" s="214">
        <v>42</v>
      </c>
    </row>
    <row r="9" spans="1:6" x14ac:dyDescent="0.25">
      <c r="A9" s="286" t="s">
        <v>723</v>
      </c>
      <c r="B9" s="214">
        <v>249</v>
      </c>
      <c r="C9" s="214">
        <v>268</v>
      </c>
    </row>
    <row r="10" spans="1:6" ht="30" x14ac:dyDescent="0.25">
      <c r="A10" s="293" t="s">
        <v>724</v>
      </c>
      <c r="B10" s="214">
        <v>787</v>
      </c>
      <c r="C10" s="214">
        <v>188</v>
      </c>
    </row>
    <row r="11" spans="1:6" x14ac:dyDescent="0.25">
      <c r="A11" s="286" t="s">
        <v>887</v>
      </c>
      <c r="B11" s="214">
        <v>258</v>
      </c>
      <c r="C11" s="214">
        <v>332</v>
      </c>
    </row>
    <row r="12" spans="1:6" x14ac:dyDescent="0.25">
      <c r="A12" s="294" t="s">
        <v>16</v>
      </c>
      <c r="B12" s="1">
        <f>SUM(B4:B11)</f>
        <v>4273</v>
      </c>
      <c r="C12" s="1">
        <f>SUM(C4:C11)</f>
        <v>4058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718</v>
      </c>
      <c r="C19" s="71">
        <v>993</v>
      </c>
    </row>
    <row r="20" spans="1:3" x14ac:dyDescent="0.25">
      <c r="A20" s="286" t="s">
        <v>719</v>
      </c>
      <c r="B20" s="214">
        <v>138</v>
      </c>
      <c r="C20" s="214">
        <v>191</v>
      </c>
    </row>
    <row r="21" spans="1:3" x14ac:dyDescent="0.25">
      <c r="A21" s="286" t="s">
        <v>720</v>
      </c>
      <c r="B21" s="214">
        <v>328</v>
      </c>
      <c r="C21" s="214">
        <v>307</v>
      </c>
    </row>
    <row r="22" spans="1:3" x14ac:dyDescent="0.25">
      <c r="A22" s="286" t="s">
        <v>721</v>
      </c>
      <c r="B22" s="214">
        <v>1325</v>
      </c>
      <c r="C22" s="214">
        <v>990</v>
      </c>
    </row>
    <row r="23" spans="1:3" x14ac:dyDescent="0.25">
      <c r="A23" s="286" t="s">
        <v>722</v>
      </c>
      <c r="B23" s="214">
        <v>5</v>
      </c>
      <c r="C23" s="214">
        <v>25</v>
      </c>
    </row>
    <row r="24" spans="1:3" x14ac:dyDescent="0.25">
      <c r="A24" s="286" t="s">
        <v>723</v>
      </c>
      <c r="B24" s="214">
        <v>193</v>
      </c>
      <c r="C24" s="214">
        <v>153</v>
      </c>
    </row>
    <row r="25" spans="1:3" ht="30" x14ac:dyDescent="0.25">
      <c r="A25" s="293" t="s">
        <v>724</v>
      </c>
      <c r="B25" s="214">
        <v>561</v>
      </c>
      <c r="C25" s="214">
        <v>167</v>
      </c>
    </row>
    <row r="26" spans="1:3" x14ac:dyDescent="0.25">
      <c r="A26" s="286" t="s">
        <v>887</v>
      </c>
      <c r="B26" s="214">
        <v>127</v>
      </c>
      <c r="C26" s="214">
        <v>378</v>
      </c>
    </row>
    <row r="27" spans="1:3" x14ac:dyDescent="0.25">
      <c r="A27" s="294" t="s">
        <v>16</v>
      </c>
      <c r="B27" s="1">
        <f>SUM(B19:B26)</f>
        <v>3395</v>
      </c>
      <c r="C27" s="1">
        <f>SUM(C19:C26)</f>
        <v>3204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75.23</v>
      </c>
      <c r="C4" s="1018">
        <v>72.34</v>
      </c>
      <c r="D4" s="1018">
        <v>78.67</v>
      </c>
      <c r="E4" s="1019">
        <v>19</v>
      </c>
      <c r="F4" s="1019">
        <v>244.3</v>
      </c>
      <c r="G4" s="1020">
        <v>48</v>
      </c>
      <c r="H4" s="1021">
        <v>46.6</v>
      </c>
      <c r="I4" s="1022">
        <v>49.4</v>
      </c>
      <c r="J4" s="1019">
        <v>14</v>
      </c>
    </row>
    <row r="5" spans="1:12" x14ac:dyDescent="0.25">
      <c r="A5" s="498">
        <v>2021</v>
      </c>
      <c r="B5" s="757">
        <v>74.13</v>
      </c>
      <c r="C5" s="758">
        <v>70.84</v>
      </c>
      <c r="D5" s="758">
        <v>78.08</v>
      </c>
      <c r="E5" s="1023">
        <v>19</v>
      </c>
      <c r="F5" s="1023">
        <v>249.3</v>
      </c>
      <c r="G5" s="1024">
        <v>48</v>
      </c>
      <c r="H5" s="1025">
        <v>46.7</v>
      </c>
      <c r="I5" s="1026">
        <v>49.3</v>
      </c>
      <c r="J5" s="1023">
        <v>14.3</v>
      </c>
    </row>
    <row r="6" spans="1:12" x14ac:dyDescent="0.25">
      <c r="A6" s="499">
        <v>2022</v>
      </c>
      <c r="B6" s="1011">
        <v>73.98</v>
      </c>
      <c r="C6" s="1012">
        <v>70.599999999999994</v>
      </c>
      <c r="D6" s="1012">
        <v>78.02</v>
      </c>
      <c r="E6" s="1013">
        <v>18</v>
      </c>
      <c r="F6" s="1013">
        <v>299.89999999999998</v>
      </c>
      <c r="G6" s="1014">
        <v>49.8</v>
      </c>
      <c r="H6" s="1015">
        <v>48.6</v>
      </c>
      <c r="I6" s="1016">
        <v>51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14.3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1457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1833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62640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1447</v>
      </c>
      <c r="C5" s="70">
        <v>1810</v>
      </c>
      <c r="D5" s="55">
        <v>1087</v>
      </c>
      <c r="E5" s="110">
        <v>723</v>
      </c>
      <c r="F5" s="55">
        <v>25.3</v>
      </c>
      <c r="G5" s="55">
        <v>31.1</v>
      </c>
      <c r="H5" s="110">
        <v>19.8</v>
      </c>
      <c r="I5" s="55"/>
      <c r="J5" s="70"/>
      <c r="K5" s="55"/>
      <c r="L5" s="55"/>
      <c r="M5" s="71">
        <v>48</v>
      </c>
      <c r="N5" s="71">
        <v>42</v>
      </c>
      <c r="O5" s="71">
        <v>54</v>
      </c>
    </row>
    <row r="6" spans="1:16" x14ac:dyDescent="0.25">
      <c r="A6" s="215">
        <v>2021</v>
      </c>
      <c r="B6" s="212">
        <v>1419</v>
      </c>
      <c r="C6" s="212">
        <v>1790</v>
      </c>
      <c r="D6" s="58">
        <v>1081</v>
      </c>
      <c r="E6" s="160">
        <v>709</v>
      </c>
      <c r="F6" s="58">
        <v>25.6</v>
      </c>
      <c r="G6" s="58">
        <v>31.7</v>
      </c>
      <c r="H6" s="160">
        <v>19.8</v>
      </c>
      <c r="I6" s="58">
        <v>49430</v>
      </c>
      <c r="J6" s="212">
        <v>345</v>
      </c>
      <c r="K6" s="58">
        <v>136</v>
      </c>
      <c r="L6" s="58">
        <v>209</v>
      </c>
      <c r="M6" s="214">
        <v>50</v>
      </c>
      <c r="N6" s="214">
        <v>40</v>
      </c>
      <c r="O6" s="214">
        <v>59</v>
      </c>
    </row>
    <row r="7" spans="1:16" x14ac:dyDescent="0.25">
      <c r="A7" s="229">
        <v>2022</v>
      </c>
      <c r="B7" s="167">
        <v>1457</v>
      </c>
      <c r="C7" s="167">
        <v>1833</v>
      </c>
      <c r="D7" s="94">
        <v>1086</v>
      </c>
      <c r="E7" s="169">
        <v>747</v>
      </c>
      <c r="F7" s="94">
        <v>27.6</v>
      </c>
      <c r="G7" s="58">
        <v>33.700000000000003</v>
      </c>
      <c r="H7" s="160">
        <v>21.9</v>
      </c>
      <c r="I7" s="94">
        <v>54236</v>
      </c>
      <c r="J7" s="167">
        <v>280</v>
      </c>
      <c r="K7" s="94">
        <v>125</v>
      </c>
      <c r="L7" s="94">
        <v>155</v>
      </c>
      <c r="M7" s="214">
        <v>43</v>
      </c>
      <c r="N7" s="214">
        <v>39</v>
      </c>
      <c r="O7" s="214">
        <v>46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62640</v>
      </c>
      <c r="J8" s="1072">
        <v>247</v>
      </c>
      <c r="K8" s="1073">
        <v>100</v>
      </c>
      <c r="L8" s="1073">
        <v>147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49430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54236</v>
      </c>
      <c r="F14" s="514">
        <f>A5</f>
        <v>2020</v>
      </c>
      <c r="G14" s="310">
        <f>IF(ISBLANK(E5),"",E5)</f>
        <v>723</v>
      </c>
      <c r="H14" s="310">
        <f>IF(ISBLANK(D5),"",D5)</f>
        <v>1087</v>
      </c>
      <c r="K14" s="514">
        <f>A6</f>
        <v>2021</v>
      </c>
      <c r="L14" s="310">
        <f>IF(ISBLANK(L6),"",L6)</f>
        <v>209</v>
      </c>
      <c r="M14" s="310">
        <f>IF(ISBLANK(K6),"",K6)</f>
        <v>136</v>
      </c>
    </row>
    <row r="15" spans="1:16" x14ac:dyDescent="0.25">
      <c r="A15" s="481">
        <f>A8</f>
        <v>2023</v>
      </c>
      <c r="B15" s="311">
        <f t="shared" si="0"/>
        <v>62640</v>
      </c>
      <c r="F15" s="486">
        <f t="shared" ref="F15:F16" si="1">A6</f>
        <v>2021</v>
      </c>
      <c r="G15" s="479">
        <f t="shared" ref="G15:G16" si="2">IF(ISBLANK(E6),"",E6)</f>
        <v>709</v>
      </c>
      <c r="H15" s="479">
        <f t="shared" ref="H15:H16" si="3">IF(ISBLANK(D6),"",D6)</f>
        <v>1081</v>
      </c>
      <c r="K15" s="486">
        <f>A7</f>
        <v>2022</v>
      </c>
      <c r="L15" s="479">
        <f t="shared" ref="L15:L16" si="4">IF(ISBLANK(L7),"",L7)</f>
        <v>155</v>
      </c>
      <c r="M15" s="479">
        <f t="shared" ref="M15:M16" si="5">IF(ISBLANK(K7),"",K7)</f>
        <v>125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747</v>
      </c>
      <c r="H16" s="311">
        <f t="shared" si="3"/>
        <v>1086</v>
      </c>
      <c r="K16" s="481">
        <f>A8</f>
        <v>2023</v>
      </c>
      <c r="L16" s="311">
        <f t="shared" si="4"/>
        <v>147</v>
      </c>
      <c r="M16" s="311">
        <f t="shared" si="5"/>
        <v>100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1447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1419</v>
      </c>
      <c r="C21" s="373"/>
      <c r="D21" s="197"/>
      <c r="F21" s="514">
        <f>A5</f>
        <v>2020</v>
      </c>
      <c r="G21" s="310">
        <f>IF(ISBLANK(E5),"",E5)</f>
        <v>723</v>
      </c>
      <c r="H21" s="310">
        <f>IF(ISBLANK(D5),"",D5)</f>
        <v>1087</v>
      </c>
      <c r="K21" s="514">
        <f>A6</f>
        <v>2021</v>
      </c>
      <c r="L21" s="310">
        <f>IF(ISBLANK(L6),"",L6)</f>
        <v>209</v>
      </c>
      <c r="M21" s="310">
        <f>IF(ISBLANK(K6),"",K6)</f>
        <v>136</v>
      </c>
    </row>
    <row r="22" spans="1:15" x14ac:dyDescent="0.25">
      <c r="A22" s="481">
        <f t="shared" si="6"/>
        <v>2022</v>
      </c>
      <c r="B22" s="311">
        <f t="shared" si="7"/>
        <v>1457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709</v>
      </c>
      <c r="H22" s="479">
        <f t="shared" ref="H22:H23" si="10">IF(ISBLANK(D6),"",D6)</f>
        <v>1081</v>
      </c>
      <c r="K22" s="486">
        <f>A7</f>
        <v>2022</v>
      </c>
      <c r="L22" s="479">
        <f>IF(ISBLANK(L7),"",L7)</f>
        <v>155</v>
      </c>
      <c r="M22" s="479">
        <f>IF(ISBLANK(K7),"",K7)</f>
        <v>125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747</v>
      </c>
      <c r="H23" s="311">
        <f t="shared" si="10"/>
        <v>1086</v>
      </c>
      <c r="K23" s="481">
        <f>A8</f>
        <v>2023</v>
      </c>
      <c r="L23" s="311">
        <f>IF(ISBLANK(L8),"",L8)</f>
        <v>147</v>
      </c>
      <c r="M23" s="311">
        <f>IF(ISBLANK(K8),"",K8)</f>
        <v>100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1447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1457</v>
      </c>
      <c r="C28" s="373"/>
      <c r="D28" s="197"/>
      <c r="F28" s="514">
        <f>A5</f>
        <v>2020</v>
      </c>
      <c r="G28" s="310">
        <f>IF(ISBLANK(H5),"",H5)</f>
        <v>19.8</v>
      </c>
      <c r="H28" s="310">
        <f>IF(ISBLANK(G5),"",G5)</f>
        <v>31.1</v>
      </c>
      <c r="K28" s="514">
        <f>A5</f>
        <v>2020</v>
      </c>
      <c r="L28" s="310">
        <f>IF(ISBLANK(O5),"",O5)</f>
        <v>54</v>
      </c>
      <c r="M28" s="310">
        <f>IF(ISBLANK(N5),"",N5)</f>
        <v>42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19.8</v>
      </c>
      <c r="H29" s="479">
        <f t="shared" ref="H29:H30" si="15">IF(ISBLANK(G6),"",G6)</f>
        <v>31.7</v>
      </c>
      <c r="K29" s="486">
        <f t="shared" ref="K29:K30" si="16">A6</f>
        <v>2021</v>
      </c>
      <c r="L29" s="479">
        <f t="shared" ref="L29:L30" si="17">IF(ISBLANK(O6),"",O6)</f>
        <v>59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21.9</v>
      </c>
      <c r="H30" s="311">
        <f t="shared" si="15"/>
        <v>33.700000000000003</v>
      </c>
      <c r="K30" s="481">
        <f t="shared" si="16"/>
        <v>2022</v>
      </c>
      <c r="L30" s="311">
        <f t="shared" si="17"/>
        <v>46</v>
      </c>
      <c r="M30" s="311">
        <f t="shared" si="18"/>
        <v>39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19.8</v>
      </c>
      <c r="H35" s="310">
        <f>IF(ISBLANK(G5),"",G5)</f>
        <v>31.1</v>
      </c>
      <c r="K35" s="514">
        <f>A5</f>
        <v>2020</v>
      </c>
      <c r="L35" s="310">
        <f>IF(ISBLANK(O5),"",O5)</f>
        <v>54</v>
      </c>
      <c r="M35" s="310">
        <f>IF(ISBLANK(N5),"",N5)</f>
        <v>42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19.8</v>
      </c>
      <c r="H36" s="479">
        <f t="shared" ref="H36:H37" si="21">IF(ISBLANK(G6),"",G6)</f>
        <v>31.7</v>
      </c>
      <c r="K36" s="486">
        <f t="shared" ref="K36:K37" si="22">A6</f>
        <v>2021</v>
      </c>
      <c r="L36" s="479">
        <f t="shared" ref="L36:L37" si="23">IF(ISBLANK(O6),"",O6)</f>
        <v>59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21.9</v>
      </c>
      <c r="H37" s="311">
        <f t="shared" si="21"/>
        <v>33.700000000000003</v>
      </c>
      <c r="K37" s="481">
        <f t="shared" si="22"/>
        <v>2022</v>
      </c>
      <c r="L37" s="311">
        <f t="shared" si="23"/>
        <v>46</v>
      </c>
      <c r="M37" s="311">
        <f t="shared" si="24"/>
        <v>39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</v>
      </c>
      <c r="C6" s="35">
        <v>15.4</v>
      </c>
      <c r="D6" s="63">
        <v>20.100000000000001</v>
      </c>
      <c r="E6" s="35">
        <v>51</v>
      </c>
      <c r="F6" s="35">
        <v>46.3</v>
      </c>
      <c r="G6" s="35">
        <v>54.1</v>
      </c>
      <c r="H6" s="292">
        <v>30.7</v>
      </c>
      <c r="I6" s="35">
        <v>38.200000000000003</v>
      </c>
      <c r="J6" s="63">
        <v>25.8</v>
      </c>
      <c r="M6" s="127" t="s">
        <v>16</v>
      </c>
      <c r="N6" s="935">
        <f>IF(ISBLANK(B8),"",B8)</f>
        <v>19.399999999999999</v>
      </c>
      <c r="O6" s="935">
        <f>IF(ISBLANK(E8),"",E8)</f>
        <v>49.8</v>
      </c>
      <c r="P6" s="128">
        <f>IF(ISBLANK(H8),"",H8)</f>
        <v>30.8</v>
      </c>
    </row>
    <row r="7" spans="1:19" x14ac:dyDescent="0.25">
      <c r="A7" s="286">
        <v>2022</v>
      </c>
      <c r="B7" s="167">
        <v>18.600000000000001</v>
      </c>
      <c r="C7" s="94">
        <v>16</v>
      </c>
      <c r="D7" s="169">
        <v>20.6</v>
      </c>
      <c r="E7" s="94">
        <v>54.3</v>
      </c>
      <c r="F7" s="94">
        <v>49.6</v>
      </c>
      <c r="G7" s="94">
        <v>58.1</v>
      </c>
      <c r="H7" s="167">
        <v>27.1</v>
      </c>
      <c r="I7" s="94">
        <v>34.4</v>
      </c>
      <c r="J7" s="169">
        <v>21.3</v>
      </c>
    </row>
    <row r="8" spans="1:19" x14ac:dyDescent="0.25">
      <c r="A8" s="218">
        <v>2023</v>
      </c>
      <c r="B8" s="167">
        <v>19.399999999999999</v>
      </c>
      <c r="C8" s="94">
        <v>17</v>
      </c>
      <c r="D8" s="169">
        <v>21.1</v>
      </c>
      <c r="E8" s="94">
        <v>49.8</v>
      </c>
      <c r="F8" s="94">
        <v>48</v>
      </c>
      <c r="G8" s="94">
        <v>51</v>
      </c>
      <c r="H8" s="167">
        <v>30.8</v>
      </c>
      <c r="I8" s="94">
        <v>35</v>
      </c>
      <c r="J8" s="169">
        <v>27.9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51</v>
      </c>
      <c r="P12" s="938">
        <f>IF(ISBLANK(J8),"",J8)</f>
        <v>27.9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</v>
      </c>
      <c r="O13" s="937">
        <f>IF(ISBLANK(F8),"",F8)</f>
        <v>48</v>
      </c>
      <c r="P13" s="939">
        <f>IF(ISBLANK(I8),"",I8)</f>
        <v>35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19.399999999999999</v>
      </c>
      <c r="O20" s="935">
        <f>IF(ISBLANK(E8),"",E8)</f>
        <v>49.8</v>
      </c>
      <c r="P20" s="940">
        <f>IF(ISBLANK(H8),"",H8)</f>
        <v>30.8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51</v>
      </c>
      <c r="P24" s="938">
        <f>IF(ISBLANK(J8),"",J8)</f>
        <v>27.9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</v>
      </c>
      <c r="O25" s="937">
        <f>IF(ISBLANK(F8),"",F8)</f>
        <v>48</v>
      </c>
      <c r="P25" s="939">
        <f>IF(ISBLANK(I8),"",I8)</f>
        <v>35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420165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63297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415207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62550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711591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107200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414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111859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19.899999999999999</v>
      </c>
      <c r="E20" s="600">
        <v>19.2</v>
      </c>
      <c r="F20" s="600">
        <v>21.4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18.7</v>
      </c>
      <c r="E21" s="751">
        <v>19.8</v>
      </c>
      <c r="F21" s="751">
        <v>20.6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2.7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21.4</v>
      </c>
      <c r="C30" s="204" t="s">
        <v>493</v>
      </c>
    </row>
    <row r="31" spans="1:11" x14ac:dyDescent="0.25">
      <c r="A31" s="698" t="s">
        <v>1430</v>
      </c>
      <c r="B31" s="734">
        <f>F21</f>
        <v>20.6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58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67</v>
      </c>
      <c r="C4" s="71">
        <v>3</v>
      </c>
      <c r="D4" s="71">
        <v>0</v>
      </c>
      <c r="G4" s="217">
        <f>A4</f>
        <v>2021</v>
      </c>
      <c r="H4" s="289">
        <f>IF(ISBLANK(C4),"",C4)</f>
        <v>3</v>
      </c>
      <c r="I4" s="289">
        <f>IF(ISBLANK(D4),"",D4)</f>
        <v>0</v>
      </c>
    </row>
    <row r="5" spans="1:9" x14ac:dyDescent="0.25">
      <c r="A5" s="286">
        <v>2022</v>
      </c>
      <c r="B5" s="214">
        <v>69</v>
      </c>
      <c r="C5" s="214">
        <v>0</v>
      </c>
      <c r="D5" s="214">
        <v>3</v>
      </c>
      <c r="G5" s="286">
        <f t="shared" ref="G5:G6" si="0">A5</f>
        <v>2022</v>
      </c>
      <c r="H5" s="290">
        <f t="shared" ref="H5:H6" si="1">IF(ISBLANK(C5),"",C5)</f>
        <v>0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58</v>
      </c>
      <c r="C6" s="168">
        <v>9</v>
      </c>
      <c r="D6" s="168">
        <v>1</v>
      </c>
      <c r="G6" s="219">
        <f t="shared" si="0"/>
        <v>2023</v>
      </c>
      <c r="H6" s="291">
        <f t="shared" si="1"/>
        <v>9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0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368</v>
      </c>
      <c r="C23" s="71">
        <v>18</v>
      </c>
      <c r="D23" s="71">
        <v>37</v>
      </c>
      <c r="G23" s="217">
        <f>A23</f>
        <v>2021</v>
      </c>
      <c r="H23" s="289">
        <f>IF(ISBLANK(C23),"",C23)</f>
        <v>18</v>
      </c>
      <c r="I23" s="289">
        <f>IF(ISBLANK(D23),"",D23)</f>
        <v>37</v>
      </c>
    </row>
    <row r="24" spans="1:13" x14ac:dyDescent="0.25">
      <c r="A24" s="286">
        <v>2022</v>
      </c>
      <c r="B24" s="214">
        <v>383</v>
      </c>
      <c r="C24" s="214">
        <v>32</v>
      </c>
      <c r="D24" s="214">
        <v>47</v>
      </c>
      <c r="G24" s="286">
        <f t="shared" ref="G24:G25" si="6">A24</f>
        <v>2022</v>
      </c>
      <c r="H24" s="290">
        <f t="shared" ref="H24:H25" si="7">IF(ISBLANK(C24),"",C24)</f>
        <v>32</v>
      </c>
      <c r="I24" s="290">
        <f t="shared" ref="I24:I25" si="8">IF(ISBLANK(D24),"",D24)</f>
        <v>47</v>
      </c>
    </row>
    <row r="25" spans="1:13" x14ac:dyDescent="0.25">
      <c r="A25" s="218">
        <v>2023</v>
      </c>
      <c r="B25" s="168">
        <v>414</v>
      </c>
      <c r="C25" s="168">
        <v>18</v>
      </c>
      <c r="D25" s="168">
        <v>46</v>
      </c>
      <c r="G25" s="219">
        <f t="shared" si="6"/>
        <v>2023</v>
      </c>
      <c r="H25" s="291">
        <f t="shared" si="7"/>
        <v>18</v>
      </c>
      <c r="I25" s="291">
        <f t="shared" si="8"/>
        <v>46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18</v>
      </c>
      <c r="I31" s="289">
        <f>IF(ISBLANK(D23),"",D23)</f>
        <v>37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32</v>
      </c>
      <c r="I32" s="290">
        <f t="shared" si="10"/>
        <v>47</v>
      </c>
    </row>
    <row r="33" spans="7:9" x14ac:dyDescent="0.25">
      <c r="G33" s="219">
        <f t="shared" si="9"/>
        <v>2023</v>
      </c>
      <c r="H33" s="291">
        <f t="shared" ref="H33:I33" si="11">IF(ISBLANK(C25),"",C25)</f>
        <v>18</v>
      </c>
      <c r="I33" s="291">
        <f t="shared" si="11"/>
        <v>46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119741</v>
      </c>
      <c r="C4" s="1077">
        <v>16756</v>
      </c>
      <c r="D4" s="110">
        <v>112982</v>
      </c>
      <c r="E4" s="70">
        <v>15811</v>
      </c>
      <c r="F4" s="1076">
        <v>16038</v>
      </c>
      <c r="G4" s="70">
        <v>2244</v>
      </c>
      <c r="H4" s="1078">
        <v>603218</v>
      </c>
      <c r="I4" s="1077">
        <v>84413</v>
      </c>
    </row>
    <row r="5" spans="1:9" x14ac:dyDescent="0.25">
      <c r="A5" s="587">
        <v>2021</v>
      </c>
      <c r="B5" s="1079">
        <v>133370</v>
      </c>
      <c r="C5" s="1080">
        <v>19053</v>
      </c>
      <c r="D5" s="160">
        <v>137592</v>
      </c>
      <c r="E5" s="212">
        <v>19656</v>
      </c>
      <c r="F5" s="1079">
        <v>0</v>
      </c>
      <c r="G5" s="212">
        <v>0</v>
      </c>
      <c r="H5" s="1081">
        <v>694208</v>
      </c>
      <c r="I5" s="1080">
        <v>99173</v>
      </c>
    </row>
    <row r="6" spans="1:9" x14ac:dyDescent="0.25">
      <c r="A6" s="588">
        <v>2022</v>
      </c>
      <c r="B6" s="1082">
        <v>152080</v>
      </c>
      <c r="C6" s="1083">
        <v>22911</v>
      </c>
      <c r="D6" s="169">
        <v>146729</v>
      </c>
      <c r="E6" s="167">
        <v>22104</v>
      </c>
      <c r="F6" s="1082">
        <v>0</v>
      </c>
      <c r="G6" s="167">
        <v>0</v>
      </c>
      <c r="H6" s="1084">
        <v>711591</v>
      </c>
      <c r="I6" s="1083">
        <v>107200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40269</v>
      </c>
      <c r="C4" s="1076">
        <v>348320</v>
      </c>
      <c r="D4" s="1077">
        <v>48743</v>
      </c>
      <c r="E4" s="1076">
        <v>395941</v>
      </c>
      <c r="F4" s="1077">
        <v>55407</v>
      </c>
    </row>
    <row r="5" spans="1:6" x14ac:dyDescent="0.25">
      <c r="A5" s="480">
        <v>2021</v>
      </c>
      <c r="B5" s="1081">
        <v>39952</v>
      </c>
      <c r="C5" s="1079">
        <v>424013</v>
      </c>
      <c r="D5" s="1080">
        <v>60573</v>
      </c>
      <c r="E5" s="1079">
        <v>422291</v>
      </c>
      <c r="F5" s="1080">
        <v>60327</v>
      </c>
    </row>
    <row r="6" spans="1:6" ht="15.75" thickBot="1" x14ac:dyDescent="0.3">
      <c r="A6" s="960">
        <v>2022</v>
      </c>
      <c r="B6" s="1085">
        <v>111859</v>
      </c>
      <c r="C6" s="1086">
        <v>420165</v>
      </c>
      <c r="D6" s="1087">
        <v>63297</v>
      </c>
      <c r="E6" s="1086">
        <v>415207</v>
      </c>
      <c r="F6" s="1087">
        <v>62550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Golubac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6638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-18.8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49.8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299.89999999999998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5808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5728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159</v>
      </c>
      <c r="C63" s="548">
        <f>IF(ISBLANK('DEM2'!C7),"-",'DEM2'!C7)</f>
        <v>146</v>
      </c>
      <c r="D63" s="548"/>
      <c r="E63" s="548">
        <f>IF(ISBLANK('DEM2'!D8),"-",'DEM2'!D8)</f>
        <v>152</v>
      </c>
      <c r="F63" s="548">
        <f>IF(ISBLANK('DEM2'!C8),"-",'DEM2'!C8)</f>
        <v>152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213</v>
      </c>
      <c r="C64" s="317">
        <f>IF(ISBLANK('DEM2'!F7),"-",'DEM2'!F7)</f>
        <v>180</v>
      </c>
      <c r="D64" s="789"/>
      <c r="E64" s="317">
        <f>IF(ISBLANK('DEM2'!G8),"-",'DEM2'!G8)</f>
        <v>181</v>
      </c>
      <c r="F64" s="317">
        <f>IF(ISBLANK('DEM2'!F8),"-",'DEM2'!F8)</f>
        <v>159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133</v>
      </c>
      <c r="C65" s="345">
        <f>IF(ISBLANK('DEM2'!I7),"-",'DEM2'!I7)</f>
        <v>117</v>
      </c>
      <c r="D65" s="393"/>
      <c r="E65" s="345">
        <f>IF(ISBLANK('DEM2'!J8),"-",'DEM2'!J8)</f>
        <v>112</v>
      </c>
      <c r="F65" s="345">
        <f>IF(ISBLANK('DEM2'!I8),"-",'DEM2'!I8)</f>
        <v>97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469</v>
      </c>
      <c r="C66" s="348">
        <f>IF(ISBLANK('DEM2'!L7),"-",'DEM2'!L7)</f>
        <v>407</v>
      </c>
      <c r="D66" s="394"/>
      <c r="E66" s="348">
        <f>IF(ISBLANK('DEM2'!M8),"-",'DEM2'!M8)</f>
        <v>416</v>
      </c>
      <c r="F66" s="348">
        <f>IF(ISBLANK('DEM2'!L8),"-",'DEM2'!L8)</f>
        <v>383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568</v>
      </c>
      <c r="C67" s="345">
        <f>IF(ISBLANK('DEM2'!O7),"-",'DEM2'!O7)</f>
        <v>596</v>
      </c>
      <c r="D67" s="393"/>
      <c r="E67" s="345">
        <f>IF(ISBLANK('DEM2'!P8),"-",'DEM2'!P8)</f>
        <v>456</v>
      </c>
      <c r="F67" s="345">
        <f>IF(ISBLANK('DEM2'!O8),"-",'DEM2'!O8)</f>
        <v>468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2035</v>
      </c>
      <c r="C68" s="317">
        <f>IF(ISBLANK('DEM2'!R7),"-",'DEM2'!R7)</f>
        <v>2220</v>
      </c>
      <c r="D68" s="395"/>
      <c r="E68" s="317">
        <f>IF(ISBLANK('DEM2'!S8),"-",'DEM2'!S8)</f>
        <v>1839</v>
      </c>
      <c r="F68" s="317">
        <f>IF(ISBLANK('DEM2'!R8),"-",'DEM2'!R8)</f>
        <v>1943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3589</v>
      </c>
      <c r="C69" s="463">
        <f>IF(ISBLANK('DEM2'!U7),"-",'DEM2'!U7)</f>
        <v>3411</v>
      </c>
      <c r="D69" s="799"/>
      <c r="E69" s="463">
        <f>IF(ISBLANK('DEM2'!V8),"-",'DEM2'!V8)</f>
        <v>3413</v>
      </c>
      <c r="F69" s="463">
        <f>IF(ISBLANK('DEM2'!U8),"-",'DEM2'!U8)</f>
        <v>3225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1457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1833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62640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28.5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711591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107200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146729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125407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22104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152080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22911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420165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63297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415207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62550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58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414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111859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1399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1493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1455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4192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1346</v>
      </c>
      <c r="C300" s="808">
        <f>IF(ISBLANK(POLJ3!C4),"-",POLJ3!C4)</f>
        <v>226</v>
      </c>
      <c r="D300" s="1160">
        <f>IF(ISBLANK(POLJ3!D4),"-",POLJ3!D4)</f>
        <v>1120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1976</v>
      </c>
      <c r="C301" s="789">
        <f>IF(ISBLANK(POLJ3!C5),"-",POLJ3!C5)</f>
        <v>1276</v>
      </c>
      <c r="D301" s="1161">
        <f>IF(ISBLANK(POLJ3!D5),"-",POLJ3!D5)</f>
        <v>700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</v>
      </c>
      <c r="C303" s="791">
        <f>IF(ISBLANK(POLJ3!C7),"-",POLJ3!C7)</f>
        <v>4</v>
      </c>
      <c r="D303" s="1163">
        <f>IF(ISBLANK(POLJ3!D7),"-",POLJ3!D7)</f>
        <v>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1399</v>
      </c>
      <c r="C304" s="807">
        <f>IF(ISBLANK(POLJ3!C8),"-",POLJ3!C8)</f>
        <v>194</v>
      </c>
      <c r="D304" s="1164">
        <f>IF(ISBLANK(POLJ3!D8),"-",POLJ3!D8)</f>
        <v>1205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34.85</v>
      </c>
      <c r="C310" s="1165"/>
      <c r="D310" s="3"/>
      <c r="E310" s="5"/>
      <c r="F310" s="5"/>
      <c r="G310" s="815" t="s">
        <v>854</v>
      </c>
      <c r="H310" s="816">
        <f>IF(ISBLANK(POLJ2!H3),"-",POLJ2!H3)</f>
        <v>1305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4435.76</v>
      </c>
      <c r="C311" s="1154"/>
      <c r="D311" s="3"/>
      <c r="E311" s="5"/>
      <c r="F311" s="5"/>
      <c r="G311" s="810" t="s">
        <v>855</v>
      </c>
      <c r="H311" s="248">
        <f>IF(ISBLANK(POLJ2!H4),"-",POLJ2!H4)</f>
        <v>9310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179.4</v>
      </c>
      <c r="C312" s="1154"/>
      <c r="D312" s="3"/>
      <c r="E312" s="5"/>
      <c r="F312" s="5"/>
      <c r="G312" s="810" t="s">
        <v>856</v>
      </c>
      <c r="H312" s="248">
        <f>IF(ISBLANK(POLJ2!H5),"-",POLJ2!H5)</f>
        <v>4242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65.41</v>
      </c>
      <c r="C313" s="1154"/>
      <c r="D313" s="3"/>
      <c r="E313" s="5"/>
      <c r="F313" s="5"/>
      <c r="G313" s="812" t="s">
        <v>857</v>
      </c>
      <c r="H313" s="249">
        <f>IF(ISBLANK(POLJ2!H6),"-",POLJ2!H6)</f>
        <v>38346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2.66</v>
      </c>
      <c r="C314" s="1154"/>
      <c r="D314" s="3"/>
      <c r="E314" s="5"/>
      <c r="F314" s="5"/>
      <c r="G314" s="814" t="s">
        <v>847</v>
      </c>
      <c r="H314" s="817">
        <f>IF(ISBLANK(POLJ2!H7),"-",POLJ2!H7)</f>
        <v>53203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1698.31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6416.39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97</v>
      </c>
      <c r="I364" s="808">
        <f>IF(ISBLANK(OBRAZ2!I6),"-",OBRAZ2!I6)</f>
        <v>0</v>
      </c>
      <c r="J364" s="808">
        <f>IF(ISBLANK(OBRAZ2!J6),"-",OBRAZ2!J6)</f>
        <v>97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36.6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9.2783505154639183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57.575757575757578</v>
      </c>
      <c r="I377" s="851">
        <f>IF(ISBLANK(OBRAZ2!C14),"-",OBRAZ2!C23)</f>
        <v>56.701030927835049</v>
      </c>
      <c r="J377" s="851">
        <f>IF(ISBLANK(OBRAZ2!D14),"-",OBRAZ2!D23)</f>
        <v>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32.323232323232325</v>
      </c>
      <c r="I379" s="851">
        <f>IF(ISBLANK(OBRAZ2!C16),"-",OBRAZ2!C25)</f>
        <v>24.742268041237114</v>
      </c>
      <c r="J379" s="851">
        <f>IF(ISBLANK(OBRAZ2!D16),"-",OBRAZ2!D25)</f>
        <v>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10.1010101010101</v>
      </c>
      <c r="I380" s="852">
        <f>IF(ISBLANK(OBRAZ2!C17),"-",OBRAZ2!C26)</f>
        <v>9.2783505154639183</v>
      </c>
      <c r="J380" s="852">
        <f>IF(ISBLANK(OBRAZ2!D17),"-",OBRAZ2!D26)</f>
        <v>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1.2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100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559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483</v>
      </c>
      <c r="F530" s="318" t="str">
        <f>IF(LEN('SOC1'!C9)&gt;0,"(" &amp; 'SOC1'!C9 &amp; ")", "-")</f>
        <v>(2021)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6927</v>
      </c>
      <c r="F531" s="796" t="str">
        <f>IF(LEN('SOC1'!C10)&gt;0,"(" &amp; 'SOC1'!C10 &amp; ")", "-")</f>
        <v>(2021)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11.3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11.3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53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1.1000000000000001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133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0.3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3.7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60.1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139.679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7.7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2324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826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17539.95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14.90687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104</v>
      </c>
      <c r="D696" s="3"/>
      <c r="E696" s="5"/>
      <c r="F696" s="5"/>
      <c r="G696" s="837">
        <v>2012</v>
      </c>
      <c r="H696" s="835">
        <f>IF(ISBLANK(INDEKSI2!B5),"-",INDEKSI2!B5)</f>
        <v>21.73</v>
      </c>
      <c r="I696" s="835">
        <f>IF(ISBLANK(INDEKSI2!C5),"-",INDEKSI2!C5)</f>
        <v>133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40.130000000000003</v>
      </c>
      <c r="D697" s="3"/>
      <c r="E697" s="5"/>
      <c r="F697" s="5"/>
      <c r="G697" s="838">
        <v>2013</v>
      </c>
      <c r="H697" s="559">
        <f>IF(ISBLANK(INDEKSI2!B6),"-",INDEKSI2!B6)</f>
        <v>25.71</v>
      </c>
      <c r="I697" s="559">
        <f>IF(ISBLANK(INDEKSI2!C6),"-",INDEKSI2!C6)</f>
        <v>124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26.29</v>
      </c>
      <c r="I698" s="836">
        <f>IF(ISBLANK(INDEKSI2!C7),"-",INDEKSI2!C7)</f>
        <v>120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8093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3594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21772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8860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26.29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14.90687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40.130000000000003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22.61</v>
      </c>
      <c r="C4" s="721">
        <v>125</v>
      </c>
      <c r="D4" s="710"/>
      <c r="E4" s="711"/>
      <c r="F4" s="712"/>
    </row>
    <row r="5" spans="1:6" x14ac:dyDescent="0.25">
      <c r="A5" s="286">
        <v>2012</v>
      </c>
      <c r="B5" s="614">
        <v>21.73</v>
      </c>
      <c r="C5" s="722">
        <v>133</v>
      </c>
      <c r="D5" s="713"/>
      <c r="E5" s="641"/>
      <c r="F5" s="714"/>
    </row>
    <row r="6" spans="1:6" x14ac:dyDescent="0.25">
      <c r="A6" s="286">
        <v>2013</v>
      </c>
      <c r="B6" s="614">
        <v>25.71</v>
      </c>
      <c r="C6" s="722">
        <v>124</v>
      </c>
      <c r="D6" s="715">
        <v>14.90687</v>
      </c>
      <c r="E6" s="609">
        <v>104</v>
      </c>
      <c r="F6" s="716">
        <v>40.130000000000003</v>
      </c>
    </row>
    <row r="7" spans="1:6" x14ac:dyDescent="0.25">
      <c r="A7" s="219">
        <v>2014</v>
      </c>
      <c r="B7" s="615">
        <v>26.29</v>
      </c>
      <c r="C7" s="723">
        <v>120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1399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1455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1493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34.85</v>
      </c>
      <c r="G3" s="217" t="s">
        <v>765</v>
      </c>
      <c r="H3" s="71">
        <v>1305</v>
      </c>
    </row>
    <row r="4" spans="1:9" x14ac:dyDescent="0.25">
      <c r="A4" s="286" t="s">
        <v>760</v>
      </c>
      <c r="B4" s="214">
        <v>4435.76</v>
      </c>
      <c r="G4" s="286" t="s">
        <v>766</v>
      </c>
      <c r="H4" s="214">
        <v>9310</v>
      </c>
    </row>
    <row r="5" spans="1:9" x14ac:dyDescent="0.25">
      <c r="A5" s="286" t="s">
        <v>761</v>
      </c>
      <c r="B5" s="214">
        <v>179.4</v>
      </c>
      <c r="G5" s="286" t="s">
        <v>767</v>
      </c>
      <c r="H5" s="214">
        <v>4242</v>
      </c>
    </row>
    <row r="6" spans="1:9" x14ac:dyDescent="0.25">
      <c r="A6" s="286" t="s">
        <v>762</v>
      </c>
      <c r="B6" s="214">
        <v>65.41</v>
      </c>
      <c r="G6" s="286" t="s">
        <v>768</v>
      </c>
      <c r="H6" s="214">
        <v>38346</v>
      </c>
    </row>
    <row r="7" spans="1:9" x14ac:dyDescent="0.25">
      <c r="A7" s="286" t="s">
        <v>763</v>
      </c>
      <c r="B7" s="214">
        <v>2.66</v>
      </c>
      <c r="G7" s="1" t="s">
        <v>24</v>
      </c>
      <c r="H7" s="288">
        <v>53203</v>
      </c>
    </row>
    <row r="8" spans="1:9" x14ac:dyDescent="0.25">
      <c r="A8" s="287" t="s">
        <v>764</v>
      </c>
      <c r="B8" s="73">
        <v>1698.31</v>
      </c>
    </row>
    <row r="9" spans="1:9" x14ac:dyDescent="0.25">
      <c r="A9" s="1" t="s">
        <v>24</v>
      </c>
      <c r="B9" s="288">
        <v>6416.39</v>
      </c>
      <c r="I9" s="41" t="s">
        <v>876</v>
      </c>
    </row>
    <row r="10" spans="1:9" x14ac:dyDescent="0.25">
      <c r="G10" s="29" t="s">
        <v>775</v>
      </c>
      <c r="H10" s="58">
        <v>4192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1346</v>
      </c>
      <c r="C4" s="55">
        <v>226</v>
      </c>
      <c r="D4" s="110">
        <v>1120</v>
      </c>
    </row>
    <row r="5" spans="1:4" ht="30" customHeight="1" x14ac:dyDescent="0.25">
      <c r="A5" s="274" t="s">
        <v>884</v>
      </c>
      <c r="B5" s="212">
        <v>1976</v>
      </c>
      <c r="C5" s="58">
        <v>1276</v>
      </c>
      <c r="D5" s="160">
        <v>700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10</v>
      </c>
      <c r="C7" s="58">
        <v>4</v>
      </c>
      <c r="D7" s="160">
        <v>6</v>
      </c>
    </row>
    <row r="8" spans="1:4" x14ac:dyDescent="0.25">
      <c r="A8" s="201" t="s">
        <v>774</v>
      </c>
      <c r="B8" s="72">
        <v>1399</v>
      </c>
      <c r="C8" s="61">
        <v>194</v>
      </c>
      <c r="D8" s="111">
        <v>1205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64.574898785425106</v>
      </c>
      <c r="C15" s="278">
        <f>D5/B5*100</f>
        <v>35.425101214574902</v>
      </c>
    </row>
    <row r="16" spans="1:4" ht="30" x14ac:dyDescent="0.25">
      <c r="A16" s="279" t="s">
        <v>821</v>
      </c>
      <c r="B16" s="283">
        <f>C4/B4*100</f>
        <v>16.79049034175334</v>
      </c>
      <c r="C16" s="280">
        <f>D4/B4*100</f>
        <v>83.20950965824666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64.574898785425106</v>
      </c>
      <c r="C22" s="278">
        <f t="shared" si="0"/>
        <v>35.425101214574902</v>
      </c>
    </row>
    <row r="23" spans="1:3" ht="30" x14ac:dyDescent="0.25">
      <c r="A23" s="279" t="s">
        <v>858</v>
      </c>
      <c r="B23" s="285">
        <f t="shared" si="0"/>
        <v>16.79049034175334</v>
      </c>
      <c r="C23" s="284">
        <f t="shared" si="0"/>
        <v>83.20950965824666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36.6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92</v>
      </c>
      <c r="C6" s="973">
        <v>0</v>
      </c>
      <c r="D6" s="945">
        <v>92</v>
      </c>
      <c r="E6" s="973">
        <v>99</v>
      </c>
      <c r="F6" s="973">
        <v>0</v>
      </c>
      <c r="G6" s="945">
        <v>99</v>
      </c>
      <c r="H6" s="599">
        <v>97</v>
      </c>
      <c r="I6" s="616">
        <v>0</v>
      </c>
      <c r="J6" s="945">
        <v>97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9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57</v>
      </c>
      <c r="C14" s="751">
        <v>55</v>
      </c>
      <c r="D14" s="751">
        <v>68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32</v>
      </c>
      <c r="C16" s="1029">
        <v>24</v>
      </c>
      <c r="D16" s="751">
        <v>24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</v>
      </c>
      <c r="C17" s="752">
        <v>9</v>
      </c>
      <c r="D17" s="752">
        <v>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9.2783505154639183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57.575757575757578</v>
      </c>
      <c r="C23" s="290">
        <f>C14/SUM(C12:C17)*100</f>
        <v>56.701030927835049</v>
      </c>
      <c r="D23" s="290">
        <f>D14/SUM(D12:D17)*100</f>
        <v>68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32.323232323232325</v>
      </c>
      <c r="C25" s="290">
        <f>C16/SUM(C12:C17)*100</f>
        <v>24.742268041237114</v>
      </c>
      <c r="D25" s="290">
        <f>D16/SUM(D12:D17)*100</f>
        <v>24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10.1010101010101</v>
      </c>
      <c r="C26" s="291">
        <f>C17/SUM(C12:C17)*100</f>
        <v>9.2783505154639183</v>
      </c>
      <c r="D26" s="291">
        <f>D17/SUM(D12:D17)*100</f>
        <v>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29.3</v>
      </c>
      <c r="C7" s="600">
        <v>40.200000000000003</v>
      </c>
      <c r="D7" s="600">
        <v>32.299999999999997</v>
      </c>
    </row>
    <row r="8" spans="1:6" x14ac:dyDescent="0.25">
      <c r="A8" s="695" t="s">
        <v>944</v>
      </c>
      <c r="B8" s="751">
        <v>14.6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56.1</v>
      </c>
      <c r="C9" s="752">
        <v>59.8</v>
      </c>
      <c r="D9" s="752">
        <v>67.7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29.3</v>
      </c>
      <c r="C13" s="697">
        <f t="shared" ref="C13:D13" si="1">IF(ISBLANK(C7),"",C7)</f>
        <v>40.200000000000003</v>
      </c>
      <c r="D13" s="697">
        <f t="shared" si="1"/>
        <v>32.299999999999997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14.6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56.1</v>
      </c>
      <c r="C15" s="699">
        <f t="shared" si="2"/>
        <v>59.8</v>
      </c>
      <c r="D15" s="699">
        <f t="shared" si="2"/>
        <v>67.7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29.3</v>
      </c>
      <c r="C18" s="697">
        <f t="shared" ref="C18:D18" si="4">IF(ISBLANK(C7),"",C7)</f>
        <v>40.200000000000003</v>
      </c>
      <c r="D18" s="697">
        <f t="shared" si="4"/>
        <v>32.299999999999997</v>
      </c>
    </row>
    <row r="19" spans="1:5" x14ac:dyDescent="0.25">
      <c r="A19" s="701" t="s">
        <v>1632</v>
      </c>
      <c r="B19" s="698">
        <f t="shared" ref="B19:D20" si="5">IF(ISBLANK(B8),"",B8)</f>
        <v>14.6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56.1</v>
      </c>
      <c r="C20" s="699">
        <f t="shared" si="5"/>
        <v>59.8</v>
      </c>
      <c r="D20" s="699">
        <f t="shared" si="5"/>
        <v>67.7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75</v>
      </c>
      <c r="C5" s="611">
        <v>84</v>
      </c>
      <c r="D5" s="1030">
        <v>79.2</v>
      </c>
      <c r="F5" s="28"/>
      <c r="G5" s="693">
        <f>A5</f>
        <v>2020</v>
      </c>
      <c r="H5" s="669">
        <f>IF(ISBLANK(B5),"",B5)</f>
        <v>75</v>
      </c>
      <c r="I5" s="618">
        <f t="shared" ref="H5:I7" si="0">IF(ISBLANK(C5),"",C5)</f>
        <v>84</v>
      </c>
    </row>
    <row r="6" spans="1:10" x14ac:dyDescent="0.25">
      <c r="A6" s="749">
        <v>2021</v>
      </c>
      <c r="B6" s="601">
        <v>57.1</v>
      </c>
      <c r="C6" s="612">
        <v>105</v>
      </c>
      <c r="D6" s="946">
        <v>80.5</v>
      </c>
      <c r="F6" s="44"/>
      <c r="G6" s="693">
        <f t="shared" ref="G6:G7" si="1">A6</f>
        <v>2021</v>
      </c>
      <c r="H6" s="670">
        <f t="shared" si="0"/>
        <v>57.1</v>
      </c>
      <c r="I6" s="619">
        <f t="shared" si="0"/>
        <v>105</v>
      </c>
    </row>
    <row r="7" spans="1:10" x14ac:dyDescent="0.25">
      <c r="A7" s="750">
        <v>2022</v>
      </c>
      <c r="B7" s="601">
        <v>94.7</v>
      </c>
      <c r="C7" s="612">
        <v>93.3</v>
      </c>
      <c r="D7" s="946">
        <v>94.1</v>
      </c>
      <c r="F7" s="44"/>
      <c r="G7" s="693">
        <f t="shared" si="1"/>
        <v>2022</v>
      </c>
      <c r="H7" s="671">
        <f t="shared" si="0"/>
        <v>94.7</v>
      </c>
      <c r="I7" s="620">
        <f t="shared" si="0"/>
        <v>93.3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75</v>
      </c>
      <c r="I13" s="618">
        <f>IF(ISBLANK(C5),"",C5)</f>
        <v>84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57.1</v>
      </c>
      <c r="I14" s="619">
        <f t="shared" si="3"/>
        <v>105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94.7</v>
      </c>
      <c r="I15" s="620">
        <f t="shared" si="4"/>
        <v>93.3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Golubac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6638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-18.8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49.8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299.89999999999998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5808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5728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159</v>
      </c>
      <c r="C63" s="548">
        <f>IF(ISBLANK('DEM2'!C7),"-",'DEM2'!C7)</f>
        <v>146</v>
      </c>
      <c r="D63" s="548"/>
      <c r="E63" s="548">
        <f>IF(ISBLANK('DEM2'!D8),"-",'DEM2'!D8)</f>
        <v>152</v>
      </c>
      <c r="F63" s="548">
        <f>IF(ISBLANK('DEM2'!C8),"-",'DEM2'!C8)</f>
        <v>152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213</v>
      </c>
      <c r="C64" s="317">
        <f>IF(ISBLANK('DEM2'!F7),"-",'DEM2'!F7)</f>
        <v>180</v>
      </c>
      <c r="D64" s="789"/>
      <c r="E64" s="317">
        <f>IF(ISBLANK('DEM2'!G8),"-",'DEM2'!G8)</f>
        <v>181</v>
      </c>
      <c r="F64" s="317">
        <f>IF(ISBLANK('DEM2'!F8),"-",'DEM2'!F8)</f>
        <v>159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133</v>
      </c>
      <c r="C65" s="345">
        <f>IF(ISBLANK('DEM2'!I7),"-",'DEM2'!I7)</f>
        <v>117</v>
      </c>
      <c r="D65" s="393"/>
      <c r="E65" s="345">
        <f>IF(ISBLANK('DEM2'!J8),"-",'DEM2'!J8)</f>
        <v>112</v>
      </c>
      <c r="F65" s="345">
        <f>IF(ISBLANK('DEM2'!I8),"-",'DEM2'!I8)</f>
        <v>97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469</v>
      </c>
      <c r="C66" s="317">
        <f>IF(ISBLANK('DEM2'!L7),"-",'DEM2'!L7)</f>
        <v>407</v>
      </c>
      <c r="D66" s="395"/>
      <c r="E66" s="317">
        <f>IF(ISBLANK('DEM2'!M8),"-",'DEM2'!M8)</f>
        <v>416</v>
      </c>
      <c r="F66" s="317">
        <f>IF(ISBLANK('DEM2'!L8),"-",'DEM2'!L8)</f>
        <v>383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568</v>
      </c>
      <c r="C67" s="317">
        <f>IF(ISBLANK('DEM2'!O7),"-",'DEM2'!O7)</f>
        <v>596</v>
      </c>
      <c r="D67" s="395"/>
      <c r="E67" s="317">
        <f>IF(ISBLANK('DEM2'!P8),"-",'DEM2'!P8)</f>
        <v>456</v>
      </c>
      <c r="F67" s="317">
        <f>IF(ISBLANK('DEM2'!O8),"-",'DEM2'!O8)</f>
        <v>468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2035</v>
      </c>
      <c r="C68" s="414">
        <f>IF(ISBLANK('DEM2'!R7),"-",'DEM2'!R7)</f>
        <v>2220</v>
      </c>
      <c r="D68" s="420"/>
      <c r="E68" s="414">
        <f>IF(ISBLANK('DEM2'!S8),"-",'DEM2'!S8)</f>
        <v>1839</v>
      </c>
      <c r="F68" s="414">
        <f>IF(ISBLANK('DEM2'!R8),"-",'DEM2'!R8)</f>
        <v>1943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3589</v>
      </c>
      <c r="C69" s="463">
        <f>IF(ISBLANK('DEM2'!U7),"-",'DEM2'!U7)</f>
        <v>3411</v>
      </c>
      <c r="D69" s="799"/>
      <c r="E69" s="463">
        <f>IF(ISBLANK('DEM2'!V8),"-",'DEM2'!V8)</f>
        <v>3413</v>
      </c>
      <c r="F69" s="463">
        <f>IF(ISBLANK('DEM2'!U8),"-",'DEM2'!U8)</f>
        <v>3225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1457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1833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62640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28.5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711591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107200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146729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125407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22104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152080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22911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420165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63297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415207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62550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58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414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111859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1399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1493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1455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4192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1346</v>
      </c>
      <c r="C300" s="808">
        <f>IF(ISBLANK(POLJ3!C4),"-",POLJ3!C4)</f>
        <v>226</v>
      </c>
      <c r="D300" s="1160">
        <f>IF(ISBLANK(POLJ3!D4),"-",POLJ3!D4)</f>
        <v>1120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1976</v>
      </c>
      <c r="C301" s="789">
        <f>IF(ISBLANK(POLJ3!C5),"-",POLJ3!C5)</f>
        <v>1276</v>
      </c>
      <c r="D301" s="1161">
        <f>IF(ISBLANK(POLJ3!D5),"-",POLJ3!D5)</f>
        <v>700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</v>
      </c>
      <c r="C303" s="791">
        <f>IF(ISBLANK(POLJ3!C7),"-",POLJ3!C7)</f>
        <v>4</v>
      </c>
      <c r="D303" s="1163">
        <f>IF(ISBLANK(POLJ3!D7),"-",POLJ3!D7)</f>
        <v>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1399</v>
      </c>
      <c r="C304" s="807">
        <f>IF(ISBLANK(POLJ3!C8),"-",POLJ3!C8)</f>
        <v>194</v>
      </c>
      <c r="D304" s="1164">
        <f>IF(ISBLANK(POLJ3!D8),"-",POLJ3!D8)</f>
        <v>1205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34.85</v>
      </c>
      <c r="C310" s="1165"/>
      <c r="D310" s="3"/>
      <c r="E310" s="5"/>
      <c r="F310" s="5"/>
      <c r="G310" s="815" t="s">
        <v>765</v>
      </c>
      <c r="H310" s="816">
        <f>IF(ISBLANK(POLJ2!H3),"-",POLJ2!H3)</f>
        <v>1305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4435.76</v>
      </c>
      <c r="C311" s="1154"/>
      <c r="D311" s="3"/>
      <c r="E311" s="5"/>
      <c r="F311" s="5"/>
      <c r="G311" s="810" t="s">
        <v>766</v>
      </c>
      <c r="H311" s="248">
        <f>IF(ISBLANK(POLJ2!H4),"-",POLJ2!H4)</f>
        <v>9310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179.4</v>
      </c>
      <c r="C312" s="1154"/>
      <c r="D312" s="3"/>
      <c r="E312" s="5"/>
      <c r="F312" s="5"/>
      <c r="G312" s="810" t="s">
        <v>767</v>
      </c>
      <c r="H312" s="248">
        <f>IF(ISBLANK(POLJ2!H5),"-",POLJ2!H5)</f>
        <v>4242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65.41</v>
      </c>
      <c r="C313" s="1154"/>
      <c r="D313" s="3"/>
      <c r="E313" s="5"/>
      <c r="F313" s="5"/>
      <c r="G313" s="812" t="s">
        <v>768</v>
      </c>
      <c r="H313" s="249">
        <f>IF(ISBLANK(POLJ2!H6),"-",POLJ2!H6)</f>
        <v>38346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2.66</v>
      </c>
      <c r="C314" s="1154"/>
      <c r="D314" s="3"/>
      <c r="E314" s="5"/>
      <c r="F314" s="5"/>
      <c r="G314" s="814" t="s">
        <v>16</v>
      </c>
      <c r="H314" s="817">
        <f>IF(ISBLANK(POLJ2!H7),"-",POLJ2!H7)</f>
        <v>53203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1698.31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6416.39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97</v>
      </c>
      <c r="I364" s="808">
        <f>IF(ISBLANK(OBRAZ2!I6),"-",OBRAZ2!I6)</f>
        <v>0</v>
      </c>
      <c r="J364" s="808">
        <f>IF(ISBLANK(OBRAZ2!J6),"-",OBRAZ2!J6)</f>
        <v>97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36.6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9.2783505154639183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57.575757575757578</v>
      </c>
      <c r="I377" s="851">
        <f>IF(ISBLANK(OBRAZ2!C14),"-",OBRAZ2!C23)</f>
        <v>56.701030927835049</v>
      </c>
      <c r="J377" s="851">
        <f>IF(ISBLANK(OBRAZ2!D14),"-",OBRAZ2!D23)</f>
        <v>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32.323232323232325</v>
      </c>
      <c r="I379" s="851">
        <f>IF(ISBLANK(OBRAZ2!C16),"-",OBRAZ2!C25)</f>
        <v>24.742268041237114</v>
      </c>
      <c r="J379" s="851">
        <f>IF(ISBLANK(OBRAZ2!D16),"-",OBRAZ2!D25)</f>
        <v>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10.1010101010101</v>
      </c>
      <c r="I380" s="852">
        <f>IF(ISBLANK(OBRAZ2!C17),"-",OBRAZ2!C26)</f>
        <v>9.2783505154639183</v>
      </c>
      <c r="J380" s="852">
        <f>IF(ISBLANK(OBRAZ2!D17),"-",OBRAZ2!D26)</f>
        <v>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100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559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483</v>
      </c>
      <c r="F530" s="318" t="str">
        <f>IF(LEN('SOC1'!C9)&gt;0,"(" &amp; 'SOC1'!C9 &amp; ")", "-")</f>
        <v>(2021)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6927</v>
      </c>
      <c r="F531" s="796" t="str">
        <f>IF(LEN('SOC1'!C10)&gt;0,"(" &amp; 'SOC1'!C10 &amp; ")", "-")</f>
        <v>(2021)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11.3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11.3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53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1.1000000000000001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133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0.3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3.7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60.1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139.679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7.7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2324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826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17539.95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14.90687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104</v>
      </c>
      <c r="D696" s="315"/>
      <c r="E696" s="314"/>
      <c r="F696" s="5"/>
      <c r="G696" s="837">
        <v>2012</v>
      </c>
      <c r="H696" s="835">
        <f>IF(ISBLANK(INDEKSI2!B5),"-",INDEKSI2!B5)</f>
        <v>21.73</v>
      </c>
      <c r="I696" s="835">
        <f>IF(ISBLANK(INDEKSI2!C5),"-",INDEKSI2!C5)</f>
        <v>133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40.130000000000003</v>
      </c>
      <c r="D697" s="315"/>
      <c r="E697" s="314"/>
      <c r="F697" s="5"/>
      <c r="G697" s="838">
        <v>2013</v>
      </c>
      <c r="H697" s="559">
        <f>IF(ISBLANK(INDEKSI2!B6),"-",INDEKSI2!B6)</f>
        <v>25.71</v>
      </c>
      <c r="I697" s="559">
        <f>IF(ISBLANK(INDEKSI2!C6),"-",INDEKSI2!C6)</f>
        <v>124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26.29</v>
      </c>
      <c r="I698" s="836">
        <f>IF(ISBLANK(INDEKSI2!C7),"-",INDEKSI2!C7)</f>
        <v>120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8093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3594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21772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8860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</v>
      </c>
      <c r="D6" s="612">
        <v>0</v>
      </c>
      <c r="E6" s="612">
        <v>4</v>
      </c>
      <c r="F6" s="1033">
        <v>16</v>
      </c>
      <c r="G6" s="612">
        <v>11</v>
      </c>
      <c r="H6" s="980">
        <v>5</v>
      </c>
      <c r="I6" s="1034">
        <v>14.3</v>
      </c>
      <c r="J6" s="612">
        <v>18</v>
      </c>
      <c r="K6" s="1035">
        <v>9.9</v>
      </c>
      <c r="L6" s="1033">
        <v>41</v>
      </c>
      <c r="M6" s="612">
        <v>18</v>
      </c>
      <c r="N6" s="1028">
        <v>23</v>
      </c>
      <c r="O6" s="1034">
        <v>39.200000000000003</v>
      </c>
      <c r="P6" s="612">
        <v>38.299999999999997</v>
      </c>
      <c r="Q6" s="1028">
        <v>40</v>
      </c>
      <c r="R6" s="1033">
        <v>42</v>
      </c>
      <c r="S6" s="612">
        <v>21</v>
      </c>
      <c r="T6" s="1035">
        <v>21</v>
      </c>
    </row>
    <row r="7" spans="1:20" x14ac:dyDescent="0.25">
      <c r="A7" s="286">
        <v>2021</v>
      </c>
      <c r="B7" s="602">
        <v>1</v>
      </c>
      <c r="C7" s="601">
        <v>4</v>
      </c>
      <c r="D7" s="612">
        <v>0</v>
      </c>
      <c r="E7" s="612">
        <v>4</v>
      </c>
      <c r="F7" s="1033">
        <v>23</v>
      </c>
      <c r="G7" s="612">
        <v>13</v>
      </c>
      <c r="H7" s="980">
        <v>10</v>
      </c>
      <c r="I7" s="1034">
        <v>20.3</v>
      </c>
      <c r="J7" s="612">
        <v>22.8</v>
      </c>
      <c r="K7" s="1035">
        <v>17.7</v>
      </c>
      <c r="L7" s="1033">
        <v>41</v>
      </c>
      <c r="M7" s="612">
        <v>18</v>
      </c>
      <c r="N7" s="1028">
        <v>23</v>
      </c>
      <c r="O7" s="1034">
        <v>37.6</v>
      </c>
      <c r="P7" s="612">
        <v>34.299999999999997</v>
      </c>
      <c r="Q7" s="1028">
        <v>40.700000000000003</v>
      </c>
      <c r="R7" s="1033">
        <v>33</v>
      </c>
      <c r="S7" s="612">
        <v>21</v>
      </c>
      <c r="T7" s="1035">
        <v>12</v>
      </c>
    </row>
    <row r="8" spans="1:20" x14ac:dyDescent="0.25">
      <c r="A8" s="219">
        <v>2022</v>
      </c>
      <c r="B8" s="617">
        <v>1</v>
      </c>
      <c r="C8" s="947">
        <v>3</v>
      </c>
      <c r="D8" s="981">
        <v>0</v>
      </c>
      <c r="E8" s="981">
        <v>3</v>
      </c>
      <c r="F8" s="1036">
        <v>27</v>
      </c>
      <c r="G8" s="981">
        <v>10</v>
      </c>
      <c r="H8" s="979">
        <v>17</v>
      </c>
      <c r="I8" s="754">
        <v>24.2</v>
      </c>
      <c r="J8" s="981">
        <v>20.6</v>
      </c>
      <c r="K8" s="1037">
        <v>27</v>
      </c>
      <c r="L8" s="1036">
        <v>41</v>
      </c>
      <c r="M8" s="981">
        <v>20</v>
      </c>
      <c r="N8" s="691">
        <v>21</v>
      </c>
      <c r="O8" s="754">
        <v>36.6</v>
      </c>
      <c r="P8" s="981">
        <v>30.8</v>
      </c>
      <c r="Q8" s="691">
        <v>44.7</v>
      </c>
      <c r="R8" s="1036">
        <v>32</v>
      </c>
      <c r="S8" s="981">
        <v>14</v>
      </c>
      <c r="T8" s="1037">
        <v>18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55.194805194805198</v>
      </c>
      <c r="C21" s="739">
        <f>B10/(B7+B10)*100</f>
        <v>44.805194805194802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82.584269662921344</v>
      </c>
      <c r="C22" s="739">
        <f>B11/(B8+B11)*100</f>
        <v>17.415730337078653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55.194805194805198</v>
      </c>
      <c r="C26" s="739">
        <f>C21</f>
        <v>44.805194805194802</v>
      </c>
    </row>
    <row r="27" spans="1:10" ht="24.75" x14ac:dyDescent="0.25">
      <c r="A27" s="742" t="s">
        <v>1407</v>
      </c>
      <c r="B27" s="739">
        <f>B22</f>
        <v>82.584269662921344</v>
      </c>
      <c r="C27" s="739">
        <f>C22</f>
        <v>17.415730337078653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2</v>
      </c>
      <c r="D5" s="914" t="s">
        <v>5</v>
      </c>
      <c r="E5" s="211"/>
      <c r="F5" s="125">
        <v>2021</v>
      </c>
      <c r="G5" s="70">
        <v>2</v>
      </c>
      <c r="H5" s="55">
        <v>0</v>
      </c>
      <c r="I5" s="110">
        <v>2</v>
      </c>
      <c r="J5" s="70">
        <v>13</v>
      </c>
      <c r="K5" s="55">
        <v>0</v>
      </c>
      <c r="L5" s="110">
        <v>13</v>
      </c>
      <c r="M5" s="70">
        <v>83</v>
      </c>
      <c r="N5" s="55">
        <v>151</v>
      </c>
      <c r="O5" s="70">
        <v>74</v>
      </c>
      <c r="P5" s="110">
        <v>39</v>
      </c>
    </row>
    <row r="6" spans="1:16" x14ac:dyDescent="0.25">
      <c r="A6" s="923" t="s">
        <v>259</v>
      </c>
      <c r="B6" s="1096">
        <v>0</v>
      </c>
      <c r="C6" s="1097">
        <v>13</v>
      </c>
      <c r="D6" s="915" t="s">
        <v>5</v>
      </c>
      <c r="E6" s="254"/>
      <c r="F6" s="125">
        <v>2022</v>
      </c>
      <c r="G6" s="212">
        <v>2</v>
      </c>
      <c r="H6" s="58">
        <v>0</v>
      </c>
      <c r="I6" s="160">
        <v>2</v>
      </c>
      <c r="J6" s="212">
        <v>13</v>
      </c>
      <c r="K6" s="58">
        <v>0</v>
      </c>
      <c r="L6" s="160">
        <v>13</v>
      </c>
      <c r="M6" s="212">
        <v>85</v>
      </c>
      <c r="N6" s="58">
        <v>147</v>
      </c>
      <c r="O6" s="212">
        <v>69</v>
      </c>
      <c r="P6" s="160">
        <v>31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0</v>
      </c>
      <c r="I7" s="169">
        <v>2</v>
      </c>
      <c r="J7" s="167"/>
      <c r="K7" s="94"/>
      <c r="L7" s="169"/>
      <c r="M7" s="167">
        <v>133</v>
      </c>
      <c r="N7" s="94">
        <v>155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86.1</v>
      </c>
      <c r="C5" s="611">
        <v>87.5</v>
      </c>
      <c r="D5" s="945">
        <v>85</v>
      </c>
      <c r="E5" s="610"/>
      <c r="F5" s="611"/>
      <c r="G5" s="945"/>
      <c r="H5" s="610"/>
      <c r="I5" s="611"/>
      <c r="J5" s="945"/>
      <c r="K5" s="610">
        <v>43</v>
      </c>
      <c r="L5" s="611">
        <v>20</v>
      </c>
      <c r="M5" s="945">
        <v>23</v>
      </c>
      <c r="N5" s="610">
        <v>67.2</v>
      </c>
      <c r="O5" s="611">
        <v>69</v>
      </c>
      <c r="P5" s="945">
        <v>65.7</v>
      </c>
      <c r="Q5" s="610">
        <v>0.5</v>
      </c>
      <c r="R5" s="611">
        <v>1.2</v>
      </c>
      <c r="S5" s="945">
        <v>0</v>
      </c>
    </row>
    <row r="6" spans="1:19" x14ac:dyDescent="0.25">
      <c r="A6" s="286">
        <v>2021</v>
      </c>
      <c r="B6" s="457">
        <v>86.3</v>
      </c>
      <c r="C6" s="458">
        <v>88.3</v>
      </c>
      <c r="D6" s="976">
        <v>84.5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62</v>
      </c>
      <c r="L6" s="458">
        <v>27</v>
      </c>
      <c r="M6" s="976">
        <v>35</v>
      </c>
      <c r="N6" s="457">
        <v>92.5</v>
      </c>
      <c r="O6" s="458">
        <v>84.4</v>
      </c>
      <c r="P6" s="976">
        <v>100</v>
      </c>
      <c r="Q6" s="457">
        <v>-0.6</v>
      </c>
      <c r="R6" s="458">
        <v>1.2</v>
      </c>
      <c r="S6" s="976">
        <v>-2.1</v>
      </c>
    </row>
    <row r="7" spans="1:19" x14ac:dyDescent="0.25">
      <c r="A7" s="286">
        <v>2022</v>
      </c>
      <c r="B7" s="601">
        <v>95.6</v>
      </c>
      <c r="C7" s="612">
        <v>105</v>
      </c>
      <c r="D7" s="980">
        <v>87.3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50</v>
      </c>
      <c r="L7" s="612">
        <v>22</v>
      </c>
      <c r="M7" s="980">
        <v>28</v>
      </c>
      <c r="N7" s="601">
        <v>106.4</v>
      </c>
      <c r="O7" s="612">
        <v>100</v>
      </c>
      <c r="P7" s="980">
        <v>112</v>
      </c>
      <c r="Q7" s="601">
        <v>0</v>
      </c>
      <c r="R7" s="612">
        <v>0.6</v>
      </c>
      <c r="S7" s="980">
        <v>-0.5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146729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22104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33</v>
      </c>
      <c r="I5" s="616">
        <v>21</v>
      </c>
      <c r="J5" s="616">
        <v>12</v>
      </c>
      <c r="K5" s="217">
        <f>SUM(B5,E5,H5)</f>
        <v>33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21</v>
      </c>
      <c r="I6" s="612">
        <v>13</v>
      </c>
      <c r="J6" s="612">
        <v>8</v>
      </c>
      <c r="K6" s="218">
        <f>SUM(B6,E6,H6)</f>
        <v>21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18</v>
      </c>
      <c r="I22" s="1028">
        <v>8</v>
      </c>
      <c r="J22" s="1028">
        <v>10</v>
      </c>
      <c r="K22" s="218">
        <f>SUM(B22,E22,H22)</f>
        <v>18</v>
      </c>
      <c r="M22" s="105" t="s">
        <v>284</v>
      </c>
      <c r="N22" s="171">
        <f>IF(ISBLANK(J23),"",J23)</f>
        <v>4</v>
      </c>
      <c r="O22" s="80">
        <f>IF(ISBLANK(I23),"",I23)</f>
        <v>7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11</v>
      </c>
      <c r="I23" s="1028">
        <v>7</v>
      </c>
      <c r="J23" s="1028">
        <v>4</v>
      </c>
      <c r="K23" s="218">
        <f>SUM(B23,E23,H23)</f>
        <v>11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</v>
      </c>
      <c r="O29" s="80">
        <f>IF(ISBLANK(I23),"",I23)</f>
        <v>7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125407</v>
      </c>
      <c r="D5" s="253"/>
    </row>
    <row r="6" spans="1:4" ht="30" x14ac:dyDescent="0.25">
      <c r="A6" s="686" t="s">
        <v>474</v>
      </c>
      <c r="B6" s="617">
        <v>21322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24</v>
      </c>
      <c r="C5" s="207">
        <v>7</v>
      </c>
      <c r="G5" s="113"/>
      <c r="H5" s="174" t="s">
        <v>586</v>
      </c>
      <c r="I5" s="207">
        <v>4</v>
      </c>
      <c r="J5" s="207">
        <v>3</v>
      </c>
    </row>
    <row r="6" spans="1:13" ht="15" customHeight="1" x14ac:dyDescent="0.25">
      <c r="A6" s="175" t="s">
        <v>587</v>
      </c>
      <c r="B6" s="208">
        <v>255</v>
      </c>
      <c r="C6" s="208">
        <v>61</v>
      </c>
      <c r="G6" s="113"/>
      <c r="H6" s="175" t="s">
        <v>587</v>
      </c>
      <c r="I6" s="208">
        <v>54</v>
      </c>
      <c r="J6" s="208">
        <v>15</v>
      </c>
    </row>
    <row r="7" spans="1:13" ht="15" customHeight="1" x14ac:dyDescent="0.25">
      <c r="A7" s="175" t="s">
        <v>588</v>
      </c>
      <c r="B7" s="208">
        <v>1140</v>
      </c>
      <c r="C7" s="208">
        <v>701</v>
      </c>
      <c r="G7" s="113"/>
      <c r="H7" s="175" t="s">
        <v>588</v>
      </c>
      <c r="I7" s="208">
        <v>638</v>
      </c>
      <c r="J7" s="208">
        <v>270</v>
      </c>
    </row>
    <row r="8" spans="1:13" ht="15" customHeight="1" x14ac:dyDescent="0.25">
      <c r="A8" s="175" t="s">
        <v>589</v>
      </c>
      <c r="B8" s="208">
        <v>1108</v>
      </c>
      <c r="C8" s="208">
        <v>1188</v>
      </c>
      <c r="G8" s="113"/>
      <c r="H8" s="175" t="s">
        <v>589</v>
      </c>
      <c r="I8" s="208">
        <v>959</v>
      </c>
      <c r="J8" s="208">
        <v>863</v>
      </c>
    </row>
    <row r="9" spans="1:13" ht="15" customHeight="1" x14ac:dyDescent="0.25">
      <c r="A9" s="175" t="s">
        <v>590</v>
      </c>
      <c r="B9" s="208">
        <v>1015</v>
      </c>
      <c r="C9" s="208">
        <v>1349</v>
      </c>
      <c r="G9" s="113"/>
      <c r="H9" s="175" t="s">
        <v>590</v>
      </c>
      <c r="I9" s="208">
        <v>1146</v>
      </c>
      <c r="J9" s="208">
        <v>1446</v>
      </c>
    </row>
    <row r="10" spans="1:13" ht="15" customHeight="1" x14ac:dyDescent="0.25">
      <c r="A10" s="175" t="s">
        <v>591</v>
      </c>
      <c r="B10" s="208">
        <v>102</v>
      </c>
      <c r="C10" s="208">
        <v>127</v>
      </c>
      <c r="G10" s="113"/>
      <c r="H10" s="175" t="s">
        <v>591</v>
      </c>
      <c r="I10" s="208">
        <v>103</v>
      </c>
      <c r="J10" s="208">
        <v>106</v>
      </c>
    </row>
    <row r="11" spans="1:13" ht="15" customHeight="1" x14ac:dyDescent="0.25">
      <c r="A11" s="176" t="s">
        <v>592</v>
      </c>
      <c r="B11" s="209">
        <v>91</v>
      </c>
      <c r="C11" s="209">
        <v>113</v>
      </c>
      <c r="G11" s="113"/>
      <c r="H11" s="176" t="s">
        <v>592</v>
      </c>
      <c r="I11" s="209">
        <v>163</v>
      </c>
      <c r="J11" s="209">
        <v>194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24</v>
      </c>
      <c r="C17" s="178">
        <f>IF(ISBLANK(C5),"0",C5)</f>
        <v>7</v>
      </c>
      <c r="G17" s="113"/>
      <c r="H17" s="174" t="s">
        <v>586</v>
      </c>
      <c r="I17" s="177">
        <f>IF(ISBLANK(I5),"0",I5)</f>
        <v>4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>
        <f t="shared" ref="B18:C18" si="0">IF(ISBLANK(B6),"0",B6)</f>
        <v>255</v>
      </c>
      <c r="C18" s="180">
        <f t="shared" si="0"/>
        <v>61</v>
      </c>
      <c r="G18" s="113"/>
      <c r="H18" s="175" t="s">
        <v>587</v>
      </c>
      <c r="I18" s="179">
        <f t="shared" ref="I18:J18" si="1">IF(ISBLANK(I6),"0",I6)</f>
        <v>54</v>
      </c>
      <c r="J18" s="180">
        <f t="shared" si="1"/>
        <v>15</v>
      </c>
    </row>
    <row r="19" spans="1:13" ht="15" customHeight="1" x14ac:dyDescent="0.25">
      <c r="A19" s="175" t="s">
        <v>588</v>
      </c>
      <c r="B19" s="179">
        <f t="shared" ref="B19:C19" si="2">IF(ISBLANK(B7),"0",B7)</f>
        <v>1140</v>
      </c>
      <c r="C19" s="180">
        <f t="shared" si="2"/>
        <v>701</v>
      </c>
      <c r="G19" s="113"/>
      <c r="H19" s="175" t="s">
        <v>588</v>
      </c>
      <c r="I19" s="179">
        <f t="shared" ref="I19:J19" si="3">IF(ISBLANK(I7),"0",I7)</f>
        <v>638</v>
      </c>
      <c r="J19" s="180">
        <f t="shared" si="3"/>
        <v>270</v>
      </c>
    </row>
    <row r="20" spans="1:13" ht="15" customHeight="1" x14ac:dyDescent="0.25">
      <c r="A20" s="175" t="s">
        <v>589</v>
      </c>
      <c r="B20" s="179">
        <f t="shared" ref="B20:C20" si="4">IF(ISBLANK(B8),"0",B8)</f>
        <v>1108</v>
      </c>
      <c r="C20" s="180">
        <f t="shared" si="4"/>
        <v>1188</v>
      </c>
      <c r="G20" s="113"/>
      <c r="H20" s="175" t="s">
        <v>589</v>
      </c>
      <c r="I20" s="179">
        <f t="shared" ref="I20:J20" si="5">IF(ISBLANK(I8),"0",I8)</f>
        <v>959</v>
      </c>
      <c r="J20" s="180">
        <f t="shared" si="5"/>
        <v>863</v>
      </c>
    </row>
    <row r="21" spans="1:13" ht="15" customHeight="1" x14ac:dyDescent="0.25">
      <c r="A21" s="175" t="s">
        <v>590</v>
      </c>
      <c r="B21" s="179">
        <f t="shared" ref="B21:C21" si="6">IF(ISBLANK(B9),"0",B9)</f>
        <v>1015</v>
      </c>
      <c r="C21" s="180">
        <f t="shared" si="6"/>
        <v>1349</v>
      </c>
      <c r="G21" s="113"/>
      <c r="H21" s="175" t="s">
        <v>590</v>
      </c>
      <c r="I21" s="179">
        <f t="shared" ref="I21:J21" si="7">IF(ISBLANK(I9),"0",I9)</f>
        <v>1146</v>
      </c>
      <c r="J21" s="180">
        <f t="shared" si="7"/>
        <v>1446</v>
      </c>
    </row>
    <row r="22" spans="1:13" ht="15" customHeight="1" x14ac:dyDescent="0.25">
      <c r="A22" s="175" t="s">
        <v>591</v>
      </c>
      <c r="B22" s="179">
        <f t="shared" ref="B22:C22" si="8">IF(ISBLANK(B10),"0",B10)</f>
        <v>102</v>
      </c>
      <c r="C22" s="180">
        <f t="shared" si="8"/>
        <v>127</v>
      </c>
      <c r="G22" s="113"/>
      <c r="H22" s="175" t="s">
        <v>591</v>
      </c>
      <c r="I22" s="179">
        <f t="shared" ref="I22:J22" si="9">IF(ISBLANK(I10),"0",I10)</f>
        <v>103</v>
      </c>
      <c r="J22" s="180">
        <f t="shared" si="9"/>
        <v>106</v>
      </c>
    </row>
    <row r="23" spans="1:13" ht="15" customHeight="1" x14ac:dyDescent="0.25">
      <c r="A23" s="176" t="s">
        <v>592</v>
      </c>
      <c r="B23" s="181">
        <f t="shared" ref="B23:C23" si="10">IF(ISBLANK(B11),"0",B11)</f>
        <v>91</v>
      </c>
      <c r="C23" s="182">
        <f t="shared" si="10"/>
        <v>113</v>
      </c>
      <c r="G23" s="113"/>
      <c r="H23" s="176" t="s">
        <v>592</v>
      </c>
      <c r="I23" s="181">
        <f t="shared" ref="I23:J23" si="11">IF(ISBLANK(I11),"0",I11)</f>
        <v>163</v>
      </c>
      <c r="J23" s="182">
        <f t="shared" si="11"/>
        <v>194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0.64257028112449799</v>
      </c>
      <c r="C29" s="184">
        <f>C17/SUM(C17:C23)*100</f>
        <v>0.19740552735476596</v>
      </c>
      <c r="D29" s="253"/>
      <c r="E29" s="253"/>
      <c r="G29" s="113"/>
      <c r="H29" s="174" t="s">
        <v>593</v>
      </c>
      <c r="I29" s="184">
        <f>I17/SUM(I17:I23)*100</f>
        <v>0.13042060645582002</v>
      </c>
      <c r="J29" s="184">
        <f>J17/SUM(J17:J23)*100</f>
        <v>0.10355540214014498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6.8273092369477917</v>
      </c>
      <c r="C30" s="185">
        <f>C18/SUM(C17:C23)*100</f>
        <v>1.7202481669486747</v>
      </c>
      <c r="D30" s="253"/>
      <c r="E30" s="253"/>
      <c r="G30" s="113"/>
      <c r="H30" s="175" t="s">
        <v>594</v>
      </c>
      <c r="I30" s="185">
        <f>I18/SUM(I17:I23)*100</f>
        <v>1.7606781871535704</v>
      </c>
      <c r="J30" s="185">
        <f>J18/SUM(J17:J23)*100</f>
        <v>0.5177770107007249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30.522088353413658</v>
      </c>
      <c r="C31" s="185">
        <f>C19/SUM(C17:C23)*100</f>
        <v>19.768753525098703</v>
      </c>
      <c r="D31" s="253"/>
      <c r="E31" s="253"/>
      <c r="G31" s="113"/>
      <c r="H31" s="175" t="s">
        <v>595</v>
      </c>
      <c r="I31" s="185">
        <f>I19/SUM(I17:I23)*100</f>
        <v>20.802086729703291</v>
      </c>
      <c r="J31" s="185">
        <f>J19/SUM(J17:J23)*100</f>
        <v>9.3199861926130492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29.66532797858099</v>
      </c>
      <c r="C32" s="185">
        <f>C20/SUM(C17:C23)*100</f>
        <v>33.502538071065992</v>
      </c>
      <c r="D32" s="253"/>
      <c r="E32" s="253"/>
      <c r="G32" s="113"/>
      <c r="H32" s="175" t="s">
        <v>596</v>
      </c>
      <c r="I32" s="185">
        <f>I20/SUM(I17:I23)*100</f>
        <v>31.26834039778285</v>
      </c>
      <c r="J32" s="185">
        <f>J20/SUM(J17:J23)*100</f>
        <v>29.789437348981707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27.175368139223561</v>
      </c>
      <c r="C33" s="185">
        <f>C21/SUM(C17:C23)*100</f>
        <v>38.042865200225606</v>
      </c>
      <c r="D33" s="253"/>
      <c r="E33" s="253"/>
      <c r="G33" s="113"/>
      <c r="H33" s="175" t="s">
        <v>597</v>
      </c>
      <c r="I33" s="185">
        <f>I21/SUM(I17:I23)*100</f>
        <v>37.365503749592435</v>
      </c>
      <c r="J33" s="185">
        <f>J21/SUM(J17:J23)*100</f>
        <v>49.913703831549874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2.7309236947791167</v>
      </c>
      <c r="C34" s="185">
        <f>C22/SUM(C17:C23)*100</f>
        <v>3.5815002820078963</v>
      </c>
      <c r="D34" s="253"/>
      <c r="E34" s="253"/>
      <c r="G34" s="113"/>
      <c r="H34" s="175" t="s">
        <v>598</v>
      </c>
      <c r="I34" s="185">
        <f>I22/SUM(I17:I23)*100</f>
        <v>3.3583306162373656</v>
      </c>
      <c r="J34" s="185">
        <f>J22/SUM(J17:J23)*100</f>
        <v>3.6589575422851226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2.4364123159303879</v>
      </c>
      <c r="C35" s="186">
        <f>C23/SUM(C17:C23)*100</f>
        <v>3.1866892272983645</v>
      </c>
      <c r="D35" s="253"/>
      <c r="E35" s="253"/>
      <c r="G35" s="113"/>
      <c r="H35" s="176" t="s">
        <v>599</v>
      </c>
      <c r="I35" s="186">
        <f>I23/SUM(I17:I23)*100</f>
        <v>5.3146397130746657</v>
      </c>
      <c r="J35" s="186">
        <f>J23/SUM(J17:J23)*100</f>
        <v>6.6965826717293755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0.64257028112449799</v>
      </c>
      <c r="C41" s="184">
        <f t="shared" si="12"/>
        <v>0.19740552735476596</v>
      </c>
      <c r="G41" s="113"/>
      <c r="H41" s="174" t="s">
        <v>601</v>
      </c>
      <c r="I41" s="184">
        <f t="shared" ref="I41:J41" si="13">I29</f>
        <v>0.13042060645582002</v>
      </c>
      <c r="J41" s="184">
        <f t="shared" si="13"/>
        <v>0.10355540214014498</v>
      </c>
    </row>
    <row r="42" spans="1:12" x14ac:dyDescent="0.25">
      <c r="A42" s="175" t="s">
        <v>602</v>
      </c>
      <c r="B42" s="185">
        <f t="shared" si="12"/>
        <v>6.8273092369477917</v>
      </c>
      <c r="C42" s="185">
        <f t="shared" si="12"/>
        <v>1.7202481669486747</v>
      </c>
      <c r="G42" s="113"/>
      <c r="H42" s="175" t="s">
        <v>602</v>
      </c>
      <c r="I42" s="185">
        <f t="shared" ref="I42:J42" si="14">I30</f>
        <v>1.7606781871535704</v>
      </c>
      <c r="J42" s="185">
        <f t="shared" si="14"/>
        <v>0.5177770107007249</v>
      </c>
    </row>
    <row r="43" spans="1:12" x14ac:dyDescent="0.25">
      <c r="A43" s="175" t="s">
        <v>603</v>
      </c>
      <c r="B43" s="185">
        <f t="shared" si="12"/>
        <v>30.522088353413658</v>
      </c>
      <c r="C43" s="185">
        <f t="shared" si="12"/>
        <v>19.768753525098703</v>
      </c>
      <c r="G43" s="113"/>
      <c r="H43" s="175" t="s">
        <v>603</v>
      </c>
      <c r="I43" s="185">
        <f t="shared" ref="I43:J43" si="15">I31</f>
        <v>20.802086729703291</v>
      </c>
      <c r="J43" s="185">
        <f t="shared" si="15"/>
        <v>9.3199861926130492</v>
      </c>
    </row>
    <row r="44" spans="1:12" x14ac:dyDescent="0.25">
      <c r="A44" s="175" t="s">
        <v>604</v>
      </c>
      <c r="B44" s="185">
        <f t="shared" si="12"/>
        <v>29.66532797858099</v>
      </c>
      <c r="C44" s="185">
        <f t="shared" si="12"/>
        <v>33.502538071065992</v>
      </c>
      <c r="G44" s="113"/>
      <c r="H44" s="175" t="s">
        <v>604</v>
      </c>
      <c r="I44" s="185">
        <f t="shared" ref="I44:J44" si="16">I32</f>
        <v>31.26834039778285</v>
      </c>
      <c r="J44" s="185">
        <f t="shared" si="16"/>
        <v>29.789437348981707</v>
      </c>
    </row>
    <row r="45" spans="1:12" x14ac:dyDescent="0.25">
      <c r="A45" s="175" t="s">
        <v>605</v>
      </c>
      <c r="B45" s="185">
        <f t="shared" si="12"/>
        <v>27.175368139223561</v>
      </c>
      <c r="C45" s="185">
        <f t="shared" si="12"/>
        <v>38.042865200225606</v>
      </c>
      <c r="G45" s="113"/>
      <c r="H45" s="175" t="s">
        <v>605</v>
      </c>
      <c r="I45" s="185">
        <f t="shared" ref="I45:J45" si="17">I33</f>
        <v>37.365503749592435</v>
      </c>
      <c r="J45" s="185">
        <f t="shared" si="17"/>
        <v>49.913703831549874</v>
      </c>
    </row>
    <row r="46" spans="1:12" x14ac:dyDescent="0.25">
      <c r="A46" s="175" t="s">
        <v>606</v>
      </c>
      <c r="B46" s="185">
        <f t="shared" si="12"/>
        <v>2.7309236947791167</v>
      </c>
      <c r="C46" s="185">
        <f t="shared" si="12"/>
        <v>3.5815002820078963</v>
      </c>
      <c r="G46" s="113"/>
      <c r="H46" s="175" t="s">
        <v>606</v>
      </c>
      <c r="I46" s="185">
        <f t="shared" ref="I46:J46" si="18">I34</f>
        <v>3.3583306162373656</v>
      </c>
      <c r="J46" s="185">
        <f t="shared" si="18"/>
        <v>3.6589575422851226</v>
      </c>
    </row>
    <row r="47" spans="1:12" x14ac:dyDescent="0.25">
      <c r="A47" s="176" t="s">
        <v>607</v>
      </c>
      <c r="B47" s="186">
        <f t="shared" si="12"/>
        <v>2.4364123159303879</v>
      </c>
      <c r="C47" s="186">
        <f t="shared" si="12"/>
        <v>3.1866892272983645</v>
      </c>
      <c r="G47" s="113"/>
      <c r="H47" s="176" t="s">
        <v>607</v>
      </c>
      <c r="I47" s="186">
        <f t="shared" ref="I47:J47" si="19">I35</f>
        <v>5.3146397130746657</v>
      </c>
      <c r="J47" s="186">
        <f t="shared" si="19"/>
        <v>6.6965826717293755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2634</v>
      </c>
      <c r="C5" s="207">
        <v>2206</v>
      </c>
      <c r="D5" s="253"/>
      <c r="E5" s="253"/>
      <c r="F5" s="1003"/>
      <c r="H5" s="174" t="s">
        <v>624</v>
      </c>
      <c r="I5" s="207">
        <v>1099</v>
      </c>
      <c r="J5" s="207">
        <v>832</v>
      </c>
    </row>
    <row r="6" spans="1:10" ht="15" customHeight="1" x14ac:dyDescent="0.25">
      <c r="A6" s="175" t="s">
        <v>625</v>
      </c>
      <c r="B6" s="208">
        <v>421</v>
      </c>
      <c r="C6" s="208">
        <v>508</v>
      </c>
      <c r="D6" s="253"/>
      <c r="E6" s="253"/>
      <c r="F6" s="1003"/>
      <c r="H6" s="175" t="s">
        <v>625</v>
      </c>
      <c r="I6" s="208">
        <v>1213</v>
      </c>
      <c r="J6" s="208">
        <v>1347</v>
      </c>
    </row>
    <row r="7" spans="1:10" ht="15" customHeight="1" x14ac:dyDescent="0.25">
      <c r="A7" s="176" t="s">
        <v>626</v>
      </c>
      <c r="B7" s="209">
        <v>680</v>
      </c>
      <c r="C7" s="209">
        <v>832</v>
      </c>
      <c r="D7" s="253"/>
      <c r="E7" s="253"/>
      <c r="F7" s="1003"/>
      <c r="H7" s="175" t="s">
        <v>626</v>
      </c>
      <c r="I7" s="208">
        <v>751</v>
      </c>
      <c r="J7" s="208">
        <v>713</v>
      </c>
    </row>
    <row r="8" spans="1:10" x14ac:dyDescent="0.25">
      <c r="D8" s="253"/>
      <c r="E8" s="253"/>
      <c r="F8" s="1003"/>
      <c r="H8" s="176" t="s">
        <v>2351</v>
      </c>
      <c r="I8" s="209">
        <v>4</v>
      </c>
      <c r="J8" s="209">
        <v>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2634</v>
      </c>
      <c r="C13" s="178">
        <f>IF(ISBLANK(C5),"0",C5)</f>
        <v>2206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421</v>
      </c>
      <c r="C14" s="180">
        <f t="shared" si="0"/>
        <v>508</v>
      </c>
      <c r="D14" s="253"/>
      <c r="E14" s="253"/>
      <c r="F14" s="1003"/>
      <c r="H14" s="174" t="s">
        <v>624</v>
      </c>
      <c r="I14" s="177">
        <f>IF(ISBLANK(I5),"0",I5)</f>
        <v>1099</v>
      </c>
      <c r="J14" s="178">
        <f>IF(ISBLANK(J5),"0",J5)</f>
        <v>832</v>
      </c>
    </row>
    <row r="15" spans="1:10" ht="15" customHeight="1" x14ac:dyDescent="0.25">
      <c r="A15" s="176" t="s">
        <v>626</v>
      </c>
      <c r="B15" s="181">
        <f t="shared" si="0"/>
        <v>680</v>
      </c>
      <c r="C15" s="182">
        <f t="shared" si="0"/>
        <v>832</v>
      </c>
      <c r="D15" s="253"/>
      <c r="E15" s="253"/>
      <c r="F15" s="1003"/>
      <c r="H15" s="175" t="s">
        <v>625</v>
      </c>
      <c r="I15" s="179">
        <f t="shared" ref="I15:J15" si="1">IF(ISBLANK(I6),"0",I6)</f>
        <v>1213</v>
      </c>
      <c r="J15" s="180">
        <f t="shared" si="1"/>
        <v>1347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751</v>
      </c>
      <c r="J16" s="180">
        <f t="shared" si="2"/>
        <v>713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</v>
      </c>
      <c r="J17" s="182">
        <f t="shared" si="3"/>
        <v>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70.522088353413665</v>
      </c>
      <c r="C21" s="184">
        <f>C13/SUM(C13:C15)*100</f>
        <v>62.210941906373371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11.271753681392235</v>
      </c>
      <c r="C22" s="185">
        <f>C14/SUM(C13:C15)*100</f>
        <v>14.326001128031585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18.206157965194109</v>
      </c>
      <c r="C23" s="186">
        <f>C15/SUM(C13:C15)*100</f>
        <v>23.463056965595037</v>
      </c>
      <c r="D23" s="253"/>
      <c r="E23" s="253"/>
      <c r="F23" s="1003"/>
      <c r="H23" s="174" t="s">
        <v>629</v>
      </c>
      <c r="I23" s="184">
        <f>I14/SUM(I14:I17)*100</f>
        <v>35.833061623736548</v>
      </c>
      <c r="J23" s="184">
        <f>J14/SUM(J14:J17)*100</f>
        <v>28.719364860200209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39.550048907727422</v>
      </c>
      <c r="J24" s="185">
        <f>J15/SUM(J14:J17)*100</f>
        <v>46.496375560925095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24.486468862080208</v>
      </c>
      <c r="J25" s="185">
        <f>J16/SUM(J14:J17)*100</f>
        <v>24.611667241974455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0.13042060645582002</v>
      </c>
      <c r="J26" s="186">
        <f>J17/SUM(J14:J17)*100</f>
        <v>0.17259233690024164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70.522088353413665</v>
      </c>
      <c r="C29" s="189">
        <f t="shared" si="4"/>
        <v>62.210941906373371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11.271753681392235</v>
      </c>
      <c r="C30" s="192">
        <f t="shared" si="4"/>
        <v>14.326001128031585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18.206157965194109</v>
      </c>
      <c r="C31" s="195">
        <f t="shared" si="4"/>
        <v>23.463056965595037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35.833061623736548</v>
      </c>
      <c r="J32" s="189">
        <f>J23</f>
        <v>28.719364860200209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39.550048907727422</v>
      </c>
      <c r="J33" s="192">
        <f t="shared" si="5"/>
        <v>46.496375560925095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24.486468862080208</v>
      </c>
      <c r="J34" s="192">
        <f t="shared" si="6"/>
        <v>24.611667241974455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0.13042060645582002</v>
      </c>
      <c r="J35" s="195">
        <f t="shared" si="7"/>
        <v>0.17259233690024164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6638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-18.8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49.8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299.89999999999998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2</v>
      </c>
      <c r="C7" s="657">
        <v>3</v>
      </c>
      <c r="E7" s="44"/>
      <c r="J7" s="656" t="s">
        <v>641</v>
      </c>
      <c r="K7" s="670">
        <f t="shared" si="0"/>
        <v>2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8</v>
      </c>
      <c r="C8" s="651">
        <v>10</v>
      </c>
      <c r="E8" s="21"/>
      <c r="J8" s="650" t="s">
        <v>642</v>
      </c>
      <c r="K8" s="670">
        <f t="shared" si="0"/>
        <v>8</v>
      </c>
      <c r="L8" s="619">
        <f t="shared" si="1"/>
        <v>10</v>
      </c>
      <c r="N8" s="21"/>
    </row>
    <row r="9" spans="1:15" x14ac:dyDescent="0.25">
      <c r="A9" s="650" t="s">
        <v>643</v>
      </c>
      <c r="B9" s="651">
        <v>17</v>
      </c>
      <c r="C9" s="651">
        <v>8</v>
      </c>
      <c r="E9" s="21"/>
      <c r="J9" s="650" t="s">
        <v>643</v>
      </c>
      <c r="K9" s="670">
        <f t="shared" si="0"/>
        <v>17</v>
      </c>
      <c r="L9" s="619">
        <f t="shared" si="1"/>
        <v>8</v>
      </c>
      <c r="N9" s="21"/>
    </row>
    <row r="10" spans="1:15" x14ac:dyDescent="0.25">
      <c r="A10" s="652" t="s">
        <v>365</v>
      </c>
      <c r="B10" s="653">
        <v>211</v>
      </c>
      <c r="C10" s="653">
        <v>24</v>
      </c>
      <c r="J10" s="652" t="s">
        <v>365</v>
      </c>
      <c r="K10" s="671">
        <f t="shared" si="0"/>
        <v>211</v>
      </c>
      <c r="L10" s="620">
        <f t="shared" si="1"/>
        <v>24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6.03</v>
      </c>
      <c r="C15" s="197"/>
      <c r="D15" s="253"/>
      <c r="E15" s="211"/>
      <c r="F15" s="253"/>
      <c r="G15" s="253"/>
      <c r="J15" s="673" t="s">
        <v>488</v>
      </c>
      <c r="K15" s="674">
        <f>B15</f>
        <v>6.03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1.27</v>
      </c>
      <c r="C16" s="197"/>
      <c r="D16" s="253"/>
      <c r="E16" s="254"/>
      <c r="F16" s="253"/>
      <c r="G16" s="253"/>
      <c r="J16" s="675" t="s">
        <v>489</v>
      </c>
      <c r="K16" s="676">
        <f>B16</f>
        <v>1.27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</v>
      </c>
      <c r="C19" s="198"/>
      <c r="D19" s="255"/>
      <c r="E19" s="256"/>
      <c r="F19" s="253"/>
      <c r="G19" s="253"/>
      <c r="J19" s="672" t="s">
        <v>502</v>
      </c>
      <c r="K19" s="676">
        <f>B19</f>
        <v>3.7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3.7</v>
      </c>
      <c r="C21" s="253"/>
      <c r="D21" s="253"/>
      <c r="E21" s="253"/>
      <c r="F21" s="253"/>
      <c r="G21" s="253"/>
      <c r="J21" s="661" t="s">
        <v>498</v>
      </c>
      <c r="K21" s="679">
        <f>B21</f>
        <v>3.7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2</v>
      </c>
      <c r="E34" s="44"/>
      <c r="J34" s="656" t="s">
        <v>641</v>
      </c>
      <c r="K34" s="670">
        <f t="shared" si="2"/>
        <v>0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3</v>
      </c>
      <c r="C35" s="651">
        <v>2</v>
      </c>
      <c r="E35" s="21"/>
      <c r="J35" s="650" t="s">
        <v>642</v>
      </c>
      <c r="K35" s="670">
        <f t="shared" si="2"/>
        <v>3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1</v>
      </c>
      <c r="C36" s="651">
        <v>5</v>
      </c>
      <c r="E36" s="21"/>
      <c r="J36" s="650" t="s">
        <v>643</v>
      </c>
      <c r="K36" s="670">
        <f t="shared" si="2"/>
        <v>1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36</v>
      </c>
      <c r="C37" s="653">
        <v>3</v>
      </c>
      <c r="J37" s="652" t="s">
        <v>365</v>
      </c>
      <c r="K37" s="671">
        <f t="shared" si="2"/>
        <v>36</v>
      </c>
      <c r="L37" s="620">
        <f t="shared" si="3"/>
        <v>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1.26</v>
      </c>
      <c r="C42" s="197"/>
      <c r="D42" s="253"/>
      <c r="E42" s="211"/>
      <c r="F42" s="253"/>
      <c r="G42" s="253"/>
      <c r="J42" s="673" t="s">
        <v>488</v>
      </c>
      <c r="K42" s="674">
        <f>B42</f>
        <v>1.26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</v>
      </c>
      <c r="C43" s="197"/>
      <c r="D43" s="253"/>
      <c r="E43" s="254"/>
      <c r="F43" s="253"/>
      <c r="G43" s="253"/>
      <c r="J43" s="675" t="s">
        <v>489</v>
      </c>
      <c r="K43" s="676">
        <f>B43</f>
        <v>0.4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0.84</v>
      </c>
      <c r="C46" s="198"/>
      <c r="D46" s="255"/>
      <c r="E46" s="256"/>
      <c r="F46" s="253"/>
      <c r="G46" s="253"/>
      <c r="J46" s="672" t="s">
        <v>502</v>
      </c>
      <c r="K46" s="676">
        <f>B46</f>
        <v>0.84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0.84</v>
      </c>
      <c r="C48" s="253"/>
      <c r="D48" s="253"/>
      <c r="E48" s="253"/>
      <c r="F48" s="253"/>
      <c r="G48" s="253"/>
      <c r="J48" s="661" t="s">
        <v>498</v>
      </c>
      <c r="K48" s="679">
        <f>B48</f>
        <v>0.84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1.2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100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152080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22911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106.1</v>
      </c>
      <c r="E4" s="600">
        <v>0.94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160</v>
      </c>
      <c r="E5" s="751">
        <v>1.29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100</v>
      </c>
      <c r="E6" s="959">
        <v>0.8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13</v>
      </c>
      <c r="C4" s="643">
        <v>1.8</v>
      </c>
      <c r="D4" s="643">
        <v>1.9</v>
      </c>
      <c r="E4" s="643">
        <v>0.31</v>
      </c>
      <c r="F4" s="643">
        <v>1.3</v>
      </c>
      <c r="G4" s="643">
        <v>2.8</v>
      </c>
      <c r="H4" s="1066"/>
      <c r="I4" s="253"/>
      <c r="J4" s="253"/>
      <c r="K4" s="253"/>
    </row>
    <row r="5" spans="1:11" x14ac:dyDescent="0.25">
      <c r="A5" s="480">
        <v>2021</v>
      </c>
      <c r="B5" s="602">
        <v>13</v>
      </c>
      <c r="C5" s="602">
        <v>1.9</v>
      </c>
      <c r="D5" s="602">
        <v>2</v>
      </c>
      <c r="E5" s="602">
        <v>0.31</v>
      </c>
      <c r="F5" s="602">
        <v>1.3</v>
      </c>
      <c r="G5" s="602">
        <v>2.9</v>
      </c>
      <c r="H5" s="1066"/>
      <c r="I5" s="253"/>
      <c r="J5" s="253"/>
      <c r="K5" s="253"/>
    </row>
    <row r="6" spans="1:11" x14ac:dyDescent="0.25">
      <c r="A6" s="360">
        <v>2022</v>
      </c>
      <c r="B6" s="602">
        <v>12</v>
      </c>
      <c r="C6" s="602">
        <v>1.8</v>
      </c>
      <c r="D6" s="602">
        <v>1.1000000000000001</v>
      </c>
      <c r="E6" s="602">
        <v>0.32</v>
      </c>
      <c r="F6" s="602">
        <v>1.2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95.7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95.9</v>
      </c>
      <c r="C6" s="602">
        <v>91.8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559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483</v>
      </c>
      <c r="C9" s="58">
        <v>2021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6927</v>
      </c>
      <c r="C10" s="58">
        <v>2021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353</v>
      </c>
      <c r="C5" s="1034">
        <v>180</v>
      </c>
      <c r="D5" s="600">
        <v>173</v>
      </c>
      <c r="G5" s="871" t="s">
        <v>126</v>
      </c>
      <c r="H5" s="637">
        <f>IF(ISBLANK(D7),"",D7)</f>
        <v>288</v>
      </c>
    </row>
    <row r="6" spans="1:17" x14ac:dyDescent="0.25">
      <c r="A6" s="641">
        <v>2021</v>
      </c>
      <c r="B6" s="1034">
        <v>483</v>
      </c>
      <c r="C6" s="1034">
        <v>231</v>
      </c>
      <c r="D6" s="602">
        <v>252</v>
      </c>
      <c r="G6" s="635" t="s">
        <v>127</v>
      </c>
      <c r="H6" s="623">
        <f>IF(ISBLANK(C7),"",C7)</f>
        <v>271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559</v>
      </c>
      <c r="C7" s="1034">
        <v>271</v>
      </c>
      <c r="D7" s="617">
        <v>288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288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271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11.3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11.3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307</v>
      </c>
      <c r="C6" s="55">
        <v>152</v>
      </c>
      <c r="D6" s="55">
        <v>155</v>
      </c>
      <c r="E6" s="70">
        <v>410</v>
      </c>
      <c r="F6" s="55">
        <v>184</v>
      </c>
      <c r="G6" s="110">
        <v>226</v>
      </c>
      <c r="H6" s="55">
        <v>258</v>
      </c>
      <c r="I6" s="55">
        <v>122</v>
      </c>
      <c r="J6" s="55">
        <v>136</v>
      </c>
      <c r="K6" s="70">
        <v>904</v>
      </c>
      <c r="L6" s="55">
        <v>426</v>
      </c>
      <c r="M6" s="110">
        <v>478</v>
      </c>
      <c r="N6" s="70">
        <v>1180</v>
      </c>
      <c r="O6" s="55">
        <v>618</v>
      </c>
      <c r="P6" s="110">
        <v>562</v>
      </c>
      <c r="Q6" s="70">
        <v>4332</v>
      </c>
      <c r="R6" s="55">
        <v>2265</v>
      </c>
      <c r="S6" s="110">
        <v>2067</v>
      </c>
      <c r="T6" s="70">
        <v>7146</v>
      </c>
      <c r="U6" s="55">
        <v>3491</v>
      </c>
      <c r="V6" s="160">
        <v>3655</v>
      </c>
    </row>
    <row r="7" spans="1:22" x14ac:dyDescent="0.25">
      <c r="A7" s="286">
        <v>2021</v>
      </c>
      <c r="B7" s="167">
        <v>305</v>
      </c>
      <c r="C7" s="94">
        <v>146</v>
      </c>
      <c r="D7" s="94">
        <v>159</v>
      </c>
      <c r="E7" s="167">
        <v>393</v>
      </c>
      <c r="F7" s="94">
        <v>180</v>
      </c>
      <c r="G7" s="169">
        <v>213</v>
      </c>
      <c r="H7" s="94">
        <v>250</v>
      </c>
      <c r="I7" s="94">
        <v>117</v>
      </c>
      <c r="J7" s="94">
        <v>133</v>
      </c>
      <c r="K7" s="167">
        <v>876</v>
      </c>
      <c r="L7" s="94">
        <v>407</v>
      </c>
      <c r="M7" s="169">
        <v>469</v>
      </c>
      <c r="N7" s="167">
        <v>1164</v>
      </c>
      <c r="O7" s="94">
        <v>596</v>
      </c>
      <c r="P7" s="169">
        <v>568</v>
      </c>
      <c r="Q7" s="167">
        <v>4255</v>
      </c>
      <c r="R7" s="94">
        <v>2220</v>
      </c>
      <c r="S7" s="169">
        <v>2035</v>
      </c>
      <c r="T7" s="212">
        <v>7000</v>
      </c>
      <c r="U7" s="58">
        <v>3411</v>
      </c>
      <c r="V7" s="160">
        <v>3589</v>
      </c>
    </row>
    <row r="8" spans="1:22" x14ac:dyDescent="0.25">
      <c r="A8" s="219">
        <v>2022</v>
      </c>
      <c r="B8" s="72">
        <v>304</v>
      </c>
      <c r="C8" s="61">
        <v>152</v>
      </c>
      <c r="D8" s="61">
        <v>152</v>
      </c>
      <c r="E8" s="72">
        <v>340</v>
      </c>
      <c r="F8" s="61">
        <v>159</v>
      </c>
      <c r="G8" s="111">
        <v>181</v>
      </c>
      <c r="H8" s="61">
        <v>209</v>
      </c>
      <c r="I8" s="61">
        <v>97</v>
      </c>
      <c r="J8" s="61">
        <v>112</v>
      </c>
      <c r="K8" s="72">
        <v>799</v>
      </c>
      <c r="L8" s="61">
        <v>383</v>
      </c>
      <c r="M8" s="111">
        <v>416</v>
      </c>
      <c r="N8" s="72">
        <v>924</v>
      </c>
      <c r="O8" s="61">
        <v>468</v>
      </c>
      <c r="P8" s="111">
        <v>456</v>
      </c>
      <c r="Q8" s="72">
        <v>3782</v>
      </c>
      <c r="R8" s="61">
        <v>1943</v>
      </c>
      <c r="S8" s="111">
        <v>1839</v>
      </c>
      <c r="T8" s="72">
        <v>6638</v>
      </c>
      <c r="U8" s="61">
        <v>3225</v>
      </c>
      <c r="V8" s="111">
        <v>3413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304</v>
      </c>
      <c r="C15" s="172">
        <f>E8</f>
        <v>340</v>
      </c>
      <c r="D15" s="172">
        <f>H8</f>
        <v>209</v>
      </c>
      <c r="E15" s="172">
        <f>K8</f>
        <v>799</v>
      </c>
      <c r="F15" s="172">
        <f>N8</f>
        <v>924</v>
      </c>
      <c r="G15" s="172">
        <f>Q8</f>
        <v>3782</v>
      </c>
      <c r="H15" s="334">
        <f>T8</f>
        <v>6638</v>
      </c>
      <c r="M15" s="172">
        <f>K8</f>
        <v>799</v>
      </c>
      <c r="N15" s="172">
        <f>H15-E15-O15</f>
        <v>3627</v>
      </c>
      <c r="O15" s="172">
        <f>H15-(B15+C15+G15)</f>
        <v>2212</v>
      </c>
      <c r="P15" s="29"/>
      <c r="Q15" s="100">
        <f>M15/H15*100</f>
        <v>12.036758059656522</v>
      </c>
      <c r="R15" s="100">
        <f>N15/H15*100</f>
        <v>54.639951792708651</v>
      </c>
      <c r="S15" s="100">
        <f>O15/H15*100</f>
        <v>33.323290147634829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12.036758059656522</v>
      </c>
      <c r="R18" s="100">
        <f>N15/H15*100</f>
        <v>54.639951792708651</v>
      </c>
      <c r="S18" s="100">
        <f>O15/H15*100</f>
        <v>33.323290147634829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0</v>
      </c>
      <c r="D4" s="600">
        <v>1</v>
      </c>
      <c r="E4" s="599">
        <v>0</v>
      </c>
      <c r="F4" s="600">
        <v>11.7</v>
      </c>
      <c r="G4" s="600">
        <v>1.2</v>
      </c>
    </row>
    <row r="5" spans="1:10" x14ac:dyDescent="0.25">
      <c r="A5" s="286">
        <v>2022</v>
      </c>
      <c r="B5" s="751">
        <v>9</v>
      </c>
      <c r="C5" s="751">
        <v>0</v>
      </c>
      <c r="D5" s="751">
        <v>0</v>
      </c>
      <c r="E5" s="753">
        <v>0</v>
      </c>
      <c r="F5" s="751">
        <v>11.3</v>
      </c>
      <c r="G5" s="751">
        <v>0</v>
      </c>
    </row>
    <row r="6" spans="1:10" x14ac:dyDescent="0.25">
      <c r="A6" s="218">
        <v>2023</v>
      </c>
      <c r="B6" s="752">
        <v>9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1</v>
      </c>
      <c r="E11" s="103">
        <f>A4</f>
        <v>2021</v>
      </c>
      <c r="F11" s="80">
        <f>IF(ISBLANK(B4),"",B4)</f>
        <v>9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9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9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9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1.1000000000000001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133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0.3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163</v>
      </c>
    </row>
    <row r="17" spans="2:3" x14ac:dyDescent="0.25">
      <c r="B17" s="253">
        <v>2022</v>
      </c>
      <c r="C17" s="1100">
        <v>144</v>
      </c>
    </row>
    <row r="18" spans="2:3" x14ac:dyDescent="0.25">
      <c r="B18" s="253">
        <v>2023</v>
      </c>
      <c r="C18" s="1100">
        <v>133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163</v>
      </c>
    </row>
    <row r="22" spans="2:3" x14ac:dyDescent="0.25">
      <c r="B22" s="636">
        <f>B17</f>
        <v>2022</v>
      </c>
      <c r="C22" s="636">
        <f t="shared" ref="C22:C23" si="0">IF(ISBLANK(C17),"",C17)</f>
        <v>144</v>
      </c>
    </row>
    <row r="23" spans="2:3" x14ac:dyDescent="0.25">
      <c r="B23" s="636">
        <f>B18</f>
        <v>2023</v>
      </c>
      <c r="C23" s="636">
        <f t="shared" si="0"/>
        <v>133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</v>
      </c>
      <c r="C5" s="55">
        <v>5</v>
      </c>
      <c r="D5" s="55">
        <v>3</v>
      </c>
      <c r="E5" s="269">
        <f>SUM(B5:D5)</f>
        <v>10</v>
      </c>
      <c r="F5" s="71">
        <v>86</v>
      </c>
      <c r="G5" s="70">
        <v>0.2</v>
      </c>
      <c r="H5" s="55">
        <v>0.1</v>
      </c>
      <c r="I5" s="110">
        <v>0.1</v>
      </c>
      <c r="J5" s="71">
        <v>1.2</v>
      </c>
    </row>
    <row r="6" spans="1:10" x14ac:dyDescent="0.25">
      <c r="A6" s="286">
        <v>2022</v>
      </c>
      <c r="B6" s="757">
        <v>1</v>
      </c>
      <c r="C6" s="758">
        <v>5</v>
      </c>
      <c r="D6" s="758">
        <v>1</v>
      </c>
      <c r="E6" s="270">
        <f>SUM(B6:D6)</f>
        <v>7</v>
      </c>
      <c r="F6" s="214">
        <v>74</v>
      </c>
      <c r="G6" s="457">
        <v>0.1</v>
      </c>
      <c r="H6" s="458">
        <v>0.1</v>
      </c>
      <c r="I6" s="763">
        <v>0</v>
      </c>
      <c r="J6" s="214">
        <v>1.1000000000000001</v>
      </c>
    </row>
    <row r="7" spans="1:10" x14ac:dyDescent="0.25">
      <c r="A7" s="218">
        <v>2023</v>
      </c>
      <c r="B7" s="167">
        <v>3</v>
      </c>
      <c r="C7" s="94">
        <v>5</v>
      </c>
      <c r="D7" s="94">
        <v>2</v>
      </c>
      <c r="E7" s="447">
        <f>SUM(B7:D7)</f>
        <v>10</v>
      </c>
      <c r="F7" s="168">
        <v>53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74</v>
      </c>
      <c r="C14" s="28"/>
      <c r="D14" s="28"/>
      <c r="F14" s="625" t="s">
        <v>1526</v>
      </c>
      <c r="G14" s="621">
        <f>IF(ISBLANK(B7),"",B7)</f>
        <v>3</v>
      </c>
      <c r="I14" s="625" t="s">
        <v>1529</v>
      </c>
      <c r="J14" s="621">
        <f>IF(ISBLANK(B7),"",B7)</f>
        <v>3</v>
      </c>
    </row>
    <row r="15" spans="1:10" x14ac:dyDescent="0.25">
      <c r="A15" s="624">
        <f t="shared" ref="A15" si="1">A7</f>
        <v>2023</v>
      </c>
      <c r="B15" s="623">
        <f t="shared" si="0"/>
        <v>53</v>
      </c>
      <c r="C15" s="28"/>
      <c r="D15" s="28"/>
      <c r="F15" s="626" t="s">
        <v>1527</v>
      </c>
      <c r="G15" s="622">
        <f>IF(ISBLANK(C7),"",C7)</f>
        <v>5</v>
      </c>
      <c r="I15" s="626" t="s">
        <v>1538</v>
      </c>
      <c r="J15" s="622">
        <f>IF(ISBLANK(C7),"",C7)</f>
        <v>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0.1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</v>
      </c>
      <c r="C6" s="759"/>
      <c r="D6" s="759"/>
      <c r="E6" s="457">
        <v>14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</v>
      </c>
      <c r="C7" s="759"/>
      <c r="D7" s="759"/>
      <c r="E7" s="457">
        <v>6.5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</v>
      </c>
      <c r="C8" s="760"/>
      <c r="D8" s="760"/>
      <c r="E8" s="601">
        <v>3.7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</v>
      </c>
      <c r="C16" s="755"/>
      <c r="I16" s="700">
        <f>A6</f>
        <v>2020</v>
      </c>
      <c r="J16" s="674">
        <f>IF(ISBLANK(E6),"",E6)</f>
        <v>14</v>
      </c>
      <c r="K16" s="756"/>
    </row>
    <row r="17" spans="1:10" x14ac:dyDescent="0.25">
      <c r="A17" s="701">
        <f>A7</f>
        <v>2021</v>
      </c>
      <c r="B17" s="853">
        <f>IF(ISBLANK(B7),"",B7)</f>
        <v>4</v>
      </c>
      <c r="C17" s="755"/>
      <c r="I17" s="701">
        <f>A7</f>
        <v>2021</v>
      </c>
      <c r="J17" s="853">
        <f>IF(ISBLANK(E7),"",E7)</f>
        <v>6.5</v>
      </c>
    </row>
    <row r="18" spans="1:10" x14ac:dyDescent="0.25">
      <c r="A18" s="702">
        <f>A8</f>
        <v>2022</v>
      </c>
      <c r="B18" s="676">
        <f>IF(ISBLANK(B8),"",B8)</f>
        <v>2</v>
      </c>
      <c r="C18" s="755"/>
      <c r="I18" s="702">
        <f>A8</f>
        <v>2022</v>
      </c>
      <c r="J18" s="676">
        <f>IF(ISBLANK(E8),"",E8)</f>
        <v>3.7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>
        <v>12.3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10.5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11.3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</v>
      </c>
      <c r="C4" s="643">
        <v>30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24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26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3537</v>
      </c>
      <c r="D5" s="643">
        <v>177</v>
      </c>
      <c r="E5" s="869">
        <v>4.9000000000000004</v>
      </c>
      <c r="F5" s="1039">
        <v>5.2</v>
      </c>
      <c r="G5" s="1039">
        <v>4.7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</v>
      </c>
      <c r="C6" s="657">
        <v>6927</v>
      </c>
      <c r="D6" s="657">
        <v>483</v>
      </c>
      <c r="E6" s="657">
        <v>6.9</v>
      </c>
      <c r="F6" s="657">
        <v>6.8</v>
      </c>
      <c r="G6" s="657">
        <v>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0</v>
      </c>
      <c r="C7" s="617"/>
      <c r="D7" s="617"/>
      <c r="E7" s="617">
        <v>8.4</v>
      </c>
      <c r="F7" s="617">
        <v>8.4</v>
      </c>
      <c r="G7" s="617">
        <v>8.4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</v>
      </c>
      <c r="C4" s="655">
        <v>40</v>
      </c>
      <c r="D4" s="655">
        <v>4.7</v>
      </c>
      <c r="E4" s="655">
        <v>23</v>
      </c>
      <c r="F4" s="655">
        <v>0.3</v>
      </c>
      <c r="G4" s="655">
        <v>10</v>
      </c>
      <c r="H4" s="655">
        <v>0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18.2</v>
      </c>
      <c r="C5" s="602">
        <v>48</v>
      </c>
      <c r="D5" s="602">
        <v>6.1</v>
      </c>
      <c r="E5" s="602">
        <v>22</v>
      </c>
      <c r="F5" s="602">
        <v>0.3</v>
      </c>
      <c r="G5" s="602">
        <v>9</v>
      </c>
      <c r="H5" s="602">
        <v>0</v>
      </c>
      <c r="I5" s="602">
        <v>6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51</v>
      </c>
      <c r="D6" s="617"/>
      <c r="E6" s="617">
        <v>23</v>
      </c>
      <c r="F6" s="617"/>
      <c r="G6" s="617">
        <v>9</v>
      </c>
      <c r="H6" s="617">
        <v>0</v>
      </c>
      <c r="I6" s="617">
        <v>10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52</v>
      </c>
      <c r="C4" s="1006">
        <v>16</v>
      </c>
      <c r="D4" s="1006">
        <v>36</v>
      </c>
      <c r="E4" s="1005">
        <v>181</v>
      </c>
      <c r="F4" s="1006">
        <v>98</v>
      </c>
      <c r="G4" s="1006">
        <v>83</v>
      </c>
      <c r="H4" s="1007">
        <v>7.3</v>
      </c>
      <c r="I4" s="1007">
        <v>25.3</v>
      </c>
      <c r="J4" s="1007">
        <v>-18</v>
      </c>
      <c r="K4" s="70">
        <v>111</v>
      </c>
      <c r="L4" s="55">
        <v>41</v>
      </c>
      <c r="M4" s="110">
        <v>70</v>
      </c>
      <c r="N4" s="55">
        <v>128</v>
      </c>
      <c r="O4" s="55">
        <v>54</v>
      </c>
      <c r="P4" s="110">
        <v>74</v>
      </c>
    </row>
    <row r="5" spans="1:17" x14ac:dyDescent="0.25">
      <c r="A5" s="286">
        <v>2021</v>
      </c>
      <c r="B5" s="1008">
        <v>35</v>
      </c>
      <c r="C5" s="1009">
        <v>17</v>
      </c>
      <c r="D5" s="1009">
        <v>18</v>
      </c>
      <c r="E5" s="1008">
        <v>188</v>
      </c>
      <c r="F5" s="1009">
        <v>90</v>
      </c>
      <c r="G5" s="1009">
        <v>98</v>
      </c>
      <c r="H5" s="1010">
        <v>5</v>
      </c>
      <c r="I5" s="1010">
        <v>26.9</v>
      </c>
      <c r="J5" s="1010">
        <v>-21.9</v>
      </c>
      <c r="K5" s="212">
        <v>133</v>
      </c>
      <c r="L5" s="58">
        <v>67</v>
      </c>
      <c r="M5" s="160">
        <v>66</v>
      </c>
      <c r="N5" s="58">
        <v>126</v>
      </c>
      <c r="O5" s="58">
        <v>60</v>
      </c>
      <c r="P5" s="160">
        <v>66</v>
      </c>
    </row>
    <row r="6" spans="1:17" x14ac:dyDescent="0.25">
      <c r="A6" s="219">
        <v>2022</v>
      </c>
      <c r="B6" s="1011">
        <v>33</v>
      </c>
      <c r="C6" s="1012">
        <v>24</v>
      </c>
      <c r="D6" s="1012">
        <v>9</v>
      </c>
      <c r="E6" s="1011">
        <v>158</v>
      </c>
      <c r="F6" s="1012">
        <v>81</v>
      </c>
      <c r="G6" s="1012">
        <v>77</v>
      </c>
      <c r="H6" s="1013">
        <v>5</v>
      </c>
      <c r="I6" s="1013">
        <v>23.8</v>
      </c>
      <c r="J6" s="1013">
        <v>-18.8</v>
      </c>
      <c r="K6" s="1014">
        <v>120</v>
      </c>
      <c r="L6" s="1015">
        <v>49</v>
      </c>
      <c r="M6" s="1016">
        <v>71</v>
      </c>
      <c r="N6" s="1015">
        <v>149</v>
      </c>
      <c r="O6" s="1015">
        <v>62</v>
      </c>
      <c r="P6" s="1016">
        <v>87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36</v>
      </c>
      <c r="C13" s="319">
        <f>IF(ISBLANK(C4),"",C4)</f>
        <v>16</v>
      </c>
      <c r="D13" s="364"/>
      <c r="E13" s="322">
        <f>A4</f>
        <v>2020</v>
      </c>
      <c r="F13" s="319">
        <f>IF(ISBLANK(G4),"",G4)</f>
        <v>83</v>
      </c>
      <c r="G13" s="319">
        <f>IF(ISBLANK(F4),"",F4)</f>
        <v>98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18</v>
      </c>
      <c r="C14" s="320">
        <f t="shared" ref="C14:C15" si="2">IF(ISBLANK(C5),"",C5)</f>
        <v>17</v>
      </c>
      <c r="D14" s="364"/>
      <c r="E14" s="323">
        <f t="shared" ref="E14:E15" si="3">A5</f>
        <v>2021</v>
      </c>
      <c r="F14" s="320">
        <f t="shared" ref="F14:F15" si="4">IF(ISBLANK(G5),"",G5)</f>
        <v>98</v>
      </c>
      <c r="G14" s="320">
        <f t="shared" ref="G14:G15" si="5">IF(ISBLANK(F5),"",F5)</f>
        <v>90</v>
      </c>
      <c r="H14" s="389"/>
      <c r="I14" s="389"/>
      <c r="J14" s="48"/>
      <c r="K14" s="325" t="s">
        <v>536</v>
      </c>
      <c r="L14" s="328">
        <f>IF(ISBLANK(K4),"",K4)</f>
        <v>111</v>
      </c>
      <c r="M14" s="328">
        <f>IF(ISBLANK(K5),"",K5)</f>
        <v>133</v>
      </c>
      <c r="N14" s="328">
        <f>IF(ISBLANK(K6),"",K6)</f>
        <v>120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</v>
      </c>
      <c r="C15" s="321">
        <f t="shared" si="2"/>
        <v>24</v>
      </c>
      <c r="E15" s="324">
        <f t="shared" si="3"/>
        <v>2022</v>
      </c>
      <c r="F15" s="321">
        <f t="shared" si="4"/>
        <v>77</v>
      </c>
      <c r="G15" s="321">
        <f t="shared" si="5"/>
        <v>81</v>
      </c>
      <c r="H15" s="211"/>
      <c r="I15" s="211"/>
      <c r="J15" s="28"/>
      <c r="K15" s="326" t="s">
        <v>535</v>
      </c>
      <c r="L15" s="329">
        <f>IF(ISBLANK(N4),"",N4)</f>
        <v>128</v>
      </c>
      <c r="M15" s="329">
        <f>IF(ISBLANK(N5),"",N5)</f>
        <v>126</v>
      </c>
      <c r="N15" s="329">
        <f>IF(ISBLANK(N6),"",N6)</f>
        <v>149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111</v>
      </c>
      <c r="M19" s="328">
        <f>IF(ISBLANK(K5),"",K5)</f>
        <v>133</v>
      </c>
      <c r="N19" s="328">
        <f>IF(ISBLANK(K6),"",K6)</f>
        <v>120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128</v>
      </c>
      <c r="M20" s="329">
        <f>IF(ISBLANK(N5),"",N5)</f>
        <v>126</v>
      </c>
      <c r="N20" s="329">
        <f>IF(ISBLANK(N6),"",N6)</f>
        <v>149</v>
      </c>
      <c r="O20" s="364"/>
    </row>
    <row r="21" spans="1:15" x14ac:dyDescent="0.25">
      <c r="A21" s="322">
        <f>A4</f>
        <v>2020</v>
      </c>
      <c r="B21" s="319">
        <f>IF(ISBLANK(D4),"",D4)</f>
        <v>36</v>
      </c>
      <c r="C21" s="319">
        <f>IF(ISBLANK(C4),"",C4)</f>
        <v>16</v>
      </c>
      <c r="E21" s="322">
        <f>A4</f>
        <v>2020</v>
      </c>
      <c r="F21" s="319">
        <f>IF(ISBLANK(G4),"",G4)</f>
        <v>83</v>
      </c>
      <c r="G21" s="319">
        <f>IF(ISBLANK(F4),"",F4)</f>
        <v>98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18</v>
      </c>
      <c r="C22" s="320">
        <f t="shared" ref="C22:C23" si="8">IF(ISBLANK(C5),"",C5)</f>
        <v>17</v>
      </c>
      <c r="E22" s="323">
        <f t="shared" ref="E22:E23" si="9">A5</f>
        <v>2021</v>
      </c>
      <c r="F22" s="320">
        <f t="shared" ref="F22:F23" si="10">IF(ISBLANK(G5),"",G5)</f>
        <v>98</v>
      </c>
      <c r="G22" s="320">
        <f t="shared" ref="G22:G23" si="11">IF(ISBLANK(F5),"",F5)</f>
        <v>90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</v>
      </c>
      <c r="C23" s="321">
        <f t="shared" si="8"/>
        <v>24</v>
      </c>
      <c r="E23" s="324">
        <f t="shared" si="9"/>
        <v>2022</v>
      </c>
      <c r="F23" s="321">
        <f t="shared" si="10"/>
        <v>77</v>
      </c>
      <c r="G23" s="321">
        <f t="shared" si="11"/>
        <v>81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4</v>
      </c>
      <c r="F5" s="616"/>
      <c r="G5" s="945"/>
      <c r="H5" s="599">
        <v>44</v>
      </c>
      <c r="I5" s="616">
        <v>17</v>
      </c>
      <c r="J5" s="616">
        <v>27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4</v>
      </c>
      <c r="F6" s="1028"/>
      <c r="G6" s="980"/>
      <c r="H6" s="1034">
        <v>36</v>
      </c>
      <c r="I6" s="1028">
        <v>9</v>
      </c>
      <c r="J6" s="1028">
        <v>27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10</v>
      </c>
      <c r="F7" s="1028"/>
      <c r="G7" s="980"/>
      <c r="H7" s="1034">
        <v>39</v>
      </c>
      <c r="I7" s="1028">
        <v>11</v>
      </c>
      <c r="J7" s="1028">
        <v>28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28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28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60.1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65.2</v>
      </c>
      <c r="C6" s="614">
        <v>32.299999999999997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58.6</v>
      </c>
      <c r="C10" s="614">
        <v>32.299999999999997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60.1</v>
      </c>
      <c r="C14" s="73">
        <v>36.799999999999997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139.679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2324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826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17539.95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7.7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139.679</v>
      </c>
      <c r="C5" s="611">
        <v>133.11500000000001</v>
      </c>
      <c r="D5" s="751">
        <v>2277</v>
      </c>
      <c r="E5" s="751">
        <v>32</v>
      </c>
      <c r="G5" s="358">
        <v>2014</v>
      </c>
      <c r="H5" s="70">
        <v>16971.830000000002</v>
      </c>
      <c r="I5" s="55">
        <v>5805.54</v>
      </c>
      <c r="J5" s="55">
        <v>11166.29</v>
      </c>
      <c r="K5" s="71">
        <v>46</v>
      </c>
    </row>
    <row r="6" spans="1:12" x14ac:dyDescent="0.25">
      <c r="A6" s="286">
        <v>2021</v>
      </c>
      <c r="B6" s="601">
        <v>139.679</v>
      </c>
      <c r="C6" s="612">
        <v>133.11500000000001</v>
      </c>
      <c r="D6" s="959">
        <v>2140</v>
      </c>
      <c r="E6" s="959">
        <v>31</v>
      </c>
      <c r="G6" s="480">
        <v>2017</v>
      </c>
      <c r="H6" s="212">
        <v>17539.96</v>
      </c>
      <c r="I6" s="58">
        <v>5806.17</v>
      </c>
      <c r="J6" s="58">
        <v>11733.79</v>
      </c>
      <c r="K6" s="214">
        <v>48</v>
      </c>
    </row>
    <row r="7" spans="1:12" x14ac:dyDescent="0.25">
      <c r="A7" s="218">
        <v>2022</v>
      </c>
      <c r="B7" s="601">
        <v>139.679</v>
      </c>
      <c r="C7" s="612">
        <v>133.11500000000001</v>
      </c>
      <c r="D7" s="959">
        <v>2052</v>
      </c>
      <c r="E7" s="959">
        <v>31</v>
      </c>
      <c r="G7" s="482">
        <v>2020</v>
      </c>
      <c r="H7" s="72">
        <v>17539.95</v>
      </c>
      <c r="I7" s="61">
        <v>5806.17</v>
      </c>
      <c r="J7" s="61">
        <v>11733.78</v>
      </c>
      <c r="K7" s="73">
        <v>48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133.11500000000001</v>
      </c>
      <c r="D14" s="631">
        <f>A5</f>
        <v>2020</v>
      </c>
      <c r="E14" s="625">
        <f>IF(ISBLANK(D5),"",D5)</f>
        <v>2277</v>
      </c>
      <c r="F14" s="211"/>
      <c r="G14" s="634" t="s">
        <v>925</v>
      </c>
      <c r="H14" s="621">
        <f>IF(ISBLANK(J7),"",J7)</f>
        <v>11733.78</v>
      </c>
      <c r="I14" s="211"/>
      <c r="J14" s="211"/>
    </row>
    <row r="15" spans="1:12" x14ac:dyDescent="0.25">
      <c r="A15" s="870" t="s">
        <v>16</v>
      </c>
      <c r="B15" s="630">
        <f>IF(ISBLANK(B7),"",B7)</f>
        <v>139.679</v>
      </c>
      <c r="D15" s="632">
        <f t="shared" ref="D15:D16" si="0">A6</f>
        <v>2021</v>
      </c>
      <c r="E15" s="626">
        <f>IF(ISBLANK(D6),"",D6)</f>
        <v>2140</v>
      </c>
      <c r="F15" s="211"/>
      <c r="G15" s="635" t="s">
        <v>926</v>
      </c>
      <c r="H15" s="623">
        <f>IF(ISBLANK(I7),"",I7)</f>
        <v>5806.17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2052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133.11500000000001</v>
      </c>
      <c r="F19" s="253"/>
      <c r="G19" s="634" t="s">
        <v>529</v>
      </c>
      <c r="H19" s="621">
        <f>IF(ISBLANK(J7),"",J7)</f>
        <v>11733.78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139.679</v>
      </c>
      <c r="F20" s="253"/>
      <c r="G20" s="635" t="s">
        <v>528</v>
      </c>
      <c r="H20" s="623">
        <f>IF(ISBLANK(I7),"",I7)</f>
        <v>5806.17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2.9</v>
      </c>
      <c r="C5" s="1092">
        <v>2324</v>
      </c>
      <c r="D5" s="1093">
        <v>52</v>
      </c>
      <c r="E5" s="1092">
        <v>790</v>
      </c>
      <c r="F5" s="1093">
        <v>10</v>
      </c>
    </row>
    <row r="6" spans="1:9" x14ac:dyDescent="0.25">
      <c r="A6" s="218">
        <v>2021</v>
      </c>
      <c r="B6" s="1092">
        <v>6.7</v>
      </c>
      <c r="C6" s="1092">
        <v>2324</v>
      </c>
      <c r="D6" s="1093">
        <v>52</v>
      </c>
      <c r="E6" s="1092">
        <v>826</v>
      </c>
      <c r="F6" s="1093">
        <v>11</v>
      </c>
    </row>
    <row r="7" spans="1:9" x14ac:dyDescent="0.25">
      <c r="A7" s="219">
        <v>2022</v>
      </c>
      <c r="B7" s="73">
        <v>7.7</v>
      </c>
      <c r="C7" s="73">
        <v>2324</v>
      </c>
      <c r="D7" s="73">
        <v>52</v>
      </c>
      <c r="E7" s="73">
        <v>826</v>
      </c>
      <c r="F7" s="73">
        <v>16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11687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8093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3594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30632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21772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8860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5621</v>
      </c>
      <c r="C5" s="458">
        <v>5329</v>
      </c>
      <c r="D5" s="458">
        <v>292</v>
      </c>
      <c r="E5" s="457">
        <v>15659</v>
      </c>
      <c r="F5" s="458">
        <v>15201</v>
      </c>
      <c r="G5" s="458">
        <v>458</v>
      </c>
      <c r="H5" s="457">
        <v>2.9</v>
      </c>
      <c r="I5" s="763">
        <v>1.6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7604</v>
      </c>
      <c r="C6" s="458">
        <v>5587</v>
      </c>
      <c r="D6" s="458">
        <v>2017</v>
      </c>
      <c r="E6" s="457">
        <v>14380</v>
      </c>
      <c r="F6" s="458">
        <v>11336</v>
      </c>
      <c r="G6" s="458">
        <v>3044</v>
      </c>
      <c r="H6" s="457">
        <v>2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11687</v>
      </c>
      <c r="C7" s="612">
        <v>8093</v>
      </c>
      <c r="D7" s="612">
        <v>3594</v>
      </c>
      <c r="E7" s="601">
        <v>30632</v>
      </c>
      <c r="F7" s="612">
        <v>21772</v>
      </c>
      <c r="G7" s="612">
        <v>8860</v>
      </c>
      <c r="H7" s="947">
        <v>2.7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5621</v>
      </c>
      <c r="C14" s="674">
        <f t="shared" ref="C14:D14" si="0">IF(ISBLANK(C5),"",C5)</f>
        <v>5329</v>
      </c>
      <c r="D14" s="669">
        <f t="shared" si="0"/>
        <v>292</v>
      </c>
      <c r="F14" s="884">
        <f>A5</f>
        <v>2020</v>
      </c>
      <c r="G14" s="674">
        <f>IF(ISBLANK(E5),"",E5)</f>
        <v>15659</v>
      </c>
      <c r="H14" s="674">
        <f t="shared" ref="H14:I16" si="1">IF(ISBLANK(F5),"",F5)</f>
        <v>15201</v>
      </c>
      <c r="I14" s="669">
        <f t="shared" si="1"/>
        <v>458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1.6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7604</v>
      </c>
      <c r="C15" s="879">
        <f t="shared" si="3"/>
        <v>5587</v>
      </c>
      <c r="D15" s="886">
        <f t="shared" si="3"/>
        <v>2017</v>
      </c>
      <c r="F15" s="890">
        <f t="shared" ref="F15:F16" si="4">A6</f>
        <v>2021</v>
      </c>
      <c r="G15" s="853">
        <f t="shared" ref="G15:G16" si="5">IF(ISBLANK(E6),"",E6)</f>
        <v>14380</v>
      </c>
      <c r="H15" s="853">
        <f t="shared" si="1"/>
        <v>11336</v>
      </c>
      <c r="I15" s="670">
        <f t="shared" si="1"/>
        <v>3044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11687</v>
      </c>
      <c r="C16" s="888">
        <f t="shared" si="3"/>
        <v>8093</v>
      </c>
      <c r="D16" s="889">
        <f t="shared" si="3"/>
        <v>3594</v>
      </c>
      <c r="F16" s="891">
        <f t="shared" si="4"/>
        <v>2022</v>
      </c>
      <c r="G16" s="676">
        <f t="shared" si="5"/>
        <v>30632</v>
      </c>
      <c r="H16" s="676">
        <f t="shared" si="1"/>
        <v>21772</v>
      </c>
      <c r="I16" s="671">
        <f t="shared" si="1"/>
        <v>8860</v>
      </c>
      <c r="J16" s="211"/>
      <c r="K16" s="891">
        <f t="shared" si="6"/>
        <v>2022</v>
      </c>
      <c r="L16" s="676">
        <f t="shared" si="7"/>
        <v>2.7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5621</v>
      </c>
      <c r="C22" s="674">
        <f t="shared" ref="C22:D22" si="8">IF(ISBLANK(C5),"",C5)</f>
        <v>5329</v>
      </c>
      <c r="D22" s="669">
        <f t="shared" si="8"/>
        <v>292</v>
      </c>
      <c r="F22" s="884">
        <f>A5</f>
        <v>2020</v>
      </c>
      <c r="G22" s="674">
        <f>IF(ISBLANK(E5),"",E5)</f>
        <v>15659</v>
      </c>
      <c r="H22" s="674">
        <f t="shared" ref="H22:I24" si="9">IF(ISBLANK(F5),"",F5)</f>
        <v>15201</v>
      </c>
      <c r="I22" s="669">
        <f t="shared" si="9"/>
        <v>458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1.6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7604</v>
      </c>
      <c r="C23" s="853">
        <f t="shared" si="11"/>
        <v>5587</v>
      </c>
      <c r="D23" s="670">
        <f t="shared" si="11"/>
        <v>2017</v>
      </c>
      <c r="F23" s="890">
        <f t="shared" ref="F23:F24" si="12">A6</f>
        <v>2021</v>
      </c>
      <c r="G23" s="853">
        <f t="shared" ref="G23:G24" si="13">IF(ISBLANK(E6),"",E6)</f>
        <v>14380</v>
      </c>
      <c r="H23" s="853">
        <f t="shared" si="9"/>
        <v>11336</v>
      </c>
      <c r="I23" s="670">
        <f t="shared" si="9"/>
        <v>3044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11687</v>
      </c>
      <c r="C24" s="676">
        <f t="shared" si="11"/>
        <v>8093</v>
      </c>
      <c r="D24" s="671">
        <f t="shared" si="11"/>
        <v>3594</v>
      </c>
      <c r="F24" s="891">
        <f t="shared" si="12"/>
        <v>2022</v>
      </c>
      <c r="G24" s="676">
        <f t="shared" si="13"/>
        <v>30632</v>
      </c>
      <c r="H24" s="676">
        <f t="shared" si="9"/>
        <v>21772</v>
      </c>
      <c r="I24" s="671">
        <f t="shared" si="9"/>
        <v>8860</v>
      </c>
      <c r="J24" s="211"/>
      <c r="K24" s="891">
        <f t="shared" si="14"/>
        <v>2022</v>
      </c>
      <c r="L24" s="676">
        <f t="shared" si="15"/>
        <v>2.7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</v>
      </c>
      <c r="C3" s="71">
        <v>10</v>
      </c>
      <c r="D3" s="71">
        <v>13.5</v>
      </c>
      <c r="F3" s="105" t="s">
        <v>537</v>
      </c>
      <c r="G3" s="97">
        <f>IF(ISBLANK(B3),"",B3)</f>
        <v>27</v>
      </c>
      <c r="H3" s="97">
        <f>IF(ISBLANK(B4),"",B4)</f>
        <v>18</v>
      </c>
      <c r="I3" s="97">
        <f>IF(ISBLANK(B5),"",B5)</f>
        <v>36</v>
      </c>
      <c r="J3" s="365"/>
    </row>
    <row r="4" spans="1:12" x14ac:dyDescent="0.25">
      <c r="A4" s="286">
        <v>2021</v>
      </c>
      <c r="B4" s="214">
        <v>18</v>
      </c>
      <c r="C4" s="214">
        <v>14</v>
      </c>
      <c r="D4" s="214">
        <v>16</v>
      </c>
      <c r="F4" s="130" t="s">
        <v>538</v>
      </c>
      <c r="G4" s="98">
        <f>IF(ISBLANK(C3),"",C3)</f>
        <v>10</v>
      </c>
      <c r="H4" s="98">
        <f>IF(ISBLANK(C4),"",C4)</f>
        <v>14</v>
      </c>
      <c r="I4" s="98">
        <f>IF(ISBLANK(C5),"",C5)</f>
        <v>17</v>
      </c>
      <c r="J4" s="365"/>
    </row>
    <row r="5" spans="1:12" x14ac:dyDescent="0.25">
      <c r="A5" s="218">
        <v>2022</v>
      </c>
      <c r="B5" s="168">
        <v>36</v>
      </c>
      <c r="C5" s="168">
        <v>17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</v>
      </c>
      <c r="H8" s="97">
        <f>IF(ISBLANK(B4),"",B4)</f>
        <v>18</v>
      </c>
      <c r="I8" s="97">
        <f>IF(ISBLANK(B5),"",B5)</f>
        <v>36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</v>
      </c>
      <c r="H9" s="98">
        <f>IF(ISBLANK(C4),"",C4)</f>
        <v>14</v>
      </c>
      <c r="I9" s="98">
        <f>IF(ISBLANK(C5),"",C5)</f>
        <v>17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16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106</v>
      </c>
      <c r="C4" s="110">
        <v>112</v>
      </c>
      <c r="E4" s="29" t="s">
        <v>540</v>
      </c>
      <c r="F4" s="163">
        <f>B4/($B$22+$C$22)*100</f>
        <v>1.5968665260620667</v>
      </c>
      <c r="G4" s="163">
        <f>C4/($B$22+$C$22)*100</f>
        <v>1.687255197348599</v>
      </c>
      <c r="J4" s="29" t="s">
        <v>540</v>
      </c>
      <c r="K4" s="163">
        <f>G4</f>
        <v>1.687255197348599</v>
      </c>
    </row>
    <row r="5" spans="1:11" x14ac:dyDescent="0.25">
      <c r="A5" s="202" t="s">
        <v>541</v>
      </c>
      <c r="B5" s="212">
        <v>105</v>
      </c>
      <c r="C5" s="160">
        <v>95</v>
      </c>
      <c r="E5" s="29" t="s">
        <v>541</v>
      </c>
      <c r="F5" s="163">
        <f t="shared" ref="F5:G21" si="0">B5/($B$22+$C$22)*100</f>
        <v>1.5818017475143116</v>
      </c>
      <c r="G5" s="163">
        <f t="shared" si="0"/>
        <v>1.4311539620367579</v>
      </c>
      <c r="J5" s="29" t="s">
        <v>541</v>
      </c>
      <c r="K5" s="163">
        <f t="shared" ref="K5:K21" si="1">G5</f>
        <v>1.4311539620367579</v>
      </c>
    </row>
    <row r="6" spans="1:11" x14ac:dyDescent="0.25">
      <c r="A6" s="202" t="s">
        <v>542</v>
      </c>
      <c r="B6" s="212">
        <v>122</v>
      </c>
      <c r="C6" s="160">
        <v>104</v>
      </c>
      <c r="E6" s="29" t="s">
        <v>542</v>
      </c>
      <c r="F6" s="163">
        <f t="shared" si="0"/>
        <v>1.8379029828261524</v>
      </c>
      <c r="G6" s="163">
        <f t="shared" si="0"/>
        <v>1.566736968966556</v>
      </c>
      <c r="J6" s="29" t="s">
        <v>542</v>
      </c>
      <c r="K6" s="163">
        <f t="shared" si="1"/>
        <v>1.566736968966556</v>
      </c>
    </row>
    <row r="7" spans="1:11" x14ac:dyDescent="0.25">
      <c r="A7" s="202" t="s">
        <v>543</v>
      </c>
      <c r="B7" s="212">
        <v>145</v>
      </c>
      <c r="C7" s="160">
        <v>125</v>
      </c>
      <c r="E7" s="29" t="s">
        <v>543</v>
      </c>
      <c r="F7" s="163">
        <f t="shared" si="0"/>
        <v>2.1843928894245255</v>
      </c>
      <c r="G7" s="163">
        <f t="shared" si="0"/>
        <v>1.8830973184694184</v>
      </c>
      <c r="J7" s="29" t="s">
        <v>543</v>
      </c>
      <c r="K7" s="163">
        <f t="shared" si="1"/>
        <v>1.8830973184694184</v>
      </c>
    </row>
    <row r="8" spans="1:11" x14ac:dyDescent="0.25">
      <c r="A8" s="202" t="s">
        <v>544</v>
      </c>
      <c r="B8" s="212">
        <v>178</v>
      </c>
      <c r="C8" s="160">
        <v>174</v>
      </c>
      <c r="E8" s="29" t="s">
        <v>544</v>
      </c>
      <c r="F8" s="163">
        <f t="shared" si="0"/>
        <v>2.6815305815004518</v>
      </c>
      <c r="G8" s="163">
        <f t="shared" si="0"/>
        <v>2.6212714673094304</v>
      </c>
      <c r="J8" s="29" t="s">
        <v>544</v>
      </c>
      <c r="K8" s="163">
        <f t="shared" si="1"/>
        <v>2.6212714673094304</v>
      </c>
    </row>
    <row r="9" spans="1:11" x14ac:dyDescent="0.25">
      <c r="A9" s="202" t="s">
        <v>545</v>
      </c>
      <c r="B9" s="212">
        <v>133</v>
      </c>
      <c r="C9" s="160">
        <v>169</v>
      </c>
      <c r="E9" s="29" t="s">
        <v>545</v>
      </c>
      <c r="F9" s="163">
        <f t="shared" si="0"/>
        <v>2.0036155468514614</v>
      </c>
      <c r="G9" s="163">
        <f t="shared" si="0"/>
        <v>2.5459475745706537</v>
      </c>
      <c r="J9" s="29" t="s">
        <v>545</v>
      </c>
      <c r="K9" s="163">
        <f t="shared" si="1"/>
        <v>2.5459475745706537</v>
      </c>
    </row>
    <row r="10" spans="1:11" x14ac:dyDescent="0.25">
      <c r="A10" s="202" t="s">
        <v>546</v>
      </c>
      <c r="B10" s="212">
        <v>137</v>
      </c>
      <c r="C10" s="160">
        <v>160</v>
      </c>
      <c r="E10" s="29" t="s">
        <v>546</v>
      </c>
      <c r="F10" s="163">
        <f t="shared" si="0"/>
        <v>2.0638746610424827</v>
      </c>
      <c r="G10" s="163">
        <f t="shared" si="0"/>
        <v>2.4103645676408556</v>
      </c>
      <c r="J10" s="29" t="s">
        <v>546</v>
      </c>
      <c r="K10" s="163">
        <f t="shared" si="1"/>
        <v>2.4103645676408556</v>
      </c>
    </row>
    <row r="11" spans="1:11" x14ac:dyDescent="0.25">
      <c r="A11" s="202" t="s">
        <v>547</v>
      </c>
      <c r="B11" s="212">
        <v>150</v>
      </c>
      <c r="C11" s="160">
        <v>157</v>
      </c>
      <c r="E11" s="29" t="s">
        <v>547</v>
      </c>
      <c r="F11" s="163">
        <f t="shared" si="0"/>
        <v>2.2597167821633022</v>
      </c>
      <c r="G11" s="163">
        <f t="shared" si="0"/>
        <v>2.3651702319975896</v>
      </c>
      <c r="J11" s="29" t="s">
        <v>547</v>
      </c>
      <c r="K11" s="163">
        <f t="shared" si="1"/>
        <v>2.3651702319975896</v>
      </c>
    </row>
    <row r="12" spans="1:11" x14ac:dyDescent="0.25">
      <c r="A12" s="202" t="s">
        <v>548</v>
      </c>
      <c r="B12" s="212">
        <v>163</v>
      </c>
      <c r="C12" s="160">
        <v>183</v>
      </c>
      <c r="E12" s="29" t="s">
        <v>548</v>
      </c>
      <c r="F12" s="163">
        <f t="shared" si="0"/>
        <v>2.4555589032841221</v>
      </c>
      <c r="G12" s="163">
        <f t="shared" si="0"/>
        <v>2.7568544742392289</v>
      </c>
      <c r="J12" s="29" t="s">
        <v>548</v>
      </c>
      <c r="K12" s="163">
        <f t="shared" si="1"/>
        <v>2.7568544742392289</v>
      </c>
    </row>
    <row r="13" spans="1:11" x14ac:dyDescent="0.25">
      <c r="A13" s="202" t="s">
        <v>549</v>
      </c>
      <c r="B13" s="212">
        <v>213</v>
      </c>
      <c r="C13" s="160">
        <v>235</v>
      </c>
      <c r="E13" s="29" t="s">
        <v>549</v>
      </c>
      <c r="F13" s="163">
        <f t="shared" si="0"/>
        <v>3.2087978306718892</v>
      </c>
      <c r="G13" s="163">
        <f t="shared" si="0"/>
        <v>3.5402229587225067</v>
      </c>
      <c r="J13" s="29" t="s">
        <v>549</v>
      </c>
      <c r="K13" s="163">
        <f t="shared" si="1"/>
        <v>3.5402229587225067</v>
      </c>
    </row>
    <row r="14" spans="1:11" x14ac:dyDescent="0.25">
      <c r="A14" s="202" t="s">
        <v>550</v>
      </c>
      <c r="B14" s="212">
        <v>209</v>
      </c>
      <c r="C14" s="160">
        <v>243</v>
      </c>
      <c r="E14" s="29" t="s">
        <v>550</v>
      </c>
      <c r="F14" s="163">
        <f t="shared" si="0"/>
        <v>3.1485387164808678</v>
      </c>
      <c r="G14" s="163">
        <f t="shared" si="0"/>
        <v>3.6607411871045499</v>
      </c>
      <c r="J14" s="29" t="s">
        <v>550</v>
      </c>
      <c r="K14" s="163">
        <f t="shared" si="1"/>
        <v>3.6607411871045499</v>
      </c>
    </row>
    <row r="15" spans="1:11" x14ac:dyDescent="0.25">
      <c r="A15" s="202" t="s">
        <v>551</v>
      </c>
      <c r="B15" s="212">
        <v>242</v>
      </c>
      <c r="C15" s="160">
        <v>237</v>
      </c>
      <c r="E15" s="29" t="s">
        <v>551</v>
      </c>
      <c r="F15" s="163">
        <f t="shared" si="0"/>
        <v>3.6456764085567945</v>
      </c>
      <c r="G15" s="163">
        <f t="shared" si="0"/>
        <v>3.5703525158180178</v>
      </c>
      <c r="J15" s="29" t="s">
        <v>551</v>
      </c>
      <c r="K15" s="163">
        <f t="shared" si="1"/>
        <v>3.5703525158180178</v>
      </c>
    </row>
    <row r="16" spans="1:11" x14ac:dyDescent="0.25">
      <c r="A16" s="202" t="s">
        <v>552</v>
      </c>
      <c r="B16" s="212">
        <v>269</v>
      </c>
      <c r="C16" s="160">
        <v>260</v>
      </c>
      <c r="E16" s="29" t="s">
        <v>552</v>
      </c>
      <c r="F16" s="163">
        <f t="shared" si="0"/>
        <v>4.0524254293461892</v>
      </c>
      <c r="G16" s="163">
        <f t="shared" si="0"/>
        <v>3.9168424224163902</v>
      </c>
      <c r="J16" s="29" t="s">
        <v>552</v>
      </c>
      <c r="K16" s="163">
        <f t="shared" si="1"/>
        <v>3.9168424224163902</v>
      </c>
    </row>
    <row r="17" spans="1:11" x14ac:dyDescent="0.25">
      <c r="A17" s="202" t="s">
        <v>553</v>
      </c>
      <c r="B17" s="212">
        <v>391</v>
      </c>
      <c r="C17" s="160">
        <v>350</v>
      </c>
      <c r="E17" s="29" t="s">
        <v>553</v>
      </c>
      <c r="F17" s="163">
        <f t="shared" si="0"/>
        <v>5.8903284121723409</v>
      </c>
      <c r="G17" s="163">
        <f t="shared" si="0"/>
        <v>5.2726724917143715</v>
      </c>
      <c r="J17" s="29" t="s">
        <v>553</v>
      </c>
      <c r="K17" s="163">
        <f t="shared" si="1"/>
        <v>5.2726724917143715</v>
      </c>
    </row>
    <row r="18" spans="1:11" x14ac:dyDescent="0.25">
      <c r="A18" s="202" t="s">
        <v>554</v>
      </c>
      <c r="B18" s="212">
        <v>369</v>
      </c>
      <c r="C18" s="160">
        <v>321</v>
      </c>
      <c r="E18" s="29" t="s">
        <v>554</v>
      </c>
      <c r="F18" s="163">
        <f t="shared" si="0"/>
        <v>5.5589032841217234</v>
      </c>
      <c r="G18" s="163">
        <f t="shared" si="0"/>
        <v>4.835793913829467</v>
      </c>
      <c r="J18" s="29" t="s">
        <v>554</v>
      </c>
      <c r="K18" s="163">
        <f t="shared" si="1"/>
        <v>4.835793913829467</v>
      </c>
    </row>
    <row r="19" spans="1:11" x14ac:dyDescent="0.25">
      <c r="A19" s="202" t="s">
        <v>555</v>
      </c>
      <c r="B19" s="212">
        <v>218</v>
      </c>
      <c r="C19" s="160">
        <v>158</v>
      </c>
      <c r="E19" s="29" t="s">
        <v>555</v>
      </c>
      <c r="F19" s="163">
        <f t="shared" si="0"/>
        <v>3.2841217234106654</v>
      </c>
      <c r="G19" s="163">
        <f t="shared" si="0"/>
        <v>2.3802350105453449</v>
      </c>
      <c r="J19" s="29" t="s">
        <v>555</v>
      </c>
      <c r="K19" s="163">
        <f t="shared" si="1"/>
        <v>2.3802350105453449</v>
      </c>
    </row>
    <row r="20" spans="1:11" x14ac:dyDescent="0.25">
      <c r="A20" s="202" t="s">
        <v>556</v>
      </c>
      <c r="B20" s="212">
        <v>145</v>
      </c>
      <c r="C20" s="160">
        <v>93</v>
      </c>
      <c r="E20" s="29" t="s">
        <v>556</v>
      </c>
      <c r="F20" s="163">
        <f t="shared" si="0"/>
        <v>2.1843928894245255</v>
      </c>
      <c r="G20" s="163">
        <f t="shared" si="0"/>
        <v>1.4010244049412475</v>
      </c>
      <c r="J20" s="29" t="s">
        <v>556</v>
      </c>
      <c r="K20" s="163">
        <f t="shared" si="1"/>
        <v>1.4010244049412475</v>
      </c>
    </row>
    <row r="21" spans="1:11" x14ac:dyDescent="0.25">
      <c r="A21" s="203" t="s">
        <v>557</v>
      </c>
      <c r="B21" s="72">
        <v>118</v>
      </c>
      <c r="C21" s="111">
        <v>49</v>
      </c>
      <c r="E21" s="31" t="s">
        <v>557</v>
      </c>
      <c r="F21" s="163">
        <f t="shared" si="0"/>
        <v>1.777643868635131</v>
      </c>
      <c r="G21" s="163">
        <f t="shared" si="0"/>
        <v>0.73817414884001209</v>
      </c>
      <c r="J21" s="31" t="s">
        <v>557</v>
      </c>
      <c r="K21" s="210">
        <f t="shared" si="1"/>
        <v>0.73817414884001209</v>
      </c>
    </row>
    <row r="22" spans="1:11" x14ac:dyDescent="0.25">
      <c r="A22" s="309" t="s">
        <v>16</v>
      </c>
      <c r="B22" s="121">
        <f>SUM(B4:B21)</f>
        <v>3413</v>
      </c>
      <c r="C22" s="124">
        <f>SUM(C4:C21)</f>
        <v>3225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622</v>
      </c>
      <c r="E3" s="297" t="s">
        <v>709</v>
      </c>
      <c r="F3" s="71">
        <v>49.65</v>
      </c>
      <c r="G3" s="71">
        <v>58.89</v>
      </c>
      <c r="K3" s="122" t="s">
        <v>16</v>
      </c>
      <c r="L3" s="71">
        <v>3.14</v>
      </c>
      <c r="M3" s="71">
        <v>2.67</v>
      </c>
    </row>
    <row r="4" spans="1:16" x14ac:dyDescent="0.25">
      <c r="A4" s="202" t="s">
        <v>704</v>
      </c>
      <c r="B4" s="212"/>
      <c r="C4" s="160">
        <v>626</v>
      </c>
      <c r="E4" s="298" t="s">
        <v>710</v>
      </c>
      <c r="F4" s="214">
        <v>42.87</v>
      </c>
      <c r="G4" s="214">
        <v>32.979999999999997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397</v>
      </c>
      <c r="E5" s="298" t="s">
        <v>711</v>
      </c>
      <c r="F5" s="214">
        <v>6.29</v>
      </c>
      <c r="G5" s="214">
        <v>6.79</v>
      </c>
      <c r="K5" s="123" t="s">
        <v>213</v>
      </c>
      <c r="L5" s="73">
        <v>3.14</v>
      </c>
      <c r="M5" s="73">
        <v>2.67</v>
      </c>
      <c r="N5" s="211"/>
    </row>
    <row r="6" spans="1:16" x14ac:dyDescent="0.25">
      <c r="A6" s="202" t="s">
        <v>706</v>
      </c>
      <c r="B6" s="212"/>
      <c r="C6" s="160">
        <v>386</v>
      </c>
      <c r="E6" s="298" t="s">
        <v>712</v>
      </c>
      <c r="F6" s="214">
        <v>1.05</v>
      </c>
      <c r="G6" s="214">
        <v>1.1599999999999999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253</v>
      </c>
      <c r="E7" s="299" t="s">
        <v>713</v>
      </c>
      <c r="F7" s="73">
        <v>0.14000000000000001</v>
      </c>
      <c r="G7" s="73">
        <v>0.18</v>
      </c>
      <c r="K7" s="227"/>
      <c r="L7" s="211"/>
      <c r="M7" s="211"/>
    </row>
    <row r="8" spans="1:16" x14ac:dyDescent="0.25">
      <c r="A8" s="203" t="s">
        <v>708</v>
      </c>
      <c r="B8" s="72"/>
      <c r="C8" s="111">
        <v>367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23.462844209732175</v>
      </c>
      <c r="C13" s="301" t="e">
        <f>B3/SUM(B3:B8)*100</f>
        <v>#DIV/0!</v>
      </c>
      <c r="E13" s="217" t="s">
        <v>836</v>
      </c>
      <c r="F13" s="289">
        <f>IF(ISBLANK(F3),"",F3)</f>
        <v>49.65</v>
      </c>
      <c r="G13" s="289">
        <f>IF(ISBLANK(G3),"",G3)</f>
        <v>58.89</v>
      </c>
    </row>
    <row r="14" spans="1:16" x14ac:dyDescent="0.25">
      <c r="A14" s="220" t="s">
        <v>825</v>
      </c>
      <c r="B14" s="305">
        <f>C4/SUM(C3:C8)*100</f>
        <v>23.613730667672574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42.87</v>
      </c>
      <c r="G14" s="290">
        <f t="shared" si="0"/>
        <v>32.979999999999997</v>
      </c>
    </row>
    <row r="15" spans="1:16" x14ac:dyDescent="0.25">
      <c r="A15" s="220" t="s">
        <v>826</v>
      </c>
      <c r="B15" s="305">
        <f>C5/SUM(C3:C8)*100</f>
        <v>14.975480950584686</v>
      </c>
      <c r="C15" s="302" t="e">
        <f>B5/SUM(B3:B8)*100</f>
        <v>#DIV/0!</v>
      </c>
      <c r="E15" s="286" t="s">
        <v>838</v>
      </c>
      <c r="F15" s="290">
        <f t="shared" si="0"/>
        <v>6.29</v>
      </c>
      <c r="G15" s="290">
        <f t="shared" si="0"/>
        <v>6.79</v>
      </c>
    </row>
    <row r="16" spans="1:16" x14ac:dyDescent="0.25">
      <c r="A16" s="220" t="s">
        <v>827</v>
      </c>
      <c r="B16" s="305">
        <f>C6/SUM(C3:C8)*100</f>
        <v>14.560543191248584</v>
      </c>
      <c r="C16" s="302" t="e">
        <f>B6/SUM(B3:B8)*100</f>
        <v>#DIV/0!</v>
      </c>
      <c r="E16" s="286" t="s">
        <v>839</v>
      </c>
      <c r="F16" s="290">
        <f t="shared" si="0"/>
        <v>1.05</v>
      </c>
      <c r="G16" s="290">
        <f t="shared" si="0"/>
        <v>1.1599999999999999</v>
      </c>
    </row>
    <row r="17" spans="1:18" x14ac:dyDescent="0.25">
      <c r="A17" s="220" t="s">
        <v>828</v>
      </c>
      <c r="B17" s="305">
        <f>C7/SUM(C3:C8)*100</f>
        <v>9.5435684647302903</v>
      </c>
      <c r="C17" s="302" t="e">
        <f>B7/SUM(B3:B8)*100</f>
        <v>#DIV/0!</v>
      </c>
      <c r="E17" s="219" t="s">
        <v>840</v>
      </c>
      <c r="F17" s="291">
        <f t="shared" si="0"/>
        <v>0.14000000000000001</v>
      </c>
      <c r="G17" s="291">
        <f t="shared" si="0"/>
        <v>0.18</v>
      </c>
    </row>
    <row r="18" spans="1:18" x14ac:dyDescent="0.25">
      <c r="A18" s="221" t="s">
        <v>829</v>
      </c>
      <c r="B18" s="306">
        <f>C8/SUM(C3:C8)*100</f>
        <v>13.843832516031688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23.462844209732175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23.613730667672574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14.975480950584686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14.560543191248584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9.5435684647302903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13.843832516031688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740</v>
      </c>
      <c r="E34" s="297" t="s">
        <v>709</v>
      </c>
      <c r="F34" s="71">
        <v>58.89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/>
      <c r="C35" s="160">
        <v>714</v>
      </c>
      <c r="E35" s="298" t="s">
        <v>710</v>
      </c>
      <c r="F35" s="214">
        <v>32.979999999999997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350</v>
      </c>
      <c r="E36" s="298" t="s">
        <v>711</v>
      </c>
      <c r="F36" s="214">
        <v>6.79</v>
      </c>
      <c r="G36" s="211"/>
      <c r="K36" s="123" t="s">
        <v>213</v>
      </c>
      <c r="L36" s="73">
        <v>2.67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292</v>
      </c>
      <c r="E37" s="298" t="s">
        <v>712</v>
      </c>
      <c r="F37" s="214">
        <v>1.1599999999999999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180</v>
      </c>
      <c r="E38" s="299" t="s">
        <v>713</v>
      </c>
      <c r="F38" s="73">
        <v>0.18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194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29.959514170040485</v>
      </c>
      <c r="C44" s="301" t="e">
        <f>B34/SUM(B34:B39)*100</f>
        <v>#DIV/0!</v>
      </c>
      <c r="E44" s="217" t="s">
        <v>836</v>
      </c>
      <c r="F44" s="289">
        <f>IF(ISBLANK(F34),"",F34)</f>
        <v>58.89</v>
      </c>
    </row>
    <row r="45" spans="1:16" x14ac:dyDescent="0.25">
      <c r="A45" s="220" t="s">
        <v>825</v>
      </c>
      <c r="B45" s="305">
        <f>C35/SUM(C34:C39)*100</f>
        <v>28.906882591093119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32.979999999999997</v>
      </c>
    </row>
    <row r="46" spans="1:16" x14ac:dyDescent="0.25">
      <c r="A46" s="220" t="s">
        <v>826</v>
      </c>
      <c r="B46" s="305">
        <f>C36/SUM(C34:C39)*100</f>
        <v>14.17004048582996</v>
      </c>
      <c r="C46" s="302" t="e">
        <f>B36/SUM(B34:B39)*100</f>
        <v>#DIV/0!</v>
      </c>
      <c r="E46" s="286" t="s">
        <v>838</v>
      </c>
      <c r="F46" s="290">
        <f t="shared" si="2"/>
        <v>6.79</v>
      </c>
    </row>
    <row r="47" spans="1:16" x14ac:dyDescent="0.25">
      <c r="A47" s="220" t="s">
        <v>827</v>
      </c>
      <c r="B47" s="305">
        <f>C37/SUM(C34:C39)*100</f>
        <v>11.821862348178138</v>
      </c>
      <c r="C47" s="302" t="e">
        <f>B37/SUM(B34:B39)*100</f>
        <v>#DIV/0!</v>
      </c>
      <c r="E47" s="286" t="s">
        <v>839</v>
      </c>
      <c r="F47" s="290">
        <f t="shared" si="2"/>
        <v>1.1599999999999999</v>
      </c>
    </row>
    <row r="48" spans="1:16" x14ac:dyDescent="0.25">
      <c r="A48" s="220" t="s">
        <v>828</v>
      </c>
      <c r="B48" s="305">
        <f>C38/SUM(C34:C39)*100</f>
        <v>7.2874493927125501</v>
      </c>
      <c r="C48" s="302" t="e">
        <f>B38/SUM(B34:B39)*100</f>
        <v>#DIV/0!</v>
      </c>
      <c r="E48" s="219" t="s">
        <v>840</v>
      </c>
      <c r="F48" s="291">
        <f t="shared" si="2"/>
        <v>0.18</v>
      </c>
    </row>
    <row r="49" spans="1:3" x14ac:dyDescent="0.25">
      <c r="A49" s="221" t="s">
        <v>829</v>
      </c>
      <c r="B49" s="306">
        <f>C39/SUM(C34:C39)*100</f>
        <v>7.8542510121457489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29.959514170040485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28.906882591093119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14.17004048582996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11.821862348178138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7.2874493927125501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7.8542510121457489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2024-04-26T07:36:00Z</dcterms:modified>
</cp:coreProperties>
</file>