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<sst xmlns="http://schemas.openxmlformats.org/spreadsheetml/2006/main" count="6316" uniqueCount="2914">
  <si>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</si>
  <si>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</si>
  <si>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</si>
  <si>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</si>
  <si>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</si>
  <si>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</si>
  <si>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</si>
  <si>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</si>
  <si>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</si>
  <si>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</si>
  <si>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</si>
  <si>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</si>
  <si>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</si>
  <si>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</si>
  <si>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</si>
  <si>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</si>
  <si>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</si>
  <si>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</si>
  <si>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</si>
  <si>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</si>
  <si>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</si>
  <si>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</si>
  <si>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</si>
  <si>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</si>
  <si>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</si>
  <si>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</si>
  <si>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</si>
  <si>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</si>
  <si>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</si>
  <si>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</si>
  <si>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</si>
  <si>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</si>
  <si>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</si>
  <si>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</si>
  <si>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</si>
  <si>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</si>
  <si>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</si>
  <si>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</si>
  <si>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</si>
  <si>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</si>
  <si>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</si>
  <si>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</si>
  <si>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</si>
  <si>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</si>
  <si>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</si>
  <si>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</si>
  <si>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</si>
  <si>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</si>
  <si>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</si>
  <si>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</si>
  <si>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</si>
  <si>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</si>
  <si>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</si>
  <si>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</si>
  <si>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</si>
  <si>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</si>
  <si>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</si>
  <si>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</si>
  <si>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</si>
  <si>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</si>
  <si>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</si>
  <si>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</si>
  <si>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</si>
  <si>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</si>
  <si>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</si>
  <si>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</si>
  <si>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</si>
  <si>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</si>
  <si>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</si>
  <si>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</si>
  <si>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</si>
  <si>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</si>
  <si>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</si>
  <si>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</si>
  <si>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</si>
  <si>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</si>
  <si>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</si>
  <si>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</si>
  <si>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</si>
  <si>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</si>
  <si>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</si>
  <si>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</si>
  <si>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</si>
  <si>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</si>
  <si>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</si>
  <si>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</si>
  <si>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</si>
  <si>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</si>
  <si>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</si>
  <si>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</si>
  <si>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</si>
  <si>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</si>
  <si>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</si>
  <si>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</si>
  <si>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</si>
  <si>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</si>
  <si>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</si>
  <si>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</si>
  <si>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</si>
  <si>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</si>
  <si>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</si>
  <si>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</si>
  <si>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</si>
  <si>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</si>
  <si>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</si>
  <si>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</si>
  <si>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</si>
  <si>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</si>
  <si>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</si>
  <si>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</si>
  <si>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</si>
  <si>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</si>
  <si>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</si>
  <si>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</si>
  <si>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</si>
  <si>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</si>
  <si>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</si>
  <si>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</si>
  <si>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</si>
  <si>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</si>
  <si>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</si>
  <si>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</si>
  <si>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</si>
  <si>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</si>
  <si>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</si>
  <si>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</si>
  <si>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</si>
  <si>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</si>
  <si>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</si>
  <si>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</si>
  <si>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</si>
  <si>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</si>
  <si>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</si>
  <si>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</si>
  <si>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</si>
  <si>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</si>
  <si>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</si>
  <si>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</si>
  <si>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</si>
  <si>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</si>
  <si>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</si>
  <si>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</si>
  <si>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</si>
  <si>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</si>
  <si>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</si>
  <si>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</si>
  <si>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</si>
  <si>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</si>
  <si>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</si>
  <si>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</si>
  <si>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</si>
  <si>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</si>
  <si>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</si>
  <si>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</si>
  <si>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</si>
  <si>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</si>
  <si>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</si>
  <si>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</si>
  <si>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</si>
  <si>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</si>
  <si>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</si>
  <si>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</si>
  <si>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</si>
  <si>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</si>
  <si>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</si>
  <si>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</si>
  <si>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</si>
  <si>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</si>
  <si>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</si>
  <si>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</si>
  <si>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</si>
  <si>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</si>
  <si>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</si>
  <si>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</si>
  <si>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</si>
  <si>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</si>
  <si>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</si>
  <si>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</si>
  <si>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</si>
  <si>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</si>
  <si>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</si>
  <si>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</si>
  <si>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</si>
  <si>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</si>
  <si>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</si>
  <si>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</si>
  <si>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</si>
  <si>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</si>
  <si>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</si>
  <si>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</si>
  <si>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</si>
  <si>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</si>
  <si>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</si>
  <si>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</si>
  <si>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</si>
  <si>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</si>
  <si>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</si>
  <si>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</si>
  <si>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</si>
  <si>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</si>
  <si>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</si>
  <si>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</si>
  <si>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</si>
  <si>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</si>
  <si>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</si>
  <si>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</si>
  <si>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</si>
  <si>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</si>
  <si>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</si>
  <si>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</si>
  <si>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</si>
  <si>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</si>
  <si>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</si>
  <si>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</si>
  <si>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</si>
  <si>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</si>
  <si>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</si>
  <si>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</si>
  <si>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</si>
  <si>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</si>
  <si>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</si>
  <si>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</si>
  <si>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</si>
  <si>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</si>
  <si>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</si>
  <si>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</si>
  <si>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</si>
  <si>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</si>
  <si>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</si>
  <si>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</si>
  <si>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</si>
  <si>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</si>
  <si>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</si>
  <si>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</si>
  <si>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</si>
  <si>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</si>
  <si>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</si>
  <si>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</si>
  <si>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</si>
  <si>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</si>
  <si>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</si>
  <si>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</si>
  <si>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</si>
  <si>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</si>
  <si>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</si>
  <si>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</si>
  <si>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</si>
  <si>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</si>
  <si>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</si>
  <si>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</si>
  <si>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</si>
  <si>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</si>
  <si>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</si>
  <si>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</si>
  <si>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</si>
  <si>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</si>
  <si>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</si>
  <si>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</si>
  <si>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</si>
  <si>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</si>
  <si>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</si>
  <si>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</si>
  <si>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</si>
  <si>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</si>
  <si>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</si>
  <si>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</si>
  <si>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</si>
  <si>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</si>
  <si>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</si>
  <si>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</si>
  <si>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</si>
  <si>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</si>
  <si>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</si>
  <si>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</si>
  <si>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</si>
  <si>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</si>
  <si>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</si>
  <si>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</si>
  <si>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</si>
  <si>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</si>
  <si>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</si>
  <si>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</si>
  <si>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</si>
  <si>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</si>
  <si>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</si>
  <si>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</si>
  <si>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</si>
  <si>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</si>
  <si>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</si>
  <si>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</si>
  <si>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</si>
  <si>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</si>
  <si>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</si>
  <si>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</si>
  <si>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</si>
  <si>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</si>
  <si>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</si>
  <si>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</si>
  <si>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</si>
  <si>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</si>
  <si>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</si>
  <si>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</si>
  <si>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</si>
  <si>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</si>
  <si>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</si>
  <si>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</si>
  <si>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</si>
  <si>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</si>
  <si>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</si>
  <si>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</si>
  <si>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</si>
  <si>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</si>
  <si>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</si>
  <si>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</si>
  <si>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</si>
  <si>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</si>
  <si>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</si>
  <si>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</si>
  <si>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</si>
  <si>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</si>
  <si>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</si>
  <si>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</si>
  <si>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</si>
  <si>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</si>
  <si>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</si>
  <si>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</si>
  <si>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</si>
  <si>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</si>
  <si>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</si>
  <si>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</si>
  <si>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</si>
  <si>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</si>
  <si>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</si>
  <si>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</si>
  <si>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</si>
  <si>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</si>
  <si>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</si>
  <si>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</si>
  <si>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</si>
  <si>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</si>
  <si>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</si>
  <si>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</si>
  <si>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</si>
  <si>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</si>
  <si>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</si>
  <si>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</si>
  <si>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</si>
  <si>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</si>
  <si>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</si>
  <si>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</si>
  <si>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</si>
  <si>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</si>
  <si>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</si>
  <si>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</si>
  <si>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</si>
  <si>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</si>
  <si>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</si>
  <si>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</si>
  <si>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</si>
  <si>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</si>
  <si>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</si>
  <si>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</si>
  <si>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</si>
  <si>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</si>
  <si>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</si>
  <si>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</si>
  <si>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</si>
  <si>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</si>
  <si>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</si>
  <si>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</si>
  <si>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</si>
  <si>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</si>
  <si>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</si>
  <si>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</si>
  <si>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</si>
  <si>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</si>
  <si>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</si>
  <si>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</si>
  <si>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</si>
  <si>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</si>
  <si>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</si>
  <si>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</si>
  <si>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</si>
  <si>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</si>
  <si>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</si>
  <si>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</si>
  <si>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</si>
  <si>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</si>
  <si>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</si>
  <si>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</si>
  <si>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</si>
  <si>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</si>
  <si>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</si>
  <si>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</si>
  <si>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</si>
  <si>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</si>
  <si>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</si>
  <si>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</si>
  <si>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</si>
  <si>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</si>
  <si>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</si>
  <si>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</si>
  <si>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</si>
  <si>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</si>
  <si>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</si>
  <si>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</si>
  <si>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</si>
  <si>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</si>
  <si>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</si>
  <si>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</si>
  <si>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</si>
  <si>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</si>
  <si>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</si>
  <si>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</si>
  <si>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</si>
  <si>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</si>
  <si>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</si>
  <si>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</si>
  <si>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</si>
  <si>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</si>
  <si>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</si>
  <si>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</si>
  <si>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</si>
  <si>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</si>
  <si>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</si>
  <si>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</si>
  <si>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</si>
  <si>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</si>
  <si>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</si>
  <si>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</si>
  <si>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</si>
  <si>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</si>
  <si>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</si>
  <si>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</si>
  <si>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</si>
  <si>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</si>
  <si>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</si>
  <si>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</si>
  <si>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</si>
  <si>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</si>
  <si>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</si>
  <si>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</si>
  <si>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</si>
  <si>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</si>
  <si>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</si>
  <si>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</si>
  <si>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</si>
  <si>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</si>
  <si>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</si>
  <si>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</si>
  <si>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</si>
  <si>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</si>
  <si>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</si>
  <si>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</si>
  <si>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</si>
  <si>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</si>
  <si>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</si>
  <si>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</si>
  <si>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</si>
  <si>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</si>
  <si>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</si>
  <si>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</si>
  <si>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</si>
  <si>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</si>
  <si>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</si>
  <si>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</si>
  <si>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</si>
  <si>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</si>
  <si>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</si>
  <si>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</si>
  <si>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</si>
  <si>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</si>
  <si>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</si>
  <si>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</si>
  <si>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</si>
  <si>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</si>
  <si>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</si>
  <si>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</si>
  <si>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</si>
  <si>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</si>
  <si>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</si>
  <si>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</si>
  <si>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</si>
  <si>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</si>
  <si>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</si>
  <si>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</si>
  <si>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</si>
  <si>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</si>
  <si>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</si>
  <si>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</si>
  <si>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</si>
  <si>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</si>
  <si>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</si>
  <si>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</si>
  <si>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</si>
  <si>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</si>
  <si>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</si>
  <si>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</si>
  <si>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</si>
  <si>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</si>
  <si>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</si>
  <si>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</si>
  <si>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</si>
  <si>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</si>
  <si>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</si>
  <si>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</si>
  <si>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</si>
  <si>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</si>
  <si>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</si>
  <si>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</si>
  <si>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</si>
  <si>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</si>
  <si>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</si>
  <si>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</si>
  <si>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</si>
  <si>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</si>
  <si>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</si>
  <si>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</si>
  <si>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</si>
  <si>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</si>
  <si>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</si>
  <si>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</si>
  <si>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</si>
  <si>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</si>
  <si>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</si>
  <si>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</si>
  <si>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</si>
  <si>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</si>
  <si>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</si>
  <si>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</si>
  <si>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</si>
  <si>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</si>
  <si>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</si>
  <si>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</si>
  <si>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</si>
  <si>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</si>
  <si>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</si>
  <si>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</si>
  <si>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</si>
  <si>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</si>
  <si>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</si>
  <si>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</si>
  <si>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</si>
  <si>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</si>
  <si>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</si>
  <si>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</si>
  <si>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</si>
  <si>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</si>
  <si>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</si>
  <si>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</si>
  <si>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</si>
  <si>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</si>
  <si>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</si>
  <si>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</si>
  <si>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</si>
  <si>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</si>
  <si>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</si>
  <si>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</si>
  <si>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</si>
  <si>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</si>
  <si>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</si>
  <si>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</si>
  <si>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</si>
  <si>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</si>
  <si>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</si>
  <si>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</si>
  <si>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</si>
  <si>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</si>
  <si>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</si>
  <si>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</si>
  <si>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</si>
  <si>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</si>
  <si>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</si>
  <si>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</si>
  <si>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</si>
  <si>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</si>
  <si>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</si>
  <si>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</si>
  <si>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</si>
  <si>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</si>
  <si>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</si>
  <si>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</si>
  <si>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</si>
  <si>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</si>
  <si>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</si>
  <si>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</si>
  <si>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</si>
  <si>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</si>
  <si>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</si>
  <si>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</si>
  <si>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</si>
  <si>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</si>
  <si>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</si>
  <si>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</si>
  <si>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</si>
  <si>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</si>
  <si>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</si>
  <si>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</si>
  <si>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</si>
  <si>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</si>
  <si>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</si>
  <si>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</si>
  <si>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</si>
  <si>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</si>
  <si>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</si>
  <si>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</si>
  <si>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</si>
  <si>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</si>
  <si>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</si>
  <si>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</si>
  <si>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</si>
  <si>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</si>
  <si>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</si>
  <si>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</si>
  <si>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</si>
  <si>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</si>
  <si>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</si>
  <si>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</si>
  <si>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</si>
  <si>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</si>
  <si>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</si>
  <si>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</si>
  <si>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</si>
  <si>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</si>
  <si>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</si>
  <si>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</si>
  <si>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</si>
  <si>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</si>
  <si>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</si>
  <si>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</si>
  <si>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</si>
  <si>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</si>
  <si>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</si>
  <si>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</si>
  <si>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</si>
  <si>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</si>
  <si>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</si>
  <si>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</si>
  <si>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</si>
  <si>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</si>
  <si>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</si>
  <si>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</si>
  <si>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</si>
  <si>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</si>
  <si>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</si>
  <si>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</si>
  <si>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</si>
  <si>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</si>
  <si>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</si>
  <si>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</si>
  <si>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</si>
  <si>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</si>
  <si>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</si>
  <si>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</si>
  <si>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</si>
  <si>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</si>
  <si>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</si>
  <si>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</si>
  <si>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</si>
  <si>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</si>
  <si>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</si>
  <si>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</si>
  <si>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</si>
  <si>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</si>
  <si>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</si>
  <si>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</si>
  <si>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</si>
  <si>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</si>
  <si>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</si>
  <si>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</si>
  <si>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</si>
  <si>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</si>
  <si>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</si>
  <si>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</si>
  <si>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</si>
  <si>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</si>
  <si>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</si>
  <si>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</si>
  <si>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</si>
  <si>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</si>
  <si>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</si>
  <si>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</si>
  <si>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</si>
  <si>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</si>
  <si>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</si>
  <si>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</si>
  <si>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</si>
  <si>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</si>
  <si>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</si>
  <si>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</si>
  <si>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</si>
  <si>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</si>
  <si>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</si>
  <si>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</si>
  <si>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</si>
  <si>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</si>
  <si>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</si>
  <si>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</si>
  <si>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</si>
  <si>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</si>
  <si>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</si>
  <si>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</si>
  <si>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</si>
  <si>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</si>
  <si>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</si>
  <si>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</si>
  <si>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</si>
  <si>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</si>
  <si>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</si>
  <si>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</si>
  <si>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</si>
  <si>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</si>
  <si>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</si>
  <si>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</si>
  <si>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</si>
  <si>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</si>
  <si>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</si>
  <si>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</si>
  <si>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</si>
  <si>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</si>
  <si>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</si>
  <si>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</si>
  <si>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</si>
  <si>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</si>
  <si>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</si>
  <si>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</si>
  <si>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</si>
  <si>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</si>
  <si>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</si>
  <si>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</si>
  <si>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</si>
  <si>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</si>
  <si>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</si>
  <si>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</si>
  <si>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</si>
  <si>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</si>
  <si>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</si>
  <si>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</si>
  <si>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</si>
  <si>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</si>
  <si>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</si>
  <si>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</si>
  <si>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</si>
  <si>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</si>
  <si>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</si>
  <si>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</si>
  <si>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</si>
  <si>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</si>
  <si>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</si>
  <si>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</si>
  <si>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</si>
  <si>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</si>
  <si>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</si>
  <si>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</si>
  <si>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</si>
  <si>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</si>
  <si>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</si>
  <si>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</si>
  <si>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</si>
  <si>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</si>
  <si>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</si>
  <si>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</si>
  <si>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</si>
  <si>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</si>
  <si>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</si>
  <si>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</si>
  <si>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</si>
  <si>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</si>
  <si>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</si>
  <si>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</si>
  <si>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</si>
  <si>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</si>
  <si>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</si>
  <si>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</si>
  <si>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</si>
  <si>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</si>
  <si>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</si>
  <si>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</si>
  <si>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</si>
  <si>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</si>
  <si>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</si>
  <si>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</si>
  <si>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</si>
  <si>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</si>
  <si>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</si>
  <si>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</si>
  <si>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</si>
  <si>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</si>
  <si>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</si>
  <si>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</si>
  <si>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</si>
  <si>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</si>
  <si>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</si>
  <si>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</si>
  <si>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</si>
  <si>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</si>
  <si>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</si>
  <si>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</si>
  <si>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</si>
  <si>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</si>
  <si>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</si>
  <si>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</si>
  <si>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</si>
  <si>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</si>
  <si>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</si>
  <si>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</si>
  <si>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</si>
  <si>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</si>
  <si>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</si>
  <si>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</si>
  <si>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</si>
  <si>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</si>
  <si>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</si>
  <si>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</si>
  <si>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</si>
  <si>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</si>
  <si>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</si>
  <si>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</si>
  <si>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</si>
  <si>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</si>
  <si>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</si>
  <si>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</si>
  <si>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</si>
  <si>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</si>
  <si>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</si>
  <si>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</si>
  <si>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</si>
  <si>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</si>
  <si>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</si>
  <si>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</si>
  <si>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</si>
  <si>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</si>
  <si>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</si>
  <si>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</si>
  <si>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</si>
  <si>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</si>
  <si>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</si>
  <si>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</si>
  <si>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</si>
  <si>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</si>
  <si>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</si>
  <si>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</si>
  <si>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</si>
  <si>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</si>
  <si>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</si>
  <si>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</si>
  <si>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</si>
  <si>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</si>
  <si>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</si>
  <si>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</si>
  <si>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</si>
  <si>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</si>
  <si>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</si>
  <si>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</si>
  <si>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</si>
  <si>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</si>
  <si>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</si>
  <si>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</si>
  <si>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</si>
  <si>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</si>
  <si>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</si>
  <si>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</si>
  <si>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</si>
  <si>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</si>
  <si>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</si>
  <si>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</si>
  <si>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</si>
  <si>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</si>
  <si>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</si>
  <si>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</si>
  <si>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</si>
  <si>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</si>
  <si>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</si>
  <si>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</si>
  <si>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</si>
  <si>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</si>
  <si>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</si>
  <si>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</si>
  <si>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</si>
  <si>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</si>
  <si>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</si>
  <si>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</si>
  <si>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</si>
  <si>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</si>
  <si>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</si>
  <si>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</si>
  <si>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</si>
  <si>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</si>
  <si>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</si>
  <si>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</si>
  <si>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</si>
  <si>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</si>
  <si>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</si>
  <si>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</si>
  <si>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</si>
  <si>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</si>
  <si>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</si>
  <si>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</si>
  <si>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</si>
  <si>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</si>
  <si>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</si>
  <si>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</si>
  <si>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</si>
  <si>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</si>
  <si>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</si>
  <si>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</si>
  <si>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</si>
  <si>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</si>
  <si>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</si>
  <si>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</si>
  <si>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</si>
  <si>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</si>
  <si>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</si>
  <si>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</si>
  <si>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</si>
  <si>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</si>
  <si>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</si>
  <si>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</si>
  <si>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</si>
  <si>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</si>
  <si>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</si>
  <si>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</si>
  <si>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</si>
  <si>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</si>
  <si>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</si>
  <si>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</si>
  <si>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</si>
  <si>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</si>
  <si>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</si>
  <si>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</si>
  <si>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</si>
  <si>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</si>
  <si>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</si>
  <si>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</si>
  <si>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</si>
  <si>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</si>
  <si>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</si>
  <si>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</si>
  <si>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</si>
  <si>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</si>
  <si>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</si>
  <si>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</si>
  <si>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</si>
  <si>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</si>
  <si>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</si>
  <si>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</si>
  <si>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</si>
  <si>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</si>
  <si>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</si>
  <si>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</si>
  <si>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</si>
  <si>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</si>
  <si>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</si>
  <si>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</si>
  <si>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</si>
  <si>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</si>
  <si>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</si>
  <si>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</si>
  <si>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</si>
  <si>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</si>
  <si>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</si>
  <si>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</si>
  <si>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</si>
  <si>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</si>
  <si>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</si>
  <si>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</si>
  <si>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</si>
  <si>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</si>
  <si>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</si>
  <si>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</si>
  <si>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</si>
  <si>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</si>
  <si>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</si>
  <si>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</si>
  <si>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</si>
  <si>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</si>
  <si>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</si>
  <si>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</si>
  <si>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</si>
  <si>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</si>
  <si>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</si>
  <si>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</si>
  <si>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</si>
  <si>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</si>
  <si>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</si>
  <si>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</si>
  <si>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</si>
  <si>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</si>
  <si>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</si>
  <si>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</si>
  <si>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</si>
  <si>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</si>
  <si>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</si>
  <si>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</si>
  <si>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</si>
  <si>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</si>
  <si>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</si>
  <si>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</si>
  <si>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</si>
  <si>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</si>
  <si>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</si>
  <si>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</si>
  <si>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</si>
  <si>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</si>
  <si>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</si>
  <si>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</si>
  <si>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</si>
  <si>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</si>
  <si>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</si>
  <si>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</si>
  <si>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</si>
  <si>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</si>
  <si>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</si>
  <si>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</si>
  <si>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</si>
  <si>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</si>
  <si>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</si>
  <si>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</si>
  <si>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</si>
  <si>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</si>
  <si>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</si>
  <si>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</si>
  <si>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</si>
  <si>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</si>
  <si>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</si>
  <si>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</si>
  <si>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</si>
  <si>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</si>
  <si>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</si>
  <si>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</si>
  <si>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</si>
  <si>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</si>
  <si>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</si>
  <si>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</si>
  <si>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</si>
  <si>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</si>
  <si>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</si>
  <si>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</si>
  <si>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</si>
  <si>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</si>
  <si>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</si>
  <si>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</si>
  <si>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</si>
  <si>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</si>
  <si>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</si>
  <si>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</si>
  <si>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</si>
  <si>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</si>
  <si>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</si>
  <si>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</si>
  <si>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</si>
  <si>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</si>
  <si>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</si>
  <si>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</si>
  <si>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</si>
  <si>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</si>
  <si>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</si>
  <si>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</si>
  <si>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</si>
  <si>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</si>
  <si>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</si>
  <si>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</si>
  <si>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</si>
  <si>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</si>
  <si>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</si>
  <si>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</si>
  <si>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</si>
  <si>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</si>
  <si>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</si>
  <si>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</si>
  <si>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</si>
  <si>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</si>
  <si>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</si>
  <si>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</si>
  <si>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</si>
  <si>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</si>
  <si>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</si>
  <si>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</si>
  <si>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</si>
  <si>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</si>
  <si>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</si>
  <si>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</si>
  <si>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</si>
  <si>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</si>
  <si>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</si>
  <si>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</si>
  <si>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</si>
  <si>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</si>
  <si>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</si>
  <si>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</si>
  <si>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</si>
  <si>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</si>
  <si>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</si>
  <si>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</si>
  <si>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</si>
  <si>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</si>
  <si>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</si>
  <si>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</si>
  <si>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</si>
  <si>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</si>
  <si>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</si>
  <si>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</si>
  <si>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</si>
  <si>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</si>
  <si>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</si>
  <si>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</si>
  <si>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</si>
  <si>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</si>
  <si>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</si>
  <si>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</si>
  <si>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</si>
  <si>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</si>
  <si>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</si>
  <si>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</si>
  <si>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</si>
  <si>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</si>
  <si>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</si>
  <si>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</si>
  <si>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</si>
  <si>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</si>
  <si>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</si>
  <si>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</si>
  <si>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</si>
  <si>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</si>
  <si>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</si>
  <si>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</si>
  <si>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</si>
  <si>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</si>
  <si>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</si>
  <si>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</si>
  <si>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</si>
  <si>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</si>
  <si>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</si>
  <si>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</si>
  <si>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</si>
  <si>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</si>
  <si>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</si>
  <si>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</si>
  <si>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</si>
  <si>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</si>
  <si>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</si>
  <si>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</si>
  <si>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</si>
  <si>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</si>
  <si>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</si>
  <si>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</si>
  <si>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</si>
  <si>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</si>
  <si>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</si>
  <si>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</si>
  <si>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</si>
  <si>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</si>
  <si>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</si>
  <si>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</si>
  <si>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</si>
  <si>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</si>
  <si>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</si>
  <si>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</si>
  <si>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</si>
  <si>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</si>
  <si>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</si>
  <si>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</si>
  <si>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</si>
  <si>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</si>
  <si>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</si>
  <si>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</si>
  <si>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</si>
  <si>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</si>
  <si>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</si>
  <si>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</si>
  <si>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</si>
  <si>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</si>
  <si>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</si>
  <si>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</si>
  <si>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</si>
  <si>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</si>
  <si>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</si>
  <si>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</si>
  <si>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</si>
  <si>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</si>
  <si>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</si>
  <si>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</si>
  <si>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</si>
  <si>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</si>
  <si>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</si>
  <si>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</si>
  <si>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</si>
  <si>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</si>
  <si>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</si>
  <si>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</si>
  <si>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</si>
  <si>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</si>
  <si>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</si>
  <si>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</si>
  <si>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</si>
  <si>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</si>
  <si>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</si>
  <si>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</si>
  <si>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</si>
  <si>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</si>
  <si>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</si>
  <si>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</si>
  <si>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</si>
  <si>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</si>
  <si>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</si>
  <si>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</si>
  <si>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</si>
  <si>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</si>
  <si>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</si>
  <si>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</si>
  <si>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</si>
  <si>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</si>
  <si>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</si>
  <si>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</si>
  <si>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</si>
  <si>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</si>
  <si>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</si>
  <si>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</si>
  <si>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</si>
  <si>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</si>
  <si>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</si>
  <si>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</si>
  <si>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</si>
  <si>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</si>
  <si>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</si>
  <si>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</si>
  <si>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</si>
  <si>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</si>
  <si>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</si>
  <si>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</si>
  <si>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</si>
  <si>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</si>
  <si>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</si>
  <si>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</si>
  <si>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</si>
  <si>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</si>
  <si>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</si>
  <si>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</si>
  <si>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</si>
  <si>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</si>
  <si>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</si>
  <si>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</si>
  <si>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</si>
  <si>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</si>
  <si>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</si>
  <si>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</si>
  <si>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</si>
  <si>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</si>
  <si>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</si>
  <si>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</si>
  <si>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</si>
  <si>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</si>
  <si>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</si>
  <si>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</si>
  <si>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</si>
  <si>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</si>
  <si>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</si>
  <si>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</si>
  <si>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</si>
  <si>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</si>
  <si>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</si>
  <si>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</si>
  <si>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</si>
  <si>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</si>
  <si>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</si>
  <si>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</si>
  <si>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</si>
  <si>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</si>
  <si>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</si>
  <si>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</si>
  <si>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</si>
  <si>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</si>
  <si>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</si>
  <si>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</si>
  <si>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</si>
  <si>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</si>
  <si>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</si>
  <si>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</si>
  <si>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</si>
  <si>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</si>
  <si>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</si>
  <si>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</si>
  <si>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</si>
  <si>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</si>
  <si>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</si>
  <si>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</si>
  <si>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</si>
  <si>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</si>
  <si>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</si>
  <si>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</si>
  <si>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</si>
  <si>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</si>
  <si>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</si>
  <si>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</si>
  <si>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</si>
  <si>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</si>
  <si>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</si>
  <si>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</si>
  <si>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</si>
  <si>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</si>
  <si>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</si>
  <si>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</si>
  <si>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</si>
  <si>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</si>
  <si>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</si>
  <si>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</si>
  <si>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</si>
  <si>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</si>
  <si>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</si>
  <si>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</si>
  <si>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</si>
  <si>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</si>
  <si>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</si>
  <si>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</si>
  <si>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</si>
  <si>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</si>
  <si>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</si>
  <si>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</si>
  <si>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</si>
  <si>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</si>
  <si>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</si>
  <si>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</si>
  <si>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</si>
  <si>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</si>
  <si>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</si>
  <si>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</si>
  <si>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</si>
  <si>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</si>
  <si>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</si>
  <si>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</si>
  <si>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</si>
  <si>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</si>
  <si>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</si>
  <si>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</si>
  <si>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</si>
  <si>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</si>
  <si>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</si>
  <si>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</si>
  <si>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</si>
  <si>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</si>
  <si>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</si>
  <si>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</si>
  <si>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</si>
  <si>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</si>
  <si>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</si>
  <si>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</si>
  <si>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</si>
  <si>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</si>
  <si>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</si>
  <si>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</si>
  <si>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</si>
  <si>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</si>
  <si>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</si>
  <si>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</si>
  <si>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</si>
  <si>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</si>
  <si>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</si>
  <si>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</si>
  <si>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</si>
  <si>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</si>
  <si>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</si>
  <si>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</si>
  <si>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</si>
  <si>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</si>
  <si>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</si>
  <si>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</si>
  <si>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</si>
  <si>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</si>
  <si>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</si>
  <si>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</si>
  <si>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</si>
  <si>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</si>
  <si>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</si>
  <si>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</si>
  <si>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</si>
  <si>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</si>
  <si>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</si>
  <si>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</si>
  <si>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</si>
  <si>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</si>
  <si>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</si>
  <si>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</si>
  <si>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</si>
  <si>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</si>
  <si>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</si>
  <si>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</si>
  <si>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</si>
  <si>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</si>
  <si>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</si>
  <si>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</si>
  <si>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</si>
  <si>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</si>
  <si>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</si>
  <si>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</si>
  <si>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</si>
  <si>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</si>
  <si>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</si>
  <si>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</si>
  <si>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</si>
  <si>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</si>
  <si>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</si>
  <si>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</si>
  <si>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</si>
  <si>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</si>
  <si>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</si>
  <si>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</si>
  <si>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</si>
  <si>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</si>
  <si>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</si>
  <si>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</si>
  <si>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</si>
  <si>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</si>
  <si>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</si>
  <si>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</si>
  <si>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</si>
  <si>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</si>
  <si>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</si>
  <si>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</si>
  <si>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</si>
  <si>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</si>
  <si>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</si>
  <si>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</si>
  <si>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</si>
  <si>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</si>
  <si>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</si>
  <si>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</si>
  <si>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</si>
  <si>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</si>
  <si>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</si>
  <si>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</si>
  <si>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</si>
  <si>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</si>
  <si>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</si>
  <si>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</si>
  <si>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</si>
  <si>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</si>
  <si>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</si>
  <si>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</si>
  <si>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</si>
  <si>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</si>
  <si>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</si>
  <si>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</si>
  <si>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</si>
  <si>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</si>
  <si>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</si>
  <si>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</si>
  <si>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</si>
  <si>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</si>
  <si>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</si>
  <si>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</si>
  <si>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</si>
  <si>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</si>
  <si>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</si>
  <si>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</si>
  <si>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</si>
  <si>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</si>
  <si>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</si>
  <si>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</si>
  <si>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</si>
  <si>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</si>
  <si>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</si>
  <si>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</si>
  <si>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</si>
  <si>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</si>
  <si>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</si>
  <si>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</si>
  <si>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</si>
  <si>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</si>
  <si>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</si>
  <si>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</si>
  <si>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</si>
  <si>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</si>
  <si>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</si>
  <si>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</si>
  <si>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</si>
  <si>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</si>
  <si>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</si>
  <si>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</si>
  <si>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</si>
  <si>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</si>
  <si>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</si>
  <si>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</si>
  <si>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</si>
  <si>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</si>
  <si>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</si>
  <si>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</si>
  <si>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</si>
  <si>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</si>
  <si>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</si>
  <si>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</si>
  <si>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</si>
  <si>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</si>
  <si>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</si>
  <si>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</si>
  <si>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</si>
  <si>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</si>
  <si>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</si>
  <si>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</si>
  <si>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</si>
  <si>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</si>
  <si>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</si>
  <si>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</si>
  <si>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</si>
  <si>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</si>
  <si>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</si>
  <si>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</si>
  <si>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</si>
  <si>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</si>
  <si>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</si>
  <si>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</si>
  <si>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</si>
  <si>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</si>
  <si>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</si>
  <si>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</si>
  <si>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</si>
  <si>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</si>
  <si>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</si>
  <si>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</si>
  <si>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</si>
  <si>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</si>
  <si>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</si>
  <si>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</si>
  <si>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</si>
  <si>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</si>
  <si>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</si>
  <si>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</si>
  <si>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</si>
  <si>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</si>
  <si>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</si>
  <si>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</si>
  <si>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</si>
  <si>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</si>
  <si>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</si>
  <si>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</si>
  <si>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</si>
  <si>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</si>
  <si>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</si>
  <si>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</si>
  <si>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</si>
  <si>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</si>
  <si>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</si>
  <si>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</si>
  <si>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</si>
  <si>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</si>
  <si>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</si>
  <si>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</si>
  <si>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</si>
  <si>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</si>
  <si>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</si>
  <si>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</si>
  <si>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</si>
  <si>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</si>
  <si>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</si>
  <si>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</si>
  <si>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</si>
  <si>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</si>
  <si>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</si>
  <si>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</si>
  <si>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</si>
  <si>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</si>
  <si>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</si>
  <si>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</si>
  <si>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</si>
  <si>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</si>
  <si>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</si>
  <si>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</si>
  <si>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</si>
  <si>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</si>
  <si>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</si>
  <si>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</si>
  <si>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</si>
  <si>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</si>
  <si>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</si>
  <si>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</si>
  <si>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</si>
  <si>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</si>
  <si>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</si>
  <si>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</si>
  <si>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</si>
  <si>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</si>
  <si>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</si>
  <si>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</si>
  <si>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</si>
  <si>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</si>
  <si>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</si>
  <si>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</si>
  <si>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</si>
  <si>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</si>
  <si>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</si>
  <si>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</si>
  <si>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</si>
  <si>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</si>
  <si>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</si>
  <si>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</si>
  <si>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</si>
  <si>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</si>
  <si>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</si>
  <si>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</si>
  <si>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</si>
  <si>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</si>
  <si>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</si>
  <si>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</si>
  <si>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</si>
  <si>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</si>
  <si>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</si>
  <si>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</si>
  <si>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</si>
  <si>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</si>
  <si>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</si>
  <si>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</si>
  <si>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</si>
  <si>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</si>
  <si>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</si>
  <si>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</si>
  <si>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</si>
  <si>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</si>
  <si>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</si>
  <si>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</si>
  <si>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</si>
  <si>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</si>
  <si>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</si>
  <si>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</si>
  <si>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</si>
  <si>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</si>
  <si>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</si>
  <si>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</si>
  <si>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</si>
  <si>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</si>
  <si>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</si>
  <si>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</si>
  <si>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</si>
  <si>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</si>
  <si>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</si>
  <si>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</si>
  <si>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</si>
  <si>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</si>
  <si>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</si>
  <si>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</si>
  <si>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</si>
  <si>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</si>
  <si>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</si>
  <si>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</si>
  <si>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</si>
  <si>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</si>
  <si>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</si>
  <si>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</si>
  <si>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</si>
  <si>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</si>
  <si>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</si>
  <si>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</si>
  <si>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</si>
  <si>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</si>
  <si>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</si>
  <si>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</si>
  <si>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</si>
  <si>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</si>
  <si>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</si>
  <si>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</si>
  <si>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</si>
  <si>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</si>
  <si>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</si>
  <si>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</si>
  <si>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</si>
  <si>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</si>
  <si>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</si>
  <si>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</si>
  <si>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</si>
  <si>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</si>
  <si>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</si>
  <si>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</si>
  <si>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</si>
  <si>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</si>
  <si>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</si>
  <si>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</si>
  <si>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</si>
  <si>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</si>
  <si>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</si>
  <si>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</si>
  <si>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</si>
  <si>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</si>
  <si>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</si>
  <si>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</si>
  <si>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</si>
  <si>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</si>
  <si>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</si>
  <si>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</si>
  <si>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</si>
  <si>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</si>
  <si>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</si>
  <si>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</si>
  <si>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</si>
  <si>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</si>
  <si>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</si>
  <si>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</si>
  <si>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</si>
  <si>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</si>
  <si>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</si>
  <si>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</si>
  <si>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</si>
  <si>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</si>
  <si>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</si>
  <si>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</si>
  <si>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</si>
  <si>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</si>
  <si>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</si>
  <si>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</si>
  <si>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</si>
  <si>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</si>
  <si>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</si>
  <si>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</si>
  <si>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</si>
  <si>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</si>
  <si>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</si>
  <si>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</si>
  <si>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</si>
  <si>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</si>
  <si>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</si>
  <si>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</si>
  <si>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</si>
  <si>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</si>
  <si>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</si>
  <si>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</si>
  <si>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</si>
  <si>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</si>
  <si>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</si>
  <si>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</si>
  <si>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</si>
  <si>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</si>
  <si>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</si>
  <si>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</si>
  <si>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</si>
  <si>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</si>
  <si>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</si>
  <si>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</si>
  <si>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</si>
  <si>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</si>
  <si>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</si>
  <si>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</si>
  <si>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</si>
  <si>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</si>
  <si>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</si>
  <si>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</si>
  <si>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</si>
  <si>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</si>
  <si>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</si>
  <si>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</si>
  <si>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</si>
  <si>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</si>
  <si>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</si>
  <si>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</si>
  <si>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</si>
  <si>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</si>
  <si>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</si>
  <si>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</si>
  <si>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</si>
  <si>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</si>
  <si>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</si>
  <si>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</si>
  <si>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</si>
  <si>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</si>
  <si>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</si>
  <si>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</si>
  <si>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</si>
  <si>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</si>
  <si>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</si>
  <si>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</si>
  <si>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</si>
  <si>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</si>
  <si>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</si>
  <si>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</si>
  <si>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</si>
  <si>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</si>
  <si>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</si>
  <si>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</si>
  <si>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</si>
  <si>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</si>
  <si>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</si>
  <si>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</si>
  <si>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</si>
  <si>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</si>
  <si>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</si>
  <si>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</si>
  <si>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</si>
  <si>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</si>
  <si>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</si>
  <si>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</si>
  <si>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</si>
  <si>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</si>
  <si>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</si>
  <si>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</si>
  <si>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</si>
  <si>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</si>
  <si>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</si>
  <si>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</si>
  <si>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</si>
  <si>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</si>
  <si>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</si>
  <si>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</si>
  <si>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</si>
  <si>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</si>
  <si>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</si>
  <si>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</si>
  <si>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</si>
  <si>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</si>
  <si>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</si>
  <si>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</si>
  <si>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</si>
  <si>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</si>
  <si>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</si>
  <si>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</si>
  <si>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</si>
  <si>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</si>
  <si>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</si>
  <si>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</si>
  <si>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</si>
  <si>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</si>
  <si>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</si>
  <si>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</si>
  <si>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</si>
  <si>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</si>
  <si>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</si>
  <si>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</si>
  <si>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</si>
  <si>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</si>
  <si>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</si>
  <si>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</si>
  <si>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</si>
  <si>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</si>
  <si>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</si>
  <si>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</si>
  <si>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</si>
  <si>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</si>
  <si>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</si>
  <si>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</si>
  <si>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</si>
  <si>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</si>
  <si>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</si>
  <si>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</si>
  <si>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</si>
  <si>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</si>
  <si>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</si>
  <si>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</si>
  <si>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</si>
  <si>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</si>
  <si>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</si>
  <si>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</si>
  <si>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</si>
  <si>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</si>
  <si>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</si>
  <si>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</si>
  <si>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</si>
  <si>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</si>
  <si>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</si>
  <si>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</si>
  <si>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</si>
  <si>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</si>
  <si>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</si>
  <si>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</si>
  <si>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</si>
  <si>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</si>
  <si>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</si>
  <si>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</si>
  <si>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</si>
  <si>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</si>
  <si>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</si>
  <si>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</si>
  <si>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</si>
  <si>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</si>
  <si>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</si>
  <si>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</si>
  <si>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</si>
  <si>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</si>
  <si>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</si>
  <si>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</si>
  <si>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</si>
  <si>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</si>
  <si>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</si>
  <si>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</si>
  <si>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</si>
  <si>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</si>
  <si>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</si>
  <si>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</si>
  <si>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</si>
  <si>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</si>
  <si>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</si>
  <si>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</si>
  <si>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</si>
  <si>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</si>
  <si>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</si>
  <si>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</si>
  <si>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</si>
  <si>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</si>
  <si>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</si>
  <si>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</si>
  <si>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</si>
  <si>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</si>
  <si>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</si>
  <si>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</si>
  <si>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</si>
  <si>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</si>
  <si>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</si>
  <si>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</si>
  <si>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</si>
  <si>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</si>
  <si>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</si>
  <si>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</si>
  <si>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</si>
  <si>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</si>
  <si>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</si>
  <si>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</si>
  <si>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</si>
  <si>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</si>
  <si>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</si>
  <si>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</si>
  <si>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</si>
  <si>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</si>
  <si>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</si>
  <si>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</si>
  <si>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</si>
  <si>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</si>
  <si>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</si>
  <si>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</si>
  <si>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</si>
  <si>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</si>
  <si>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</si>
  <si>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</si>
  <si>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</si>
  <si>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</si>
  <si>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</si>
  <si>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</si>
  <si>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</si>
  <si>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</si>
  <si>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</si>
  <si>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</si>
  <si>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</si>
  <si>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</si>
  <si>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</si>
  <si>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</si>
  <si>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</si>
  <si>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</si>
  <si>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</si>
  <si>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</si>
  <si>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</si>
  <si>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</si>
  <si>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</si>
  <si>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</si>
  <si>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</si>
  <si>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</si>
  <si>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</si>
  <si>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</si>
  <si>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</si>
  <si>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</si>
  <si>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</si>
  <si>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</si>
  <si>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</si>
  <si>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</si>
  <si>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</si>
  <si>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</si>
  <si>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</si>
  <si>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</si>
  <si>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</si>
  <si>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</si>
  <si>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</si>
  <si>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</si>
  <si>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</si>
  <si>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</si>
  <si>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</si>
  <si>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</si>
  <si>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</si>
  <si>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</si>
  <si>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</si>
  <si>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</si>
  <si>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</si>
  <si>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</si>
  <si>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</si>
  <si>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</si>
  <si>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</si>
  <si>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</si>
  <si>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</si>
  <si>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</si>
  <si>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</si>
  <si>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</si>
  <si>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</si>
  <si>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</si>
  <si>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</si>
  <si>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</si>
  <si>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</si>
  <si>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</si>
  <si>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</si>
  <si>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</si>
  <si>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</si>
  <si>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</si>
  <si>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</si>
  <si>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</si>
  <si>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</si>
  <si>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</si>
  <si>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</si>
  <si>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</si>
  <si>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</si>
  <si>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</si>
  <si>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</si>
  <si>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</si>
  <si>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</si>
  <si>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</si>
  <si>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</si>
  <si>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</si>
  <si>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</si>
  <si>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</si>
  <si>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</si>
  <si>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</si>
  <si>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</si>
  <si>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</si>
  <si>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</si>
  <si>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</si>
  <si>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</si>
  <si>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</si>
  <si>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</si>
  <si>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</si>
  <si>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</si>
  <si>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</si>
  <si>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</si>
  <si>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</si>
  <si>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</si>
  <si>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</si>
  <si>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</si>
  <si>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</si>
  <si>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</si>
  <si>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</si>
  <si>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</si>
  <si>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</si>
  <si>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</si>
  <si>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</si>
  <si>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</si>
  <si>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</si>
  <si>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</si>
  <si>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</si>
  <si>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</si>
  <si>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</si>
  <si>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</si>
  <si>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</si>
  <si>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</si>
  <si>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</si>
  <si>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</si>
  <si>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</si>
  <si>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</si>
  <si>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</si>
  <si>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</si>
  <si>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</si>
  <si>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</si>
  <si>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</si>
  <si>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</si>
  <si>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</si>
  <si>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</si>
  <si>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</si>
  <si>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</si>
  <si>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</si>
  <si>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</si>
  <si>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</si>
  <si>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</si>
  <si>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</si>
  <si>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</si>
  <si>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</si>
  <si>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</si>
  <si>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</si>
  <si>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</si>
  <si>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</si>
  <si>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</si>
  <si>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</si>
  <si>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</si>
  <si>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</si>
  <si>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</si>
  <si>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</si>
  <si>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</si>
  <si>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</si>
  <si>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</si>
  <si>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</si>
  <si>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</si>
  <si>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</si>
  <si>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</si>
  <si>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</si>
  <si>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</si>
  <si>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</si>
  <si>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</si>
  <si>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</si>
  <si>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</si>
  <si>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</si>
  <si>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</si>
  <si>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</si>
  <si>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</si>
  <si>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</si>
  <si>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</si>
  <si>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</si>
  <si>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</si>
  <si>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</si>
  <si>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</si>
  <si>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</si>
  <si>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</si>
  <si>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</si>
  <si>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</si>
  <si>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</si>
  <si>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</si>
  <si>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</si>
  <si>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</si>
  <si>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</si>
  <si>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</si>
  <si>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</si>
  <si>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</si>
  <si>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</si>
  <si>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</si>
  <si>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</si>
  <si>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</si>
  <si>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</si>
  <si>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</si>
  <si>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</si>
  <si>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</si>
  <si>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</si>
  <si>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</si>
  <si>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</si>
  <si>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</si>
  <si>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</si>
  <si>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</si>
  <si>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</si>
  <si>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</si>
  <si>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</si>
  <si>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</si>
  <si>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</si>
  <si>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</si>
  <si>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</si>
  <si>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</si>
  <si>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</si>
  <si>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</si>
  <si>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</si>
  <si>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</si>
  <si>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</si>
  <si>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</si>
  <si>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</si>
  <si>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</si>
  <si>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</si>
  <si>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</si>
  <si>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</si>
  <si>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</si>
  <si>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</si>
  <si>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</si>
  <si>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</si>
  <si>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</si>
  <si>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</si>
  <si>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</si>
  <si>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</si>
  <si>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</si>
  <si>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</si>
  <si>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</si>
  <si>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</si>
  <si>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</si>
  <si>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</si>
  <si>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</si>
  <si>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</si>
  <si>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</si>
  <si>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</si>
  <si>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</si>
  <si>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</si>
  <si>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</si>
  <si>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</si>
  <si>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</si>
  <si>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</si>
  <si>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</si>
  <si>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</si>
  <si>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</si>
  <si>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</si>
  <si>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</si>
  <si>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</si>
  <si>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</si>
  <si>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</si>
  <si>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</si>
  <si>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</si>
  <si>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</si>
  <si>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</si>
  <si>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</si>
  <si>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</si>
  <si>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</si>
  <si>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</si>
  <si>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</si>
  <si>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</si>
  <si>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</si>
  <si>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</si>
  <si>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</si>
  <si>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</si>
  <si>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</si>
  <si>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</si>
  <si>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</si>
  <si>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</si>
  <si>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</si>
  <si>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</si>
  <si>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</si>
  <si>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</si>
  <si>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</si>
  <si>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</si>
  <si>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</si>
  <si>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</si>
  <si>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</si>
  <si>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</si>
  <si>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</si>
  <si>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</si>
  <si>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</si>
  <si>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</si>
  <si>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</si>
  <si>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</si>
  <si>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</si>
  <si>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</si>
  <si>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</si>
  <si>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</si>
  <si>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</si>
  <si>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</si>
  <si>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</si>
  <si>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</si>
  <si>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</si>
  <si>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</si>
  <si>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</si>
  <si>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</si>
  <si>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</si>
  <si>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</si>
  <si>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</si>
  <si>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</si>
  <si>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</si>
  <si>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</si>
  <si>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</si>
  <si>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</si>
  <si>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</si>
  <si>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</si>
  <si>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</si>
  <si>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</si>
  <si>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</si>
  <si>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</si>
  <si>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</si>
  <si>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</si>
  <si>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</si>
  <si>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</si>
  <si>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</si>
  <si>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</si>
  <si>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</si>
  <si>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</si>
  <si>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</si>
  <si>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</si>
  <si>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</si>
  <si>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</si>
  <si>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</si>
  <si>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</si>
  <si>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</si>
  <si>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</si>
  <si>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</si>
  <si>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</si>
  <si>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</si>
  <si>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</si>
  <si>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</si>
  <si>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</si>
  <si>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</si>
  <si>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</si>
  <si>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</si>
  <si>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</si>
  <si>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</si>
  <si>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</si>
  <si>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</si>
  <si>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</si>
  <si>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</si>
  <si>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</si>
  <si>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</si>
  <si>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</si>
  <si>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</si>
  <si>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</si>
  <si>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</si>
  <si>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</si>
  <si>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</si>
  <si>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</si>
  <si>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</si>
  <si>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</si>
  <si>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</si>
  <si>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</si>
  <si>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</si>
  <si>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</si>
  <si>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</si>
  <si>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</si>
  <si>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</si>
  <si>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</si>
  <si>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</si>
  <si>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</si>
  <si>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</si>
  <si>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</si>
  <si>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</si>
  <si>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</si>
  <si>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</si>
  <si>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</si>
  <si>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</si>
  <si>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</si>
  <si>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</si>
  <si>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</si>
  <si>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</si>
  <si>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</si>
  <si>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</si>
  <si>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</si>
  <si>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</si>
  <si>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</si>
  <si>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</si>
  <si>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</si>
  <si>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</si>
  <si>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</si>
  <si>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</si>
  <si>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</si>
  <si>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</si>
  <si>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</si>
  <si>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</si>
  <si>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</si>
  <si>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</si>
  <si>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</si>
  <si>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</si>
  <si>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</si>
  <si>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</si>
  <si>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</si>
  <si>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</si>
  <si>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</si>
  <si>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</si>
  <si>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</si>
  <si>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</si>
  <si>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</si>
  <si>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</si>
  <si>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</si>
  <si>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</si>
  <si>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</si>
  <si>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</si>
  <si>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</si>
  <si>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</si>
  <si>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</si>
  <si>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</si>
  <si>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</si>
  <si>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</si>
  <si>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</si>
  <si>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</si>
  <si>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</si>
  <si>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</si>
  <si>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</si>
  <si>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</si>
  <si>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</si>
  <si>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</si>
  <si>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</si>
  <si>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</si>
  <si>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</si>
  <si>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</si>
  <si>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</si>
  <si>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</si>
  <si>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</si>
  <si>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</si>
  <si>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</si>
  <si>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</si>
  <si>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</si>
  <si>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</si>
  <si>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</si>
  <si>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</si>
  <si>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</si>
  <si>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</si>
  <si>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</si>
  <si>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</si>
  <si>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</si>
  <si>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</si>
  <si>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</si>
  <si>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</si>
  <si>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</si>
  <si>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</si>
  <si>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</si>
  <si>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</si>
  <si>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</si>
  <si>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</si>
  <si>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</si>
  <si>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</si>
  <si>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</si>
  <si>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</si>
  <si>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</si>
  <si>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</si>
  <si>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</si>
  <si>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</si>
  <si>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</si>
  <si>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</si>
  <si>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</si>
  <si>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</si>
  <si>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</si>
  <si>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</si>
  <si>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</si>
  <si>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</si>
  <si>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</si>
  <si>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</si>
  <si>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</si>
  <si>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</si>
  <si>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</si>
  <si>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</si>
  <si>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</si>
  <si>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</si>
  <si>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</si>
  <si>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</si>
  <si>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</si>
  <si>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</si>
  <si>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</si>
  <si>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</si>
  <si>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</si>
  <si>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</si>
  <si>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</si>
  <si>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</si>
  <si>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</si>
  <si>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</si>
  <si>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</si>
  <si>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</si>
  <si>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</si>
  <si>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</si>
  <si>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</si>
  <si>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</si>
  <si>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</si>
  <si>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</si>
  <si>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</si>
  <si>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</si>
  <si>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</si>
  <si>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</si>
  <si>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</si>
  <si>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</si>
  <si>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</si>
  <si>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</si>
  <si>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</si>
  <si>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</si>
  <si>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</si>
  <si>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</si>
  <si>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</si>
  <si>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</si>
  <si>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</si>
  <si>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</si>
  <si>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</si>
  <si>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</si>
  <si>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</si>
  <si>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</si>
  <si>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</si>
  <si>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</si>
  <si>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</si>
  <si>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</si>
  <si>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</si>
  <si>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</si>
  <si>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</si>
  <si>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</si>
  <si>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</si>
  <si>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</si>
  <si>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</si>
  <si>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</si>
  <si>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</si>
  <si>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</si>
  <si>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</si>
  <si>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</si>
  <si>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</si>
  <si>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</si>
  <si>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</si>
  <si>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</si>
  <si>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</si>
  <si>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</si>
  <si>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</si>
  <si>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</si>
  <si>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</si>
  <si>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</si>
  <si>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</si>
  <si>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</si>
  <si>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</si>
  <si>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</si>
  <si>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</si>
  <si>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</si>
  <si>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</si>
  <si>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</si>
  <si>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</si>
  <si>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</si>
  <si>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</si>
  <si>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</si>
  <si>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</si>
  <si>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</si>
  <si>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</si>
  <si>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</si>
  <si>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</si>
  <si>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</si>
  <si>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</si>
  <si>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</si>
  <si>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</si>
  <si>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</si>
  <si>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</si>
  <si>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</si>
  <si>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</si>
  <si>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</si>
  <si>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</si>
  <si>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</si>
  <si>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</si>
  <si>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</si>
  <si>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</si>
  <si>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</si>
  <si>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</si>
  <si>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</si>
  <si>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</si>
  <si>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</si>
  <si>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</si>
  <si>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</si>
  <si>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</si>
  <si>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</si>
  <si>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</si>
  <si>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</si>
  <si>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</si>
  <si>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</si>
  <si>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</si>
  <si>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</si>
  <si>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</si>
  <si>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</si>
  <si>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</si>
  <si>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</si>
  <si>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</si>
  <si>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</si>
  <si>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</si>
  <si>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</si>
  <si>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</si>
  <si>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</si>
  <si>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</si>
  <si>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</si>
  <si>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</si>
  <si>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</si>
  <si>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</si>
  <si>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</si>
  <si>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</si>
  <si>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</si>
  <si>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</si>
  <si>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</si>
  <si>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</si>
  <si>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</si>
  <si>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</si>
  <si>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</si>
  <si>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</si>
  <si>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</si>
  <si>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</si>
  <si>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</si>
  <si>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</si>
  <si>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</si>
  <si>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</si>
  <si>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</si>
  <si>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</si>
  <si>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</si>
  <si>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</si>
  <si>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</si>
  <si>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</si>
  <si>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</si>
  <si>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</si>
  <si>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</si>
  <si>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</si>
  <si>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</si>
  <si>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</si>
  <si>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</si>
  <si>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</si>
  <si>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</si>
  <si>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</si>
  <si>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</si>
  <si>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</si>
  <si>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</si>
  <si>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</si>
  <si>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</si>
  <si>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</si>
  <si>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</si>
  <si>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</si>
  <si>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</si>
  <si>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</si>
  <si>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</si>
  <si>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</si>
  <si>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</si>
  <si>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</si>
  <si>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</si>
  <si>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</si>
  <si>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</si>
  <si>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</si>
  <si>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</si>
  <si>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</si>
  <si>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</si>
  <si>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</si>
  <si>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</si>
  <si>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</si>
  <si>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</si>
  <si>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</si>
  <si>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</si>
  <si>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</si>
  <si>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</si>
  <si>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</si>
  <si>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</si>
  <si>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</si>
  <si>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</si>
  <si>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</si>
  <si>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</si>
  <si>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</si>
  <si>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</si>
  <si>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</si>
  <si>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</si>
  <si>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</si>
  <si>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</si>
  <si>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</si>
  <si>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</si>
  <si>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</si>
  <si>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</si>
  <si>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</si>
  <si>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</si>
  <si>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</si>
  <si>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</si>
  <si>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</si>
  <si>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</si>
  <si>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</si>
  <si>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</si>
  <si>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</si>
  <si>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</si>
  <si>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</si>
  <si>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</si>
  <si>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</si>
  <si>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</si>
  <si>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</si>
  <si>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</si>
  <si>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</si>
  <si>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</si>
  <si>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</si>
  <si>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</si>
  <si>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</si>
  <si>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</si>
  <si>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</si>
  <si>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</si>
  <si>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</si>
  <si>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</si>
  <si>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</si>
  <si>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</si>
  <si>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</si>
  <si>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</si>
  <si>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</si>
  <si>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</si>
  <si>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</si>
  <si>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</si>
  <si>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</si>
  <si>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</si>
  <si>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</si>
  <si>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</si>
  <si>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</si>
  <si>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</si>
  <si>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</si>
  <si>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</si>
  <si>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</si>
  <si>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</si>
  <si>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</si>
  <si>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</si>
  <si>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</si>
  <si>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</si>
  <si>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</si>
  <si>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</si>
  <si>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</si>
  <si>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</si>
  <si>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</si>
  <si>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</si>
  <si>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</si>
  <si>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</si>
  <si>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</si>
  <si>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</si>
  <si>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</si>
  <si>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</si>
  <si>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</si>
  <si>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</si>
  <si>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</si>
  <si>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</si>
  <si>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</si>
  <si>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</si>
  <si>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</si>
  <si>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</si>
  <si>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</si>
  <si>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</si>
  <si>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</si>
  <si>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</si>
  <si>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</si>
  <si>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</si>
  <si>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</si>
  <si>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</si>
  <si>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</si>
  <si>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</si>
  <si>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</si>
  <si>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</si>
  <si>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</si>
  <si>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</si>
  <si>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</si>
  <si>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</si>
  <si>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</si>
  <si>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</si>
  <si>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</si>
  <si>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</si>
  <si>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</si>
  <si>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</si>
  <si>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</si>
  <si>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</si>
  <si>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</si>
  <si>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</si>
  <si>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</si>
  <si>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</si>
  <si>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</si>
  <si>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</si>
  <si>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</si>
  <si>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</si>
  <si>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</si>
  <si>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</si>
  <si>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</si>
  <si>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</si>
  <si>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</si>
  <si>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</si>
  <si>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</si>
  <si>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</si>
  <si>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</si>
  <si>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</si>
  <si>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</si>
  <si>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</si>
  <si>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</si>
  <si>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</si>
  <si>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</si>
  <si>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</si>
  <si>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</si>
  <si>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</si>
  <si>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</si>
  <si>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</si>
  <si>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</si>
  <si>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</si>
  <si>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</si>
  <si>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</si>
  <si>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</si>
  <si>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</si>
  <si>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</si>
  <si>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</si>
  <si>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</si>
  <si>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</si>
  <si>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</si>
  <si>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</si>
  <si>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</si>
  <si>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</si>
  <si>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</si>
  <si>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</si>
  <si>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</si>
  <si>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</si>
  <si>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</si>
  <si>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</si>
  <si>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</si>
  <si>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</si>
  <si>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</si>
  <si>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</si>
  <si>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</si>
  <si>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</si>
  <si>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</si>
  <si>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</si>
  <si>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</si>
  <si>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</si>
  <si>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</si>
  <si>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</si>
  <si>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</si>
  <si>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</si>
  <si>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</si>
  <si>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</si>
  <si>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</si>
  <si>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</si>
  <si>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</si>
  <si>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</si>
  <si>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</si>
  <si>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</si>
  <si>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</si>
  <si>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</si>
  <si>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</si>
  <si>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</si>
  <si>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</si>
  <si>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</si>
  <si>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</si>
  <si>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</si>
  <si>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</si>
  <si>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</si>
  <si>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</si>
  <si>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</si>
  <si>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</si>
  <si>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</si>
  <si>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</si>
  <si>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</si>
  <si>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</si>
  <si>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</si>
  <si>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</si>
  <si>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</si>
  <si>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</si>
  <si>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</si>
  <si>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</si>
  <si>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</si>
  <si>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</si>
  <si>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</si>
  <si>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</si>
  <si>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</si>
  <si>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</si>
  <si>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</si>
  <si>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</si>
  <si>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</si>
  <si>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</si>
  <si>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</si>
  <si>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</si>
  <si>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</si>
  <si>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</si>
  <si>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</si>
  <si>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</si>
  <si>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</si>
  <si>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</si>
  <si>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</si>
  <si>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</si>
  <si>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</si>
  <si>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</si>
  <si>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</si>
  <si>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</si>
  <si>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</si>
  <si>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</si>
  <si>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</si>
  <si>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</si>
  <si>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</si>
  <si>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</si>
  <si>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</si>
  <si>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</si>
  <si>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</si>
  <si>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</si>
  <si>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</si>
  <si>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</si>
  <si>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</si>
  <si>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</si>
  <si>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</si>
  <si>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</si>
  <si>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</si>
  <si>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</si>
  <si>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</si>
  <si>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</si>
  <si>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</si>
  <si>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</si>
  <si>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</si>
  <si>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</si>
  <si>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</si>
  <si>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</si>
  <si>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</si>
  <si>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</si>
  <si>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</si>
  <si>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</si>
  <si>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</si>
  <si>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</si>
  <si>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</si>
  <si>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</si>
  <si>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</si>
  <si>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</si>
  <si>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</si>
  <si>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</si>
  <si>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</si>
  <si>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</si>
  <si>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</si>
  <si>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</si>
  <si>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</si>
  <si>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</si>
  <si>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</si>
  <si>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</si>
  <si>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</si>
  <si>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</si>
  <si>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</si>
  <si>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</si>
  <si>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</si>
  <si>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</si>
  <si>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</si>
  <si>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</si>
  <si>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</si>
  <si>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</si>
  <si>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</si>
  <si>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</si>
  <si>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</si>
  <si>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</si>
  <si>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</si>
  <si>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</si>
  <si>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</si>
  <si>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</si>
  <si>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</si>
  <si>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</si>
  <si>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</si>
  <si>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</si>
  <si>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</si>
  <si>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</si>
  <si>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</si>
  <si>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</si>
  <si>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</si>
  <si>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</si>
  <si>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</si>
  <si>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</si>
  <si>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</si>
  <si>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</si>
  <si>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</si>
  <si>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</si>
  <si>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</si>
  <si>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</si>
  <si>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</si>
  <si>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</si>
  <si>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</si>
  <si>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</si>
  <si>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</si>
  <si>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</si>
  <si>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</si>
  <si>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</si>
  <si>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</si>
  <si>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</si>
  <si>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</si>
  <si>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</si>
  <si>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</si>
  <si>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</si>
  <si>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</si>
  <si>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</si>
  <si>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</si>
  <si>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</si>
  <si>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</si>
  <si>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</si>
  <si>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</si>
  <si>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</si>
  <si>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</si>
  <si>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</si>
  <si>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</si>
  <si>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Doljevac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</si>
</sst>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247</c:v>
                </c:pt>
                <c:pt idx="1">
                  <c:v>258</c:v>
                </c:pt>
                <c:pt idx="2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238</c:v>
                </c:pt>
                <c:pt idx="1">
                  <c:v>240</c:v>
                </c:pt>
                <c:pt idx="2">
                  <c:v>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844160"/>
        <c:axId val="192845696"/>
      </c:barChart>
      <c:catAx>
        <c:axId val="19284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45696"/>
        <c:crosses val="autoZero"/>
        <c:auto val="1"/>
        <c:lblAlgn val="ctr"/>
        <c:lblOffset val="100"/>
        <c:noMultiLvlLbl val="0"/>
      </c:catAx>
      <c:valAx>
        <c:axId val="192845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441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1234</c:v>
                </c:pt>
                <c:pt idx="1">
                  <c:v>1179</c:v>
                </c:pt>
                <c:pt idx="2">
                  <c:v>1022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91328"/>
        <c:axId val="201159040"/>
      </c:barChart>
      <c:catAx>
        <c:axId val="20109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159040"/>
        <c:crosses val="autoZero"/>
        <c:auto val="1"/>
        <c:lblAlgn val="ctr"/>
        <c:lblOffset val="100"/>
        <c:noMultiLvlLbl val="0"/>
      </c:catAx>
      <c:valAx>
        <c:axId val="20115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1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12</c:v>
                </c:pt>
                <c:pt idx="1">
                  <c:v>18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752576"/>
        <c:axId val="201756032"/>
      </c:barChart>
      <c:catAx>
        <c:axId val="201752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56032"/>
        <c:crosses val="autoZero"/>
        <c:auto val="1"/>
        <c:lblAlgn val="ctr"/>
        <c:lblOffset val="100"/>
        <c:noMultiLvlLbl val="0"/>
      </c:catAx>
      <c:valAx>
        <c:axId val="2017560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52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35968"/>
        <c:axId val="202037888"/>
      </c:barChart>
      <c:catAx>
        <c:axId val="202035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37888"/>
        <c:crosses val="autoZero"/>
        <c:auto val="1"/>
        <c:lblAlgn val="ctr"/>
        <c:lblOffset val="100"/>
        <c:noMultiLvlLbl val="0"/>
      </c:catAx>
      <c:valAx>
        <c:axId val="2020378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3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3792</c:v>
                </c:pt>
                <c:pt idx="1">
                  <c:v>3556</c:v>
                </c:pt>
                <c:pt idx="2">
                  <c:v>3447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466816"/>
        <c:axId val="202468352"/>
      </c:barChart>
      <c:catAx>
        <c:axId val="2024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68352"/>
        <c:crosses val="autoZero"/>
        <c:auto val="1"/>
        <c:lblAlgn val="ctr"/>
        <c:lblOffset val="100"/>
        <c:noMultiLvlLbl val="0"/>
      </c:catAx>
      <c:valAx>
        <c:axId val="202468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66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17.501417501417503</c:v>
                </c:pt>
                <c:pt idx="1">
                  <c:v>59.207459207459209</c:v>
                </c:pt>
                <c:pt idx="2">
                  <c:v>23.291123291123291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22</c:v>
                </c:pt>
                <c:pt idx="1">
                  <c:v>22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412608"/>
        <c:axId val="203414912"/>
      </c:barChart>
      <c:catAx>
        <c:axId val="20341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414912"/>
        <c:crosses val="autoZero"/>
        <c:auto val="1"/>
        <c:lblAlgn val="ctr"/>
        <c:lblOffset val="100"/>
        <c:noMultiLvlLbl val="0"/>
      </c:catAx>
      <c:valAx>
        <c:axId val="203414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412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534720"/>
        <c:axId val="203536640"/>
      </c:barChart>
      <c:catAx>
        <c:axId val="20353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36640"/>
        <c:crosses val="autoZero"/>
        <c:auto val="1"/>
        <c:lblAlgn val="ctr"/>
        <c:lblOffset val="100"/>
        <c:noMultiLvlLbl val="0"/>
      </c:catAx>
      <c:valAx>
        <c:axId val="2035366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53472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106.6</c:v>
                </c:pt>
                <c:pt idx="1">
                  <c:v>111.1</c:v>
                </c:pt>
                <c:pt idx="2">
                  <c:v>124.6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100</c:v>
                </c:pt>
                <c:pt idx="1">
                  <c:v>117.1</c:v>
                </c:pt>
                <c:pt idx="2">
                  <c:v>95.5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1192192"/>
        <c:axId val="221194880"/>
      </c:barChart>
      <c:catAx>
        <c:axId val="221192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1194880"/>
        <c:crosses val="autoZero"/>
        <c:auto val="1"/>
        <c:lblAlgn val="ctr"/>
        <c:lblOffset val="100"/>
        <c:noMultiLvlLbl val="0"/>
      </c:catAx>
      <c:valAx>
        <c:axId val="221194880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119219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329</c:v>
                </c:pt>
                <c:pt idx="1">
                  <c:v>195</c:v>
                </c:pt>
                <c:pt idx="2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2056448"/>
        <c:axId val="222058368"/>
      </c:barChart>
      <c:catAx>
        <c:axId val="22205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058368"/>
        <c:crosses val="autoZero"/>
        <c:auto val="1"/>
        <c:lblAlgn val="ctr"/>
        <c:lblOffset val="100"/>
        <c:noMultiLvlLbl val="0"/>
      </c:catAx>
      <c:valAx>
        <c:axId val="222058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056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8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2214016"/>
        <c:axId val="222369280"/>
      </c:barChart>
      <c:catAx>
        <c:axId val="22221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369280"/>
        <c:crosses val="autoZero"/>
        <c:auto val="1"/>
        <c:lblAlgn val="ctr"/>
        <c:lblOffset val="100"/>
        <c:noMultiLvlLbl val="0"/>
      </c:catAx>
      <c:valAx>
        <c:axId val="222369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21401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40</c:v>
                </c:pt>
                <c:pt idx="1">
                  <c:v>42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16</c:v>
                </c:pt>
                <c:pt idx="1">
                  <c:v>16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53280"/>
        <c:axId val="193439616"/>
      </c:barChart>
      <c:catAx>
        <c:axId val="19315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39616"/>
        <c:crosses val="autoZero"/>
        <c:auto val="1"/>
        <c:lblAlgn val="ctr"/>
        <c:lblOffset val="100"/>
        <c:noMultiLvlLbl val="0"/>
      </c:catAx>
      <c:valAx>
        <c:axId val="19343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532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39</c:v>
                </c:pt>
                <c:pt idx="1">
                  <c:v>34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69</c:v>
                </c:pt>
                <c:pt idx="1">
                  <c:v>70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4090752"/>
        <c:axId val="224092928"/>
      </c:barChart>
      <c:catAx>
        <c:axId val="22409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092928"/>
        <c:crosses val="autoZero"/>
        <c:auto val="1"/>
        <c:lblAlgn val="ctr"/>
        <c:lblOffset val="100"/>
        <c:noMultiLvlLbl val="0"/>
      </c:catAx>
      <c:valAx>
        <c:axId val="22409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0907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2.1861021861021861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2.2428022428022429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2.412902412902413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2.4318024318024318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2.4444024444024444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2.7405027405027407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2.8476028476028477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3.0177030177030177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3.0177030177030177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3.2571032571032568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3.4398034398034398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3.5469035469035468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3.3201033201033203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3.6855036855036856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3.3138033138033136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2.0097020097020097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1.7892017892017893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1.2285012285012284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846208"/>
        <c:axId val="226918400"/>
      </c:barChart>
      <c:catAx>
        <c:axId val="2268462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26918400"/>
        <c:crosses val="autoZero"/>
        <c:auto val="1"/>
        <c:lblAlgn val="ctr"/>
        <c:lblOffset val="100"/>
        <c:noMultiLvlLbl val="0"/>
      </c:catAx>
      <c:valAx>
        <c:axId val="22691840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268462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2.3184023184023186</c:v>
                </c:pt>
                <c:pt idx="1">
                  <c:v>2.4318024318024318</c:v>
                </c:pt>
                <c:pt idx="2">
                  <c:v>2.7972027972027971</c:v>
                </c:pt>
                <c:pt idx="3">
                  <c:v>2.63970263970264</c:v>
                </c:pt>
                <c:pt idx="4">
                  <c:v>2.772002772002772</c:v>
                </c:pt>
                <c:pt idx="5">
                  <c:v>2.8098028098028096</c:v>
                </c:pt>
                <c:pt idx="6">
                  <c:v>3.1059031059031059</c:v>
                </c:pt>
                <c:pt idx="7">
                  <c:v>3.0870030870030871</c:v>
                </c:pt>
                <c:pt idx="8">
                  <c:v>3.3264033264033266</c:v>
                </c:pt>
                <c:pt idx="9">
                  <c:v>3.4839034839034841</c:v>
                </c:pt>
                <c:pt idx="10">
                  <c:v>3.540603540603541</c:v>
                </c:pt>
                <c:pt idx="11">
                  <c:v>3.8367038367038364</c:v>
                </c:pt>
                <c:pt idx="12">
                  <c:v>3.6540036540036542</c:v>
                </c:pt>
                <c:pt idx="13">
                  <c:v>3.5532035532035531</c:v>
                </c:pt>
                <c:pt idx="14">
                  <c:v>3.3390033390033387</c:v>
                </c:pt>
                <c:pt idx="15">
                  <c:v>2.0475020475020473</c:v>
                </c:pt>
                <c:pt idx="16">
                  <c:v>1.6002016002016002</c:v>
                </c:pt>
                <c:pt idx="17">
                  <c:v>0.72450072450072445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853440"/>
        <c:axId val="228077952"/>
      </c:barChart>
      <c:catAx>
        <c:axId val="2278534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28077952"/>
        <c:crosses val="autoZero"/>
        <c:auto val="1"/>
        <c:lblAlgn val="ctr"/>
        <c:lblOffset val="100"/>
        <c:noMultiLvlLbl val="0"/>
      </c:catAx>
      <c:valAx>
        <c:axId val="22807795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78534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0.17996400719856029</c:v>
                </c:pt>
                <c:pt idx="1">
                  <c:v>0.14484356894553882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2.9844031193761245</c:v>
                </c:pt>
                <c:pt idx="1">
                  <c:v>0.97045191193511005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14.202159568086383</c:v>
                </c:pt>
                <c:pt idx="1">
                  <c:v>3.4617612977983776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26.484703059388121</c:v>
                </c:pt>
                <c:pt idx="1">
                  <c:v>19.133835457705679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47.945410917816439</c:v>
                </c:pt>
                <c:pt idx="1">
                  <c:v>67.453650057937438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2.5194961007798442</c:v>
                </c:pt>
                <c:pt idx="1">
                  <c:v>4.3597914252607186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5.6838632273545286</c:v>
                </c:pt>
                <c:pt idx="1">
                  <c:v>4.4756662804171494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66680576"/>
        <c:axId val="266936320"/>
      </c:barChart>
      <c:catAx>
        <c:axId val="266680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6936320"/>
        <c:crosses val="autoZero"/>
        <c:auto val="1"/>
        <c:lblAlgn val="ctr"/>
        <c:lblOffset val="100"/>
        <c:noMultiLvlLbl val="0"/>
      </c:catAx>
      <c:valAx>
        <c:axId val="266936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66805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35.617876424715057</c:v>
                </c:pt>
                <c:pt idx="1">
                  <c:v>29.374275782155273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38.077384523095382</c:v>
                </c:pt>
                <c:pt idx="1">
                  <c:v>45.249130938586326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26.169766046790642</c:v>
                </c:pt>
                <c:pt idx="1">
                  <c:v>25.202780996523757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0.13497300539892021</c:v>
                </c:pt>
                <c:pt idx="1">
                  <c:v>0.17381228273464658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3972224"/>
        <c:axId val="273986304"/>
      </c:barChart>
      <c:catAx>
        <c:axId val="273972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3986304"/>
        <c:crosses val="autoZero"/>
        <c:auto val="1"/>
        <c:lblAlgn val="ctr"/>
        <c:lblOffset val="100"/>
        <c:noMultiLvlLbl val="0"/>
      </c:catAx>
      <c:valAx>
        <c:axId val="2739863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39722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18</c:v>
                </c:pt>
                <c:pt idx="4">
                  <c:v>19</c:v>
                </c:pt>
                <c:pt idx="5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7</c:v>
                </c:pt>
                <c:pt idx="4">
                  <c:v>12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74463360"/>
        <c:axId val="274507648"/>
      </c:barChart>
      <c:catAx>
        <c:axId val="274463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507648"/>
        <c:crosses val="autoZero"/>
        <c:auto val="1"/>
        <c:lblAlgn val="ctr"/>
        <c:lblOffset val="100"/>
        <c:noMultiLvlLbl val="0"/>
      </c:catAx>
      <c:valAx>
        <c:axId val="2745076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463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2.06</c:v>
                </c:pt>
                <c:pt idx="1">
                  <c:v>0.53</c:v>
                </c:pt>
                <c:pt idx="3">
                  <c:v>0</c:v>
                </c:pt>
                <c:pt idx="4">
                  <c:v>1.28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74720640"/>
        <c:axId val="274722176"/>
      </c:barChart>
      <c:catAx>
        <c:axId val="27472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4722176"/>
        <c:crosses val="autoZero"/>
        <c:auto val="1"/>
        <c:lblAlgn val="ctr"/>
        <c:lblOffset val="100"/>
        <c:noMultiLvlLbl val="0"/>
      </c:catAx>
      <c:valAx>
        <c:axId val="2747221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47206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33.333333333333329</c:v>
                </c:pt>
                <c:pt idx="1">
                  <c:v>64.857079547972532</c:v>
                </c:pt>
                <c:pt idx="2">
                  <c:v>15.03880117741504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66.666666666666657</c:v>
                </c:pt>
                <c:pt idx="1">
                  <c:v>35.142920452027475</c:v>
                </c:pt>
                <c:pt idx="2">
                  <c:v>84.961198822584961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5558400"/>
        <c:axId val="275561088"/>
      </c:barChart>
      <c:catAx>
        <c:axId val="275558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5561088"/>
        <c:crosses val="autoZero"/>
        <c:auto val="1"/>
        <c:lblAlgn val="ctr"/>
        <c:lblOffset val="100"/>
        <c:noMultiLvlLbl val="0"/>
      </c:catAx>
      <c:valAx>
        <c:axId val="2755610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55584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7.8</c:v>
                </c:pt>
                <c:pt idx="1">
                  <c:v>54.7</c:v>
                </c:pt>
                <c:pt idx="2">
                  <c:v>34.700000000000003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6338176"/>
        <c:axId val="276340096"/>
      </c:barChart>
      <c:catAx>
        <c:axId val="27633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340096"/>
        <c:crosses val="autoZero"/>
        <c:auto val="1"/>
        <c:lblAlgn val="ctr"/>
        <c:lblOffset val="100"/>
        <c:noMultiLvlLbl val="0"/>
      </c:catAx>
      <c:valAx>
        <c:axId val="27634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6338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63</c:v>
                </c:pt>
                <c:pt idx="1">
                  <c:v>67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64</c:v>
                </c:pt>
                <c:pt idx="1">
                  <c:v>62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6836736"/>
        <c:axId val="276838272"/>
      </c:barChart>
      <c:catAx>
        <c:axId val="27683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6838272"/>
        <c:crosses val="autoZero"/>
        <c:auto val="1"/>
        <c:lblAlgn val="ctr"/>
        <c:lblOffset val="100"/>
        <c:noMultiLvlLbl val="0"/>
      </c:catAx>
      <c:valAx>
        <c:axId val="276838272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6836736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382</c:v>
                </c:pt>
                <c:pt idx="1">
                  <c:v>581</c:v>
                </c:pt>
                <c:pt idx="2">
                  <c:v>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548</c:v>
                </c:pt>
                <c:pt idx="1">
                  <c:v>628</c:v>
                </c:pt>
                <c:pt idx="2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696896"/>
        <c:axId val="193698816"/>
      </c:barChart>
      <c:catAx>
        <c:axId val="19369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698816"/>
        <c:crosses val="autoZero"/>
        <c:auto val="1"/>
        <c:lblAlgn val="ctr"/>
        <c:lblOffset val="100"/>
        <c:noMultiLvlLbl val="0"/>
      </c:catAx>
      <c:valAx>
        <c:axId val="19369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6968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146</c:v>
                </c:pt>
                <c:pt idx="1">
                  <c:v>177</c:v>
                </c:pt>
                <c:pt idx="2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145</c:v>
                </c:pt>
                <c:pt idx="1">
                  <c:v>202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6877696"/>
        <c:axId val="276879232"/>
      </c:barChart>
      <c:catAx>
        <c:axId val="27687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6879232"/>
        <c:crosses val="autoZero"/>
        <c:auto val="1"/>
        <c:lblAlgn val="ctr"/>
        <c:lblOffset val="100"/>
        <c:noMultiLvlLbl val="0"/>
      </c:catAx>
      <c:valAx>
        <c:axId val="276879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68776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19.51928668346579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26.788137235898429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18.201201783291335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16.437294049234346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9.3428959100600899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9.7111843380500087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77216256"/>
        <c:axId val="277645568"/>
      </c:barChart>
      <c:catAx>
        <c:axId val="277216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7645568"/>
        <c:crosses val="autoZero"/>
        <c:auto val="1"/>
        <c:lblAlgn val="ctr"/>
        <c:lblOffset val="100"/>
        <c:noMultiLvlLbl val="0"/>
      </c:catAx>
      <c:valAx>
        <c:axId val="2776455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72162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48.96</c:v>
                </c:pt>
                <c:pt idx="1">
                  <c:v>43.56</c:v>
                </c:pt>
                <c:pt idx="2">
                  <c:v>5.97</c:v>
                </c:pt>
                <c:pt idx="3">
                  <c:v>1.17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52.46</c:v>
                </c:pt>
                <c:pt idx="1">
                  <c:v>38.04</c:v>
                </c:pt>
                <c:pt idx="2">
                  <c:v>8.17</c:v>
                </c:pt>
                <c:pt idx="3">
                  <c:v>0.97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77807872"/>
        <c:axId val="277809408"/>
      </c:barChart>
      <c:catAx>
        <c:axId val="277807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7809408"/>
        <c:crosses val="autoZero"/>
        <c:auto val="1"/>
        <c:lblAlgn val="ctr"/>
        <c:lblOffset val="100"/>
        <c:noMultiLvlLbl val="0"/>
      </c:catAx>
      <c:valAx>
        <c:axId val="2778094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78078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49584</c:v>
                </c:pt>
                <c:pt idx="1">
                  <c:v>54658</c:v>
                </c:pt>
                <c:pt idx="2">
                  <c:v>63538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7865984"/>
        <c:axId val="277867520"/>
      </c:barChart>
      <c:catAx>
        <c:axId val="27786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7867520"/>
        <c:crosses val="autoZero"/>
        <c:auto val="1"/>
        <c:lblAlgn val="ctr"/>
        <c:lblOffset val="100"/>
        <c:noMultiLvlLbl val="0"/>
      </c:catAx>
      <c:valAx>
        <c:axId val="277867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7865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2020</c:v>
                </c:pt>
                <c:pt idx="1">
                  <c:v>2139</c:v>
                </c:pt>
                <c:pt idx="2">
                  <c:v>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2785</c:v>
                </c:pt>
                <c:pt idx="1">
                  <c:v>2885</c:v>
                </c:pt>
                <c:pt idx="2">
                  <c:v>2869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7960576"/>
        <c:axId val="278005632"/>
      </c:barChart>
      <c:catAx>
        <c:axId val="27796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8005632"/>
        <c:crosses val="autoZero"/>
        <c:auto val="1"/>
        <c:lblAlgn val="ctr"/>
        <c:lblOffset val="100"/>
        <c:noMultiLvlLbl val="0"/>
      </c:catAx>
      <c:valAx>
        <c:axId val="278005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79605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15.4</c:v>
                </c:pt>
                <c:pt idx="1">
                  <c:v>24.3</c:v>
                </c:pt>
                <c:pt idx="2">
                  <c:v>7</c:v>
                </c:pt>
                <c:pt idx="3">
                  <c:v>53.3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12.395309882747069</c:v>
                </c:pt>
                <c:pt idx="1">
                  <c:v>41.763005780346823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87.604690117252943</c:v>
                </c:pt>
                <c:pt idx="1">
                  <c:v>58.236994219653184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78596224"/>
        <c:axId val="278642688"/>
      </c:barChart>
      <c:catAx>
        <c:axId val="2785962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642688"/>
        <c:crosses val="autoZero"/>
        <c:auto val="1"/>
        <c:lblAlgn val="ctr"/>
        <c:lblOffset val="100"/>
        <c:noMultiLvlLbl val="0"/>
      </c:catAx>
      <c:valAx>
        <c:axId val="2786426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59622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10</c:v>
                </c:pt>
                <c:pt idx="1">
                  <c:v>8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8743296"/>
        <c:axId val="278774144"/>
      </c:barChart>
      <c:catAx>
        <c:axId val="27874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774144"/>
        <c:crosses val="autoZero"/>
        <c:auto val="1"/>
        <c:lblAlgn val="ctr"/>
        <c:lblOffset val="100"/>
        <c:noMultiLvlLbl val="0"/>
      </c:catAx>
      <c:valAx>
        <c:axId val="27877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743296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4.5999999999999996</c:v>
                </c:pt>
                <c:pt idx="1">
                  <c:v>3.7</c:v>
                </c:pt>
                <c:pt idx="2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8882944"/>
        <c:axId val="278905216"/>
      </c:barChart>
      <c:catAx>
        <c:axId val="27888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905216"/>
        <c:crosses val="autoZero"/>
        <c:auto val="1"/>
        <c:lblAlgn val="ctr"/>
        <c:lblOffset val="100"/>
        <c:noMultiLvlLbl val="0"/>
      </c:catAx>
      <c:valAx>
        <c:axId val="278905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88294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11.3</c:v>
                </c:pt>
                <c:pt idx="1">
                  <c:v>0</c:v>
                </c:pt>
                <c:pt idx="2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9181952"/>
        <c:axId val="279257472"/>
      </c:barChart>
      <c:catAx>
        <c:axId val="27918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9257472"/>
        <c:crosses val="autoZero"/>
        <c:auto val="1"/>
        <c:lblAlgn val="ctr"/>
        <c:lblOffset val="100"/>
        <c:noMultiLvlLbl val="0"/>
      </c:catAx>
      <c:valAx>
        <c:axId val="27925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9181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19.2</c:v>
                </c:pt>
                <c:pt idx="1">
                  <c:v>53.6</c:v>
                </c:pt>
                <c:pt idx="2">
                  <c:v>27.2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31.25</c:v>
                </c:pt>
                <c:pt idx="1">
                  <c:v>16.13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79452672"/>
        <c:axId val="279467904"/>
      </c:barChart>
      <c:catAx>
        <c:axId val="27945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9467904"/>
        <c:crosses val="autoZero"/>
        <c:auto val="1"/>
        <c:lblAlgn val="ctr"/>
        <c:lblOffset val="100"/>
        <c:noMultiLvlLbl val="0"/>
      </c:catAx>
      <c:valAx>
        <c:axId val="279467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9452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5.7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9501440"/>
        <c:axId val="279524480"/>
      </c:barChart>
      <c:catAx>
        <c:axId val="27950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524480"/>
        <c:crosses val="autoZero"/>
        <c:auto val="1"/>
        <c:lblAlgn val="ctr"/>
        <c:lblOffset val="100"/>
        <c:noMultiLvlLbl val="0"/>
      </c:catAx>
      <c:valAx>
        <c:axId val="279524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5014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65.8</c:v>
                </c:pt>
                <c:pt idx="1">
                  <c:v>53.3</c:v>
                </c:pt>
                <c:pt idx="2">
                  <c:v>56.6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8.1</c:v>
                </c:pt>
                <c:pt idx="1">
                  <c:v>46.7</c:v>
                </c:pt>
                <c:pt idx="2">
                  <c:v>43.4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26.1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79822336"/>
        <c:axId val="279824256"/>
      </c:barChart>
      <c:catAx>
        <c:axId val="27982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9824256"/>
        <c:crosses val="autoZero"/>
        <c:auto val="1"/>
        <c:lblAlgn val="ctr"/>
        <c:lblOffset val="100"/>
        <c:noMultiLvlLbl val="0"/>
      </c:catAx>
      <c:valAx>
        <c:axId val="279824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798223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41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63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2142592"/>
        <c:axId val="282355584"/>
      </c:barChart>
      <c:catAx>
        <c:axId val="282142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355584"/>
        <c:crosses val="autoZero"/>
        <c:auto val="1"/>
        <c:lblAlgn val="ctr"/>
        <c:lblOffset val="100"/>
        <c:noMultiLvlLbl val="0"/>
      </c:catAx>
      <c:valAx>
        <c:axId val="2823555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2142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192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218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902976"/>
        <c:axId val="161904512"/>
      </c:barChart>
      <c:catAx>
        <c:axId val="161902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904512"/>
        <c:crosses val="autoZero"/>
        <c:auto val="1"/>
        <c:lblAlgn val="ctr"/>
        <c:lblOffset val="100"/>
        <c:noMultiLvlLbl val="0"/>
      </c:catAx>
      <c:valAx>
        <c:axId val="1619045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1902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4.7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3.5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7698432"/>
        <c:axId val="167699968"/>
      </c:barChart>
      <c:catAx>
        <c:axId val="167698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699968"/>
        <c:crosses val="autoZero"/>
        <c:auto val="1"/>
        <c:lblAlgn val="ctr"/>
        <c:lblOffset val="100"/>
        <c:noMultiLvlLbl val="0"/>
      </c:catAx>
      <c:valAx>
        <c:axId val="1676999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7698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23.3</c:v>
                </c:pt>
                <c:pt idx="1">
                  <c:v>25</c:v>
                </c:pt>
                <c:pt idx="2">
                  <c:v>28.4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30.8</c:v>
                </c:pt>
                <c:pt idx="1">
                  <c:v>32.299999999999997</c:v>
                </c:pt>
                <c:pt idx="2">
                  <c:v>35.4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7947648"/>
        <c:axId val="167953536"/>
      </c:barChart>
      <c:catAx>
        <c:axId val="1679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7953536"/>
        <c:crosses val="autoZero"/>
        <c:auto val="1"/>
        <c:lblAlgn val="ctr"/>
        <c:lblOffset val="100"/>
        <c:noMultiLvlLbl val="0"/>
      </c:catAx>
      <c:valAx>
        <c:axId val="167953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79476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78.391999999999996</c:v>
                </c:pt>
                <c:pt idx="1">
                  <c:v>94.391999999999996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971840"/>
        <c:axId val="167977728"/>
      </c:barChart>
      <c:catAx>
        <c:axId val="167971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977728"/>
        <c:crosses val="autoZero"/>
        <c:auto val="1"/>
        <c:lblAlgn val="ctr"/>
        <c:lblOffset val="100"/>
        <c:noMultiLvlLbl val="0"/>
      </c:catAx>
      <c:valAx>
        <c:axId val="1679777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971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140.74</c:v>
                </c:pt>
                <c:pt idx="1">
                  <c:v>2501.19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840"/>
        <c:axId val="168161280"/>
      </c:barChart>
      <c:catAx>
        <c:axId val="168003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161280"/>
        <c:crosses val="autoZero"/>
        <c:auto val="1"/>
        <c:lblAlgn val="ctr"/>
        <c:lblOffset val="100"/>
        <c:noMultiLvlLbl val="0"/>
      </c:catAx>
      <c:valAx>
        <c:axId val="16816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00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41</c:v>
                </c:pt>
                <c:pt idx="1">
                  <c:v>45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66</c:v>
                </c:pt>
                <c:pt idx="1">
                  <c:v>62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8183296"/>
        <c:axId val="168184832"/>
      </c:barChart>
      <c:catAx>
        <c:axId val="16818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184832"/>
        <c:crosses val="autoZero"/>
        <c:auto val="1"/>
        <c:lblAlgn val="ctr"/>
        <c:lblOffset val="100"/>
        <c:noMultiLvlLbl val="0"/>
      </c:catAx>
      <c:valAx>
        <c:axId val="16818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1832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19.5</c:v>
                </c:pt>
                <c:pt idx="1">
                  <c:v>18.899999999999999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56.4</c:v>
                </c:pt>
                <c:pt idx="1">
                  <c:v>51.2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24.1</c:v>
                </c:pt>
                <c:pt idx="1">
                  <c:v>29.9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8498176"/>
        <c:axId val="199079040"/>
      </c:barChart>
      <c:catAx>
        <c:axId val="19849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9040"/>
        <c:crosses val="autoZero"/>
        <c:auto val="1"/>
        <c:lblAlgn val="ctr"/>
        <c:lblOffset val="100"/>
        <c:noMultiLvlLbl val="0"/>
      </c:catAx>
      <c:valAx>
        <c:axId val="199079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81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247</c:v>
                </c:pt>
                <c:pt idx="1">
                  <c:v>258</c:v>
                </c:pt>
                <c:pt idx="2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238</c:v>
                </c:pt>
                <c:pt idx="1">
                  <c:v>240</c:v>
                </c:pt>
                <c:pt idx="2">
                  <c:v>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65792"/>
        <c:axId val="59667584"/>
      </c:barChart>
      <c:catAx>
        <c:axId val="5966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67584"/>
        <c:crosses val="autoZero"/>
        <c:auto val="1"/>
        <c:lblAlgn val="ctr"/>
        <c:lblOffset val="100"/>
        <c:noMultiLvlLbl val="0"/>
      </c:catAx>
      <c:valAx>
        <c:axId val="59667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65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40</c:v>
                </c:pt>
                <c:pt idx="1">
                  <c:v>42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16</c:v>
                </c:pt>
                <c:pt idx="1">
                  <c:v>16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463744"/>
        <c:axId val="146737792"/>
      </c:barChart>
      <c:catAx>
        <c:axId val="14646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737792"/>
        <c:crosses val="autoZero"/>
        <c:auto val="1"/>
        <c:lblAlgn val="ctr"/>
        <c:lblOffset val="100"/>
        <c:noMultiLvlLbl val="0"/>
      </c:catAx>
      <c:valAx>
        <c:axId val="14673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463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382</c:v>
                </c:pt>
                <c:pt idx="1">
                  <c:v>581</c:v>
                </c:pt>
                <c:pt idx="2">
                  <c:v>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548</c:v>
                </c:pt>
                <c:pt idx="1">
                  <c:v>628</c:v>
                </c:pt>
                <c:pt idx="2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56576"/>
        <c:axId val="146866560"/>
      </c:barChart>
      <c:catAx>
        <c:axId val="14685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66560"/>
        <c:crosses val="autoZero"/>
        <c:auto val="1"/>
        <c:lblAlgn val="ctr"/>
        <c:lblOffset val="100"/>
        <c:noMultiLvlLbl val="0"/>
      </c:catAx>
      <c:valAx>
        <c:axId val="146866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565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19.2</c:v>
                </c:pt>
                <c:pt idx="1">
                  <c:v>53.6</c:v>
                </c:pt>
                <c:pt idx="2">
                  <c:v>27.2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19.5</c:v>
                </c:pt>
                <c:pt idx="1">
                  <c:v>18.899999999999999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56.4</c:v>
                </c:pt>
                <c:pt idx="1">
                  <c:v>51.2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24.1</c:v>
                </c:pt>
                <c:pt idx="1">
                  <c:v>29.9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8952192"/>
        <c:axId val="148953728"/>
      </c:barChart>
      <c:catAx>
        <c:axId val="148952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953728"/>
        <c:crosses val="autoZero"/>
        <c:auto val="1"/>
        <c:lblAlgn val="ctr"/>
        <c:lblOffset val="100"/>
        <c:noMultiLvlLbl val="0"/>
      </c:catAx>
      <c:valAx>
        <c:axId val="148953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521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65.8</c:v>
                </c:pt>
                <c:pt idx="1">
                  <c:v>53.3</c:v>
                </c:pt>
                <c:pt idx="2">
                  <c:v>56.6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8.1</c:v>
                </c:pt>
                <c:pt idx="1">
                  <c:v>46.7</c:v>
                </c:pt>
                <c:pt idx="2">
                  <c:v>43.4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26.1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282240"/>
        <c:axId val="150283776"/>
      </c:barChart>
      <c:catAx>
        <c:axId val="1502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283776"/>
        <c:crosses val="autoZero"/>
        <c:auto val="1"/>
        <c:lblAlgn val="ctr"/>
        <c:lblOffset val="100"/>
        <c:noMultiLvlLbl val="0"/>
      </c:catAx>
      <c:valAx>
        <c:axId val="150283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2822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35872"/>
        <c:axId val="150347136"/>
      </c:barChart>
      <c:catAx>
        <c:axId val="150335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47136"/>
        <c:crosses val="autoZero"/>
        <c:auto val="1"/>
        <c:lblAlgn val="ctr"/>
        <c:lblOffset val="100"/>
        <c:noMultiLvlLbl val="0"/>
      </c:catAx>
      <c:valAx>
        <c:axId val="150347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35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87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44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91840"/>
        <c:axId val="150693376"/>
      </c:barChart>
      <c:catAx>
        <c:axId val="150691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693376"/>
        <c:crosses val="autoZero"/>
        <c:auto val="1"/>
        <c:lblAlgn val="ctr"/>
        <c:lblOffset val="100"/>
        <c:noMultiLvlLbl val="0"/>
      </c:catAx>
      <c:valAx>
        <c:axId val="15069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691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25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12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181568"/>
        <c:axId val="151184128"/>
      </c:barChart>
      <c:catAx>
        <c:axId val="151181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84128"/>
        <c:crosses val="autoZero"/>
        <c:auto val="1"/>
        <c:lblAlgn val="ctr"/>
        <c:lblOffset val="100"/>
        <c:noMultiLvlLbl val="0"/>
      </c:catAx>
      <c:valAx>
        <c:axId val="15118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181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791</c:v>
                </c:pt>
                <c:pt idx="1">
                  <c:v>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2624"/>
        <c:axId val="151324160"/>
      </c:barChart>
      <c:catAx>
        <c:axId val="151322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324160"/>
        <c:crosses val="autoZero"/>
        <c:auto val="1"/>
        <c:lblAlgn val="ctr"/>
        <c:lblOffset val="100"/>
        <c:noMultiLvlLbl val="0"/>
      </c:catAx>
      <c:valAx>
        <c:axId val="15132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2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9533312"/>
        <c:axId val="199534848"/>
      </c:barChart>
      <c:catAx>
        <c:axId val="199533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4848"/>
        <c:crosses val="autoZero"/>
        <c:auto val="1"/>
        <c:lblAlgn val="ctr"/>
        <c:lblOffset val="100"/>
        <c:noMultiLvlLbl val="0"/>
      </c:catAx>
      <c:valAx>
        <c:axId val="19953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9533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1234</c:v>
                </c:pt>
                <c:pt idx="1">
                  <c:v>1179</c:v>
                </c:pt>
                <c:pt idx="2">
                  <c:v>1022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98272"/>
        <c:axId val="151399808"/>
      </c:barChart>
      <c:catAx>
        <c:axId val="15139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99808"/>
        <c:crosses val="autoZero"/>
        <c:auto val="1"/>
        <c:lblAlgn val="ctr"/>
        <c:lblOffset val="100"/>
        <c:noMultiLvlLbl val="0"/>
      </c:catAx>
      <c:valAx>
        <c:axId val="15139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98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12</c:v>
                </c:pt>
                <c:pt idx="1">
                  <c:v>18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779392"/>
        <c:axId val="152813952"/>
      </c:barChart>
      <c:catAx>
        <c:axId val="152779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3952"/>
        <c:crosses val="autoZero"/>
        <c:auto val="1"/>
        <c:lblAlgn val="ctr"/>
        <c:lblOffset val="100"/>
        <c:noMultiLvlLbl val="0"/>
      </c:catAx>
      <c:valAx>
        <c:axId val="1528139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2779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10</c:v>
                </c:pt>
                <c:pt idx="1">
                  <c:v>8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094016"/>
        <c:axId val="153095552"/>
      </c:barChart>
      <c:catAx>
        <c:axId val="15309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95552"/>
        <c:crosses val="autoZero"/>
        <c:auto val="1"/>
        <c:lblAlgn val="ctr"/>
        <c:lblOffset val="100"/>
        <c:noMultiLvlLbl val="0"/>
      </c:catAx>
      <c:valAx>
        <c:axId val="15309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94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56000"/>
        <c:axId val="153463040"/>
      </c:barChart>
      <c:catAx>
        <c:axId val="153456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040"/>
        <c:crosses val="autoZero"/>
        <c:auto val="1"/>
        <c:lblAlgn val="ctr"/>
        <c:lblOffset val="100"/>
        <c:noMultiLvlLbl val="0"/>
      </c:catAx>
      <c:valAx>
        <c:axId val="153463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56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78.391999999999996</c:v>
                </c:pt>
                <c:pt idx="1">
                  <c:v>94.391999999999996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57344"/>
        <c:axId val="153673088"/>
      </c:barChart>
      <c:catAx>
        <c:axId val="153657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3088"/>
        <c:crosses val="autoZero"/>
        <c:auto val="1"/>
        <c:lblAlgn val="ctr"/>
        <c:lblOffset val="100"/>
        <c:noMultiLvlLbl val="0"/>
      </c:catAx>
      <c:valAx>
        <c:axId val="1536730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57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3792</c:v>
                </c:pt>
                <c:pt idx="1">
                  <c:v>3556</c:v>
                </c:pt>
                <c:pt idx="2">
                  <c:v>3447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4240"/>
        <c:axId val="153835776"/>
      </c:barChart>
      <c:catAx>
        <c:axId val="15383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5776"/>
        <c:crosses val="autoZero"/>
        <c:auto val="1"/>
        <c:lblAlgn val="ctr"/>
        <c:lblOffset val="100"/>
        <c:noMultiLvlLbl val="0"/>
      </c:catAx>
      <c:valAx>
        <c:axId val="15383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5.7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17696"/>
        <c:axId val="153936640"/>
      </c:barChart>
      <c:catAx>
        <c:axId val="15391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6640"/>
        <c:crosses val="autoZero"/>
        <c:auto val="1"/>
        <c:lblAlgn val="ctr"/>
        <c:lblOffset val="100"/>
        <c:noMultiLvlLbl val="0"/>
      </c:catAx>
      <c:valAx>
        <c:axId val="15393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17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7.8</c:v>
                </c:pt>
                <c:pt idx="1">
                  <c:v>54.7</c:v>
                </c:pt>
                <c:pt idx="2">
                  <c:v>34.700000000000003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044672"/>
        <c:axId val="154055808"/>
      </c:barChart>
      <c:catAx>
        <c:axId val="15404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5808"/>
        <c:crosses val="autoZero"/>
        <c:auto val="1"/>
        <c:lblAlgn val="ctr"/>
        <c:lblOffset val="100"/>
        <c:noMultiLvlLbl val="0"/>
      </c:catAx>
      <c:valAx>
        <c:axId val="15405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044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17.501417501417503</c:v>
                </c:pt>
                <c:pt idx="1">
                  <c:v>59.207459207459209</c:v>
                </c:pt>
                <c:pt idx="2">
                  <c:v>23.291123291123291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22</c:v>
                </c:pt>
                <c:pt idx="1">
                  <c:v>22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641920"/>
        <c:axId val="154771456"/>
      </c:barChart>
      <c:catAx>
        <c:axId val="1546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71456"/>
        <c:crosses val="autoZero"/>
        <c:auto val="1"/>
        <c:lblAlgn val="ctr"/>
        <c:lblOffset val="100"/>
        <c:noMultiLvlLbl val="0"/>
      </c:catAx>
      <c:valAx>
        <c:axId val="15477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641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87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44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970176"/>
        <c:axId val="200152192"/>
      </c:barChart>
      <c:catAx>
        <c:axId val="199970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152192"/>
        <c:crosses val="autoZero"/>
        <c:auto val="1"/>
        <c:lblAlgn val="ctr"/>
        <c:lblOffset val="100"/>
        <c:noMultiLvlLbl val="0"/>
      </c:catAx>
      <c:valAx>
        <c:axId val="20015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9701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991232"/>
        <c:axId val="155087232"/>
      </c:barChart>
      <c:catAx>
        <c:axId val="15499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7232"/>
        <c:crosses val="autoZero"/>
        <c:auto val="1"/>
        <c:lblAlgn val="ctr"/>
        <c:lblOffset val="100"/>
        <c:noMultiLvlLbl val="0"/>
      </c:catAx>
      <c:valAx>
        <c:axId val="155087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991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106.6</c:v>
                </c:pt>
                <c:pt idx="1">
                  <c:v>111.1</c:v>
                </c:pt>
                <c:pt idx="2">
                  <c:v>124.6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100</c:v>
                </c:pt>
                <c:pt idx="1">
                  <c:v>117.1</c:v>
                </c:pt>
                <c:pt idx="2">
                  <c:v>95.5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5936"/>
        <c:axId val="155257472"/>
      </c:barChart>
      <c:catAx>
        <c:axId val="155255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7472"/>
        <c:crosses val="autoZero"/>
        <c:auto val="1"/>
        <c:lblAlgn val="ctr"/>
        <c:lblOffset val="100"/>
        <c:noMultiLvlLbl val="0"/>
      </c:catAx>
      <c:valAx>
        <c:axId val="155257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59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329</c:v>
                </c:pt>
                <c:pt idx="1">
                  <c:v>195</c:v>
                </c:pt>
                <c:pt idx="2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567616"/>
        <c:axId val="155569536"/>
      </c:barChart>
      <c:catAx>
        <c:axId val="1555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69536"/>
        <c:crosses val="autoZero"/>
        <c:auto val="1"/>
        <c:lblAlgn val="ctr"/>
        <c:lblOffset val="100"/>
        <c:noMultiLvlLbl val="0"/>
      </c:catAx>
      <c:valAx>
        <c:axId val="155569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67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8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140672"/>
        <c:axId val="156470272"/>
      </c:barChart>
      <c:catAx>
        <c:axId val="1561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0272"/>
        <c:crosses val="autoZero"/>
        <c:auto val="1"/>
        <c:lblAlgn val="ctr"/>
        <c:lblOffset val="100"/>
        <c:noMultiLvlLbl val="0"/>
      </c:catAx>
      <c:valAx>
        <c:axId val="15647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40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39</c:v>
                </c:pt>
                <c:pt idx="1">
                  <c:v>34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69</c:v>
                </c:pt>
                <c:pt idx="1">
                  <c:v>70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818048"/>
        <c:axId val="156841088"/>
      </c:barChart>
      <c:catAx>
        <c:axId val="1568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41088"/>
        <c:crosses val="autoZero"/>
        <c:auto val="1"/>
        <c:lblAlgn val="ctr"/>
        <c:lblOffset val="100"/>
        <c:noMultiLvlLbl val="0"/>
      </c:catAx>
      <c:valAx>
        <c:axId val="156841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18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2.1861021861021861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2.2428022428022429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2.412902412902413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2.4318024318024318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2.4444024444024444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2.7405027405027407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2.8476028476028477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3.0177030177030177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3.0177030177030177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3.2571032571032568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3.4398034398034398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3.5469035469035468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3.3201033201033203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3.6855036855036856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3.3138033138033136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2.0097020097020097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1.7892017892017893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1.2285012285012284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08384"/>
        <c:axId val="158209920"/>
      </c:barChart>
      <c:catAx>
        <c:axId val="1582083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8209920"/>
        <c:crosses val="autoZero"/>
        <c:auto val="1"/>
        <c:lblAlgn val="ctr"/>
        <c:lblOffset val="100"/>
        <c:noMultiLvlLbl val="0"/>
      </c:catAx>
      <c:valAx>
        <c:axId val="1582099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82083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2.3184023184023186</c:v>
                </c:pt>
                <c:pt idx="1">
                  <c:v>2.4318024318024318</c:v>
                </c:pt>
                <c:pt idx="2">
                  <c:v>2.7972027972027971</c:v>
                </c:pt>
                <c:pt idx="3">
                  <c:v>2.63970263970264</c:v>
                </c:pt>
                <c:pt idx="4">
                  <c:v>2.772002772002772</c:v>
                </c:pt>
                <c:pt idx="5">
                  <c:v>2.8098028098028096</c:v>
                </c:pt>
                <c:pt idx="6">
                  <c:v>3.1059031059031059</c:v>
                </c:pt>
                <c:pt idx="7">
                  <c:v>3.0870030870030871</c:v>
                </c:pt>
                <c:pt idx="8">
                  <c:v>3.3264033264033266</c:v>
                </c:pt>
                <c:pt idx="9">
                  <c:v>3.4839034839034841</c:v>
                </c:pt>
                <c:pt idx="10">
                  <c:v>3.540603540603541</c:v>
                </c:pt>
                <c:pt idx="11">
                  <c:v>3.8367038367038364</c:v>
                </c:pt>
                <c:pt idx="12">
                  <c:v>3.6540036540036542</c:v>
                </c:pt>
                <c:pt idx="13">
                  <c:v>3.5532035532035531</c:v>
                </c:pt>
                <c:pt idx="14">
                  <c:v>3.3390033390033387</c:v>
                </c:pt>
                <c:pt idx="15">
                  <c:v>2.0475020475020473</c:v>
                </c:pt>
                <c:pt idx="16">
                  <c:v>1.6002016002016002</c:v>
                </c:pt>
                <c:pt idx="17">
                  <c:v>0.72450072450072445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667904"/>
        <c:axId val="158669440"/>
      </c:barChart>
      <c:catAx>
        <c:axId val="1586679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669440"/>
        <c:crosses val="autoZero"/>
        <c:auto val="1"/>
        <c:lblAlgn val="ctr"/>
        <c:lblOffset val="100"/>
        <c:noMultiLvlLbl val="0"/>
      </c:catAx>
      <c:valAx>
        <c:axId val="1586694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6679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0.17996400719856029</c:v>
                </c:pt>
                <c:pt idx="1">
                  <c:v>0.14484356894553882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2.9844031193761245</c:v>
                </c:pt>
                <c:pt idx="1">
                  <c:v>0.97045191193511005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14.202159568086383</c:v>
                </c:pt>
                <c:pt idx="1">
                  <c:v>3.4617612977983776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26.484703059388121</c:v>
                </c:pt>
                <c:pt idx="1">
                  <c:v>19.133835457705679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47.945410917816439</c:v>
                </c:pt>
                <c:pt idx="1">
                  <c:v>67.453650057937438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2.5194961007798442</c:v>
                </c:pt>
                <c:pt idx="1">
                  <c:v>4.3597914252607186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5.6838632273545286</c:v>
                </c:pt>
                <c:pt idx="1">
                  <c:v>4.4756662804171494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4528"/>
        <c:axId val="159547392"/>
      </c:barChart>
      <c:catAx>
        <c:axId val="159414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392"/>
        <c:crosses val="autoZero"/>
        <c:auto val="1"/>
        <c:lblAlgn val="ctr"/>
        <c:lblOffset val="100"/>
        <c:noMultiLvlLbl val="0"/>
      </c:catAx>
      <c:valAx>
        <c:axId val="159547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45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35.617876424715057</c:v>
                </c:pt>
                <c:pt idx="1">
                  <c:v>29.374275782155273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38.077384523095382</c:v>
                </c:pt>
                <c:pt idx="1">
                  <c:v>45.249130938586326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26.169766046790642</c:v>
                </c:pt>
                <c:pt idx="1">
                  <c:v>25.202780996523757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0.13497300539892021</c:v>
                </c:pt>
                <c:pt idx="1">
                  <c:v>0.17381228273464658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976448"/>
        <c:axId val="160019968"/>
      </c:barChart>
      <c:catAx>
        <c:axId val="159976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19968"/>
        <c:crosses val="autoZero"/>
        <c:auto val="1"/>
        <c:lblAlgn val="ctr"/>
        <c:lblOffset val="100"/>
        <c:noMultiLvlLbl val="0"/>
      </c:catAx>
      <c:valAx>
        <c:axId val="1600199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9764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18</c:v>
                </c:pt>
                <c:pt idx="4">
                  <c:v>19</c:v>
                </c:pt>
                <c:pt idx="5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7</c:v>
                </c:pt>
                <c:pt idx="4">
                  <c:v>12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327552"/>
        <c:axId val="160329088"/>
      </c:barChart>
      <c:catAx>
        <c:axId val="160327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29088"/>
        <c:crosses val="autoZero"/>
        <c:auto val="1"/>
        <c:lblAlgn val="ctr"/>
        <c:lblOffset val="100"/>
        <c:noMultiLvlLbl val="0"/>
      </c:catAx>
      <c:valAx>
        <c:axId val="1603290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27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25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12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0717440"/>
        <c:axId val="200718976"/>
      </c:barChart>
      <c:catAx>
        <c:axId val="20071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8976"/>
        <c:crosses val="autoZero"/>
        <c:auto val="1"/>
        <c:lblAlgn val="ctr"/>
        <c:lblOffset val="100"/>
        <c:noMultiLvlLbl val="0"/>
      </c:catAx>
      <c:valAx>
        <c:axId val="20071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071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2.06</c:v>
                </c:pt>
                <c:pt idx="1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793344"/>
        <c:axId val="160794880"/>
      </c:barChart>
      <c:catAx>
        <c:axId val="160793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794880"/>
        <c:crosses val="autoZero"/>
        <c:auto val="1"/>
        <c:lblAlgn val="ctr"/>
        <c:lblOffset val="100"/>
        <c:noMultiLvlLbl val="0"/>
      </c:catAx>
      <c:valAx>
        <c:axId val="16079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793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33.333333333333329</c:v>
                </c:pt>
                <c:pt idx="1">
                  <c:v>64.857079547972532</c:v>
                </c:pt>
                <c:pt idx="2">
                  <c:v>15.03880117741504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66.666666666666657</c:v>
                </c:pt>
                <c:pt idx="1">
                  <c:v>35.142920452027475</c:v>
                </c:pt>
                <c:pt idx="2">
                  <c:v>84.961198822584961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935296"/>
        <c:axId val="160993664"/>
      </c:barChart>
      <c:catAx>
        <c:axId val="160935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993664"/>
        <c:crosses val="autoZero"/>
        <c:auto val="1"/>
        <c:lblAlgn val="ctr"/>
        <c:lblOffset val="100"/>
        <c:noMultiLvlLbl val="0"/>
      </c:catAx>
      <c:valAx>
        <c:axId val="1609936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9352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63</c:v>
                </c:pt>
                <c:pt idx="1">
                  <c:v>67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64</c:v>
                </c:pt>
                <c:pt idx="1">
                  <c:v>62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46144"/>
        <c:axId val="161476992"/>
      </c:barChart>
      <c:catAx>
        <c:axId val="16144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476992"/>
        <c:crosses val="autoZero"/>
        <c:auto val="1"/>
        <c:lblAlgn val="ctr"/>
        <c:lblOffset val="100"/>
        <c:noMultiLvlLbl val="0"/>
      </c:catAx>
      <c:valAx>
        <c:axId val="16147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46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146</c:v>
                </c:pt>
                <c:pt idx="1">
                  <c:v>177</c:v>
                </c:pt>
                <c:pt idx="2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145</c:v>
                </c:pt>
                <c:pt idx="1">
                  <c:v>202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876224"/>
        <c:axId val="161879168"/>
      </c:barChart>
      <c:catAx>
        <c:axId val="16187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9168"/>
        <c:crosses val="autoZero"/>
        <c:auto val="1"/>
        <c:lblAlgn val="ctr"/>
        <c:lblOffset val="100"/>
        <c:noMultiLvlLbl val="0"/>
      </c:catAx>
      <c:valAx>
        <c:axId val="16187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876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19.51928668346579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26.788137235898429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18.201201783291335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16.437294049234346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9.3428959100600899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9.7111843380500087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2216192"/>
        <c:axId val="162226944"/>
      </c:barChart>
      <c:catAx>
        <c:axId val="16221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26944"/>
        <c:crosses val="autoZero"/>
        <c:auto val="1"/>
        <c:lblAlgn val="ctr"/>
        <c:lblOffset val="100"/>
        <c:noMultiLvlLbl val="0"/>
      </c:catAx>
      <c:valAx>
        <c:axId val="1622269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61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48.96</c:v>
                </c:pt>
                <c:pt idx="1">
                  <c:v>43.56</c:v>
                </c:pt>
                <c:pt idx="2">
                  <c:v>5.97</c:v>
                </c:pt>
                <c:pt idx="3">
                  <c:v>1.17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52.46</c:v>
                </c:pt>
                <c:pt idx="1">
                  <c:v>38.04</c:v>
                </c:pt>
                <c:pt idx="2">
                  <c:v>8.17</c:v>
                </c:pt>
                <c:pt idx="3">
                  <c:v>0.97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343936"/>
        <c:axId val="162427648"/>
      </c:barChart>
      <c:catAx>
        <c:axId val="16234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7648"/>
        <c:crosses val="autoZero"/>
        <c:auto val="1"/>
        <c:lblAlgn val="ctr"/>
        <c:lblOffset val="100"/>
        <c:noMultiLvlLbl val="0"/>
      </c:catAx>
      <c:valAx>
        <c:axId val="162427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3439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49584</c:v>
                </c:pt>
                <c:pt idx="1">
                  <c:v>54658</c:v>
                </c:pt>
                <c:pt idx="2">
                  <c:v>63538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3214464"/>
        <c:axId val="163216000"/>
      </c:barChart>
      <c:catAx>
        <c:axId val="16321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3216000"/>
        <c:crosses val="autoZero"/>
        <c:auto val="1"/>
        <c:lblAlgn val="ctr"/>
        <c:lblOffset val="100"/>
        <c:noMultiLvlLbl val="0"/>
      </c:catAx>
      <c:valAx>
        <c:axId val="163216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3214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2020</c:v>
                </c:pt>
                <c:pt idx="1">
                  <c:v>2139</c:v>
                </c:pt>
                <c:pt idx="2">
                  <c:v>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2785</c:v>
                </c:pt>
                <c:pt idx="1">
                  <c:v>2885</c:v>
                </c:pt>
                <c:pt idx="2">
                  <c:v>2869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5749888"/>
        <c:axId val="165751424"/>
      </c:barChart>
      <c:catAx>
        <c:axId val="16574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51424"/>
        <c:crosses val="autoZero"/>
        <c:auto val="1"/>
        <c:lblAlgn val="ctr"/>
        <c:lblOffset val="100"/>
        <c:noMultiLvlLbl val="0"/>
      </c:catAx>
      <c:valAx>
        <c:axId val="16575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49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15.4</c:v>
                </c:pt>
                <c:pt idx="1">
                  <c:v>24.3</c:v>
                </c:pt>
                <c:pt idx="2">
                  <c:v>7</c:v>
                </c:pt>
                <c:pt idx="3">
                  <c:v>53.3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12.395309882747069</c:v>
                </c:pt>
                <c:pt idx="1">
                  <c:v>41.763005780346823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87.604690117252943</c:v>
                </c:pt>
                <c:pt idx="1">
                  <c:v>58.236994219653184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8286080"/>
        <c:axId val="186426880"/>
      </c:barChart>
      <c:catAx>
        <c:axId val="168286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426880"/>
        <c:crosses val="autoZero"/>
        <c:auto val="1"/>
        <c:lblAlgn val="ctr"/>
        <c:lblOffset val="100"/>
        <c:noMultiLvlLbl val="0"/>
      </c:catAx>
      <c:valAx>
        <c:axId val="1864268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2860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791</c:v>
                </c:pt>
                <c:pt idx="1">
                  <c:v>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915584"/>
        <c:axId val="201023872"/>
      </c:barChart>
      <c:catAx>
        <c:axId val="200915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1023872"/>
        <c:crosses val="autoZero"/>
        <c:auto val="1"/>
        <c:lblAlgn val="ctr"/>
        <c:lblOffset val="100"/>
        <c:noMultiLvlLbl val="0"/>
      </c:catAx>
      <c:valAx>
        <c:axId val="20102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5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4.5999999999999996</c:v>
                </c:pt>
                <c:pt idx="1">
                  <c:v>3.7</c:v>
                </c:pt>
                <c:pt idx="2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535936"/>
        <c:axId val="186537472"/>
      </c:barChart>
      <c:catAx>
        <c:axId val="18653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537472"/>
        <c:crosses val="autoZero"/>
        <c:auto val="1"/>
        <c:lblAlgn val="ctr"/>
        <c:lblOffset val="100"/>
        <c:noMultiLvlLbl val="0"/>
      </c:catAx>
      <c:valAx>
        <c:axId val="18653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535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11.3</c:v>
                </c:pt>
                <c:pt idx="1">
                  <c:v>0</c:v>
                </c:pt>
                <c:pt idx="2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743040"/>
        <c:axId val="186798464"/>
      </c:barChart>
      <c:catAx>
        <c:axId val="18674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98464"/>
        <c:crosses val="autoZero"/>
        <c:auto val="1"/>
        <c:lblAlgn val="ctr"/>
        <c:lblOffset val="100"/>
        <c:noMultiLvlLbl val="0"/>
      </c:catAx>
      <c:valAx>
        <c:axId val="186798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4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31.25</c:v>
                </c:pt>
                <c:pt idx="1">
                  <c:v>16.13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895744"/>
        <c:axId val="189203584"/>
      </c:barChart>
      <c:catAx>
        <c:axId val="18689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203584"/>
        <c:crosses val="autoZero"/>
        <c:auto val="1"/>
        <c:lblAlgn val="ctr"/>
        <c:lblOffset val="100"/>
        <c:noMultiLvlLbl val="0"/>
      </c:catAx>
      <c:valAx>
        <c:axId val="18920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895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41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63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53344"/>
        <c:axId val="189367424"/>
      </c:barChart>
      <c:catAx>
        <c:axId val="189353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67424"/>
        <c:crosses val="autoZero"/>
        <c:auto val="1"/>
        <c:lblAlgn val="ctr"/>
        <c:lblOffset val="100"/>
        <c:noMultiLvlLbl val="0"/>
      </c:catAx>
      <c:valAx>
        <c:axId val="1893674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3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192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218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546880"/>
        <c:axId val="189548416"/>
      </c:barChart>
      <c:catAx>
        <c:axId val="189546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48416"/>
        <c:crosses val="autoZero"/>
        <c:auto val="1"/>
        <c:lblAlgn val="ctr"/>
        <c:lblOffset val="100"/>
        <c:noMultiLvlLbl val="0"/>
      </c:catAx>
      <c:valAx>
        <c:axId val="1895484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546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4.7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3.5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735296"/>
        <c:axId val="189736832"/>
      </c:barChart>
      <c:catAx>
        <c:axId val="189735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6832"/>
        <c:crosses val="autoZero"/>
        <c:auto val="1"/>
        <c:lblAlgn val="ctr"/>
        <c:lblOffset val="100"/>
        <c:noMultiLvlLbl val="0"/>
      </c:catAx>
      <c:valAx>
        <c:axId val="1897368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735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23.3</c:v>
                </c:pt>
                <c:pt idx="1">
                  <c:v>25</c:v>
                </c:pt>
                <c:pt idx="2">
                  <c:v>28.4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30.8</c:v>
                </c:pt>
                <c:pt idx="1">
                  <c:v>32.299999999999997</c:v>
                </c:pt>
                <c:pt idx="2">
                  <c:v>35.4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959168"/>
        <c:axId val="190044032"/>
      </c:barChart>
      <c:catAx>
        <c:axId val="18995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044032"/>
        <c:crosses val="autoZero"/>
        <c:auto val="1"/>
        <c:lblAlgn val="ctr"/>
        <c:lblOffset val="100"/>
        <c:noMultiLvlLbl val="0"/>
      </c:catAx>
      <c:valAx>
        <c:axId val="190044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9591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140.74</c:v>
                </c:pt>
                <c:pt idx="1">
                  <c:v>2501.19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150144"/>
        <c:axId val="190151680"/>
      </c:barChart>
      <c:catAx>
        <c:axId val="190150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151680"/>
        <c:crosses val="autoZero"/>
        <c:auto val="1"/>
        <c:lblAlgn val="ctr"/>
        <c:lblOffset val="100"/>
        <c:noMultiLvlLbl val="0"/>
      </c:catAx>
      <c:valAx>
        <c:axId val="19015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150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41</c:v>
                </c:pt>
                <c:pt idx="1">
                  <c:v>45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66</c:v>
                </c:pt>
                <c:pt idx="1">
                  <c:v>62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428672"/>
        <c:axId val="190430208"/>
      </c:barChart>
      <c:catAx>
        <c:axId val="19042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30208"/>
        <c:crosses val="autoZero"/>
        <c:auto val="1"/>
        <c:lblAlgn val="ctr"/>
        <c:lblOffset val="100"/>
        <c:noMultiLvlLbl val="0"/>
      </c:catAx>
      <c:valAx>
        <c:axId val="19043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286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7767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8106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14254</v>
      </c>
      <c r="C4" s="35">
        <v>7208</v>
      </c>
      <c r="D4" s="63">
        <v>7046</v>
      </c>
      <c r="E4" s="211"/>
    </row>
    <row r="5" spans="1:5" ht="30" x14ac:dyDescent="0.25">
      <c r="A5" s="201" t="s">
        <v>716</v>
      </c>
      <c r="B5" s="72">
        <v>15191</v>
      </c>
      <c r="C5" s="61">
        <v>7590</v>
      </c>
      <c r="D5" s="111">
        <v>7601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1289</v>
      </c>
      <c r="C4" s="71">
        <v>2712</v>
      </c>
    </row>
    <row r="5" spans="1:6" x14ac:dyDescent="0.25">
      <c r="A5" s="286" t="s">
        <v>719</v>
      </c>
      <c r="B5" s="214">
        <v>1441</v>
      </c>
      <c r="C5" s="214">
        <v>1736</v>
      </c>
    </row>
    <row r="6" spans="1:6" x14ac:dyDescent="0.25">
      <c r="A6" s="286" t="s">
        <v>720</v>
      </c>
      <c r="B6" s="214">
        <v>1305</v>
      </c>
      <c r="C6" s="214">
        <v>1416</v>
      </c>
    </row>
    <row r="7" spans="1:6" x14ac:dyDescent="0.25">
      <c r="A7" s="286" t="s">
        <v>721</v>
      </c>
      <c r="B7" s="214">
        <v>1953</v>
      </c>
      <c r="C7" s="214">
        <v>2261</v>
      </c>
    </row>
    <row r="8" spans="1:6" x14ac:dyDescent="0.25">
      <c r="A8" s="286" t="s">
        <v>722</v>
      </c>
      <c r="B8" s="214">
        <v>34</v>
      </c>
      <c r="C8" s="214">
        <v>55</v>
      </c>
    </row>
    <row r="9" spans="1:6" x14ac:dyDescent="0.25">
      <c r="A9" s="286" t="s">
        <v>723</v>
      </c>
      <c r="B9" s="214">
        <v>550</v>
      </c>
      <c r="C9" s="214">
        <v>492</v>
      </c>
    </row>
    <row r="10" spans="1:6" ht="30" x14ac:dyDescent="0.25">
      <c r="A10" s="293" t="s">
        <v>724</v>
      </c>
      <c r="B10" s="214">
        <v>2100</v>
      </c>
      <c r="C10" s="214">
        <v>430</v>
      </c>
    </row>
    <row r="11" spans="1:6" x14ac:dyDescent="0.25">
      <c r="A11" s="286" t="s">
        <v>887</v>
      </c>
      <c r="B11" s="214">
        <v>331</v>
      </c>
      <c r="C11" s="214">
        <v>358</v>
      </c>
    </row>
    <row r="12" spans="1:6" x14ac:dyDescent="0.25">
      <c r="A12" s="294" t="s">
        <v>16</v>
      </c>
      <c r="B12" s="1">
        <f>SUM(B4:B11)</f>
        <v>9003</v>
      </c>
      <c r="C12" s="1">
        <f>SUM(C4:C11)</f>
        <v>9460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2306</v>
      </c>
      <c r="C19" s="71">
        <v>2989</v>
      </c>
    </row>
    <row r="20" spans="1:3" x14ac:dyDescent="0.25">
      <c r="A20" s="286" t="s">
        <v>719</v>
      </c>
      <c r="B20" s="214">
        <v>508</v>
      </c>
      <c r="C20" s="214">
        <v>664</v>
      </c>
    </row>
    <row r="21" spans="1:3" x14ac:dyDescent="0.25">
      <c r="A21" s="286" t="s">
        <v>720</v>
      </c>
      <c r="B21" s="214">
        <v>1072</v>
      </c>
      <c r="C21" s="214">
        <v>1193</v>
      </c>
    </row>
    <row r="22" spans="1:3" x14ac:dyDescent="0.25">
      <c r="A22" s="286" t="s">
        <v>721</v>
      </c>
      <c r="B22" s="214">
        <v>1697</v>
      </c>
      <c r="C22" s="214">
        <v>1964</v>
      </c>
    </row>
    <row r="23" spans="1:3" x14ac:dyDescent="0.25">
      <c r="A23" s="286" t="s">
        <v>722</v>
      </c>
      <c r="B23" s="214">
        <v>5</v>
      </c>
      <c r="C23" s="214">
        <v>13</v>
      </c>
    </row>
    <row r="24" spans="1:3" x14ac:dyDescent="0.25">
      <c r="A24" s="286" t="s">
        <v>723</v>
      </c>
      <c r="B24" s="214">
        <v>444</v>
      </c>
      <c r="C24" s="214">
        <v>379</v>
      </c>
    </row>
    <row r="25" spans="1:3" ht="30" x14ac:dyDescent="0.25">
      <c r="A25" s="293" t="s">
        <v>724</v>
      </c>
      <c r="B25" s="214">
        <v>1426</v>
      </c>
      <c r="C25" s="214">
        <v>399</v>
      </c>
    </row>
    <row r="26" spans="1:3" x14ac:dyDescent="0.25">
      <c r="A26" s="286" t="s">
        <v>887</v>
      </c>
      <c r="B26" s="214">
        <v>282</v>
      </c>
      <c r="C26" s="214">
        <v>496</v>
      </c>
    </row>
    <row r="27" spans="1:3" x14ac:dyDescent="0.25">
      <c r="A27" s="294" t="s">
        <v>16</v>
      </c>
      <c r="B27" s="1">
        <f>SUM(B19:B26)</f>
        <v>7740</v>
      </c>
      <c r="C27" s="1">
        <f>SUM(C19:C26)</f>
        <v>8097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76.03</v>
      </c>
      <c r="C4" s="1018">
        <v>74.36</v>
      </c>
      <c r="D4" s="1018">
        <v>78.05</v>
      </c>
      <c r="E4" s="1019">
        <v>146</v>
      </c>
      <c r="F4" s="1019">
        <v>153.30000000000001</v>
      </c>
      <c r="G4" s="1020">
        <v>44.3</v>
      </c>
      <c r="H4" s="1021">
        <v>43.7</v>
      </c>
      <c r="I4" s="1022">
        <v>45</v>
      </c>
      <c r="J4" s="1019">
        <v>11.3</v>
      </c>
    </row>
    <row r="5" spans="1:12" x14ac:dyDescent="0.25">
      <c r="A5" s="498">
        <v>2021</v>
      </c>
      <c r="B5" s="757">
        <v>74.81</v>
      </c>
      <c r="C5" s="758">
        <v>72.63</v>
      </c>
      <c r="D5" s="758">
        <v>77.290000000000006</v>
      </c>
      <c r="E5" s="1023">
        <v>145</v>
      </c>
      <c r="F5" s="1023">
        <v>153.5</v>
      </c>
      <c r="G5" s="1024">
        <v>44.4</v>
      </c>
      <c r="H5" s="1025">
        <v>43.8</v>
      </c>
      <c r="I5" s="1026">
        <v>45</v>
      </c>
      <c r="J5" s="1023">
        <v>0</v>
      </c>
    </row>
    <row r="6" spans="1:12" x14ac:dyDescent="0.25">
      <c r="A6" s="499">
        <v>2022</v>
      </c>
      <c r="B6" s="1011">
        <v>74.41</v>
      </c>
      <c r="C6" s="1012">
        <v>72.41</v>
      </c>
      <c r="D6" s="1012">
        <v>76.58</v>
      </c>
      <c r="E6" s="1013">
        <v>131</v>
      </c>
      <c r="F6" s="1013">
        <v>155.5</v>
      </c>
      <c r="G6" s="1014">
        <v>44.5</v>
      </c>
      <c r="H6" s="1015">
        <v>43.8</v>
      </c>
      <c r="I6" s="1016">
        <v>45.1</v>
      </c>
      <c r="J6" s="1013">
        <v>12.6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11.3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0</v>
      </c>
    </row>
    <row r="13" spans="1:12" x14ac:dyDescent="0.25">
      <c r="A13" s="633">
        <f t="shared" si="0"/>
        <v>2022</v>
      </c>
      <c r="B13" s="627">
        <f t="shared" si="1"/>
        <v>12.6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5988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5077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32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63538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1106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76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5465</v>
      </c>
      <c r="C5" s="70">
        <v>4805</v>
      </c>
      <c r="D5" s="55">
        <v>2785</v>
      </c>
      <c r="E5" s="110">
        <v>2020</v>
      </c>
      <c r="F5" s="55">
        <v>27.2</v>
      </c>
      <c r="G5" s="55">
        <v>30.8</v>
      </c>
      <c r="H5" s="110">
        <v>23.3</v>
      </c>
      <c r="I5" s="55"/>
      <c r="J5" s="70"/>
      <c r="K5" s="55"/>
      <c r="L5" s="55"/>
      <c r="M5" s="71">
        <v>54</v>
      </c>
      <c r="N5" s="71">
        <v>66</v>
      </c>
      <c r="O5" s="71">
        <v>41</v>
      </c>
    </row>
    <row r="6" spans="1:16" x14ac:dyDescent="0.25">
      <c r="A6" s="215">
        <v>2021</v>
      </c>
      <c r="B6" s="212">
        <v>6396</v>
      </c>
      <c r="C6" s="212">
        <v>5024</v>
      </c>
      <c r="D6" s="58">
        <v>2885</v>
      </c>
      <c r="E6" s="160">
        <v>2139</v>
      </c>
      <c r="F6" s="58">
        <v>28.7</v>
      </c>
      <c r="G6" s="58">
        <v>32.299999999999997</v>
      </c>
      <c r="H6" s="160">
        <v>25</v>
      </c>
      <c r="I6" s="58">
        <v>49584</v>
      </c>
      <c r="J6" s="212">
        <v>930</v>
      </c>
      <c r="K6" s="58">
        <v>548</v>
      </c>
      <c r="L6" s="58">
        <v>382</v>
      </c>
      <c r="M6" s="214">
        <v>54</v>
      </c>
      <c r="N6" s="214">
        <v>62</v>
      </c>
      <c r="O6" s="214">
        <v>45</v>
      </c>
    </row>
    <row r="7" spans="1:16" x14ac:dyDescent="0.25">
      <c r="A7" s="229">
        <v>2022</v>
      </c>
      <c r="B7" s="167">
        <v>5988</v>
      </c>
      <c r="C7" s="167">
        <v>5077</v>
      </c>
      <c r="D7" s="94">
        <v>2869</v>
      </c>
      <c r="E7" s="169">
        <v>2208</v>
      </c>
      <c r="F7" s="94">
        <v>32</v>
      </c>
      <c r="G7" s="58">
        <v>35.4</v>
      </c>
      <c r="H7" s="160">
        <v>28.4</v>
      </c>
      <c r="I7" s="94">
        <v>54658</v>
      </c>
      <c r="J7" s="167">
        <v>1209</v>
      </c>
      <c r="K7" s="94">
        <v>628</v>
      </c>
      <c r="L7" s="94">
        <v>581</v>
      </c>
      <c r="M7" s="214">
        <v>76</v>
      </c>
      <c r="N7" s="214">
        <v>78</v>
      </c>
      <c r="O7" s="214">
        <v>75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63538</v>
      </c>
      <c r="J8" s="1072">
        <v>1106</v>
      </c>
      <c r="K8" s="1073">
        <v>592</v>
      </c>
      <c r="L8" s="1073">
        <v>514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49584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54658</v>
      </c>
      <c r="F14" s="514">
        <f>A5</f>
        <v>2020</v>
      </c>
      <c r="G14" s="310">
        <f>IF(ISBLANK(E5),"",E5)</f>
        <v>2020</v>
      </c>
      <c r="H14" s="310">
        <f>IF(ISBLANK(D5),"",D5)</f>
        <v>2785</v>
      </c>
      <c r="K14" s="514">
        <f>A6</f>
        <v>2021</v>
      </c>
      <c r="L14" s="310">
        <f>IF(ISBLANK(L6),"",L6)</f>
        <v>382</v>
      </c>
      <c r="M14" s="310">
        <f>IF(ISBLANK(K6),"",K6)</f>
        <v>548</v>
      </c>
    </row>
    <row r="15" spans="1:16" x14ac:dyDescent="0.25">
      <c r="A15" s="481">
        <f>A8</f>
        <v>2023</v>
      </c>
      <c r="B15" s="311">
        <f t="shared" si="0"/>
        <v>63538</v>
      </c>
      <c r="F15" s="486">
        <f t="shared" ref="F15:F16" si="1">A6</f>
        <v>2021</v>
      </c>
      <c r="G15" s="479">
        <f t="shared" ref="G15:G16" si="2">IF(ISBLANK(E6),"",E6)</f>
        <v>2139</v>
      </c>
      <c r="H15" s="479">
        <f t="shared" ref="H15:H16" si="3">IF(ISBLANK(D6),"",D6)</f>
        <v>2885</v>
      </c>
      <c r="K15" s="486">
        <f>A7</f>
        <v>2022</v>
      </c>
      <c r="L15" s="479">
        <f t="shared" ref="L15:L16" si="4">IF(ISBLANK(L7),"",L7)</f>
        <v>581</v>
      </c>
      <c r="M15" s="479">
        <f t="shared" ref="M15:M16" si="5">IF(ISBLANK(K7),"",K7)</f>
        <v>628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2208</v>
      </c>
      <c r="H16" s="311">
        <f t="shared" si="3"/>
        <v>2869</v>
      </c>
      <c r="K16" s="481">
        <f>A8</f>
        <v>2023</v>
      </c>
      <c r="L16" s="311">
        <f t="shared" si="4"/>
        <v>514</v>
      </c>
      <c r="M16" s="311">
        <f t="shared" si="5"/>
        <v>592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5465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6396</v>
      </c>
      <c r="C21" s="373"/>
      <c r="D21" s="197"/>
      <c r="F21" s="514">
        <f>A5</f>
        <v>2020</v>
      </c>
      <c r="G21" s="310">
        <f>IF(ISBLANK(E5),"",E5)</f>
        <v>2020</v>
      </c>
      <c r="H21" s="310">
        <f>IF(ISBLANK(D5),"",D5)</f>
        <v>2785</v>
      </c>
      <c r="K21" s="514">
        <f>A6</f>
        <v>2021</v>
      </c>
      <c r="L21" s="310">
        <f>IF(ISBLANK(L6),"",L6)</f>
        <v>382</v>
      </c>
      <c r="M21" s="310">
        <f>IF(ISBLANK(K6),"",K6)</f>
        <v>548</v>
      </c>
    </row>
    <row r="22" spans="1:15" x14ac:dyDescent="0.25">
      <c r="A22" s="481">
        <f t="shared" si="6"/>
        <v>2022</v>
      </c>
      <c r="B22" s="311">
        <f t="shared" si="7"/>
        <v>5988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2139</v>
      </c>
      <c r="H22" s="479">
        <f t="shared" ref="H22:H23" si="10">IF(ISBLANK(D6),"",D6)</f>
        <v>2885</v>
      </c>
      <c r="K22" s="486">
        <f>A7</f>
        <v>2022</v>
      </c>
      <c r="L22" s="479">
        <f>IF(ISBLANK(L7),"",L7)</f>
        <v>581</v>
      </c>
      <c r="M22" s="479">
        <f>IF(ISBLANK(K7),"",K7)</f>
        <v>628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2208</v>
      </c>
      <c r="H23" s="311">
        <f t="shared" si="10"/>
        <v>2869</v>
      </c>
      <c r="K23" s="481">
        <f>A8</f>
        <v>2023</v>
      </c>
      <c r="L23" s="311">
        <f>IF(ISBLANK(L8),"",L8)</f>
        <v>514</v>
      </c>
      <c r="M23" s="311">
        <f>IF(ISBLANK(K8),"",K8)</f>
        <v>592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5465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6396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5988</v>
      </c>
      <c r="C28" s="373"/>
      <c r="D28" s="197"/>
      <c r="F28" s="514">
        <f>A5</f>
        <v>2020</v>
      </c>
      <c r="G28" s="310">
        <f>IF(ISBLANK(H5),"",H5)</f>
        <v>23.3</v>
      </c>
      <c r="H28" s="310">
        <f>IF(ISBLANK(G5),"",G5)</f>
        <v>30.8</v>
      </c>
      <c r="K28" s="514">
        <f>A5</f>
        <v>2020</v>
      </c>
      <c r="L28" s="310">
        <f>IF(ISBLANK(O5),"",O5)</f>
        <v>41</v>
      </c>
      <c r="M28" s="310">
        <f>IF(ISBLANK(N5),"",N5)</f>
        <v>66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25</v>
      </c>
      <c r="H29" s="479">
        <f t="shared" ref="H29:H30" si="15">IF(ISBLANK(G6),"",G6)</f>
        <v>32.299999999999997</v>
      </c>
      <c r="K29" s="486">
        <f t="shared" ref="K29:K30" si="16">A6</f>
        <v>2021</v>
      </c>
      <c r="L29" s="479">
        <f t="shared" ref="L29:L30" si="17">IF(ISBLANK(O6),"",O6)</f>
        <v>45</v>
      </c>
      <c r="M29" s="479">
        <f t="shared" ref="M29:M30" si="18">IF(ISBLANK(N6),"",N6)</f>
        <v>62</v>
      </c>
    </row>
    <row r="30" spans="1:15" x14ac:dyDescent="0.25">
      <c r="F30" s="481">
        <f t="shared" si="13"/>
        <v>2022</v>
      </c>
      <c r="G30" s="311">
        <f t="shared" si="14"/>
        <v>28.4</v>
      </c>
      <c r="H30" s="311">
        <f t="shared" si="15"/>
        <v>35.4</v>
      </c>
      <c r="K30" s="481">
        <f t="shared" si="16"/>
        <v>2022</v>
      </c>
      <c r="L30" s="311">
        <f t="shared" si="17"/>
        <v>75</v>
      </c>
      <c r="M30" s="311">
        <f t="shared" si="18"/>
        <v>78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23.3</v>
      </c>
      <c r="H35" s="310">
        <f>IF(ISBLANK(G5),"",G5)</f>
        <v>30.8</v>
      </c>
      <c r="K35" s="514">
        <f>A5</f>
        <v>2020</v>
      </c>
      <c r="L35" s="310">
        <f>IF(ISBLANK(O5),"",O5)</f>
        <v>41</v>
      </c>
      <c r="M35" s="310">
        <f>IF(ISBLANK(N5),"",N5)</f>
        <v>66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25</v>
      </c>
      <c r="H36" s="479">
        <f t="shared" ref="H36:H37" si="21">IF(ISBLANK(G6),"",G6)</f>
        <v>32.299999999999997</v>
      </c>
      <c r="K36" s="486">
        <f t="shared" ref="K36:K37" si="22">A6</f>
        <v>2021</v>
      </c>
      <c r="L36" s="479">
        <f t="shared" ref="L36:L37" si="23">IF(ISBLANK(O6),"",O6)</f>
        <v>45</v>
      </c>
      <c r="M36" s="479">
        <f t="shared" ref="M36:M37" si="24">IF(ISBLANK(N6),"",N6)</f>
        <v>62</v>
      </c>
    </row>
    <row r="37" spans="6:15" x14ac:dyDescent="0.25">
      <c r="F37" s="481">
        <f t="shared" si="19"/>
        <v>2022</v>
      </c>
      <c r="G37" s="311">
        <f t="shared" si="20"/>
        <v>28.4</v>
      </c>
      <c r="H37" s="311">
        <f t="shared" si="21"/>
        <v>35.4</v>
      </c>
      <c r="K37" s="481">
        <f t="shared" si="22"/>
        <v>2022</v>
      </c>
      <c r="L37" s="311">
        <f t="shared" si="23"/>
        <v>75</v>
      </c>
      <c r="M37" s="311">
        <f t="shared" si="24"/>
        <v>78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26.6</v>
      </c>
      <c r="C6" s="35">
        <v>25.7</v>
      </c>
      <c r="D6" s="63">
        <v>27.7</v>
      </c>
      <c r="E6" s="35">
        <v>49</v>
      </c>
      <c r="F6" s="35">
        <v>48</v>
      </c>
      <c r="G6" s="35">
        <v>50.5</v>
      </c>
      <c r="H6" s="292">
        <v>24.4</v>
      </c>
      <c r="I6" s="35">
        <v>26.3</v>
      </c>
      <c r="J6" s="63">
        <v>21.7</v>
      </c>
      <c r="M6" s="127" t="s">
        <v>16</v>
      </c>
      <c r="N6" s="935">
        <f>IF(ISBLANK(B8),"",B8)</f>
        <v>19.2</v>
      </c>
      <c r="O6" s="935">
        <f>IF(ISBLANK(E8),"",E8)</f>
        <v>53.6</v>
      </c>
      <c r="P6" s="128">
        <f>IF(ISBLANK(H8),"",H8)</f>
        <v>27.2</v>
      </c>
    </row>
    <row r="7" spans="1:19" x14ac:dyDescent="0.25">
      <c r="A7" s="286">
        <v>2022</v>
      </c>
      <c r="B7" s="167">
        <v>20.3</v>
      </c>
      <c r="C7" s="94">
        <v>20.100000000000001</v>
      </c>
      <c r="D7" s="169">
        <v>20.5</v>
      </c>
      <c r="E7" s="94">
        <v>52.3</v>
      </c>
      <c r="F7" s="94">
        <v>48.9</v>
      </c>
      <c r="G7" s="94">
        <v>55.9</v>
      </c>
      <c r="H7" s="167">
        <v>27.5</v>
      </c>
      <c r="I7" s="94">
        <v>31.1</v>
      </c>
      <c r="J7" s="169">
        <v>23.6</v>
      </c>
    </row>
    <row r="8" spans="1:19" x14ac:dyDescent="0.25">
      <c r="A8" s="218">
        <v>2023</v>
      </c>
      <c r="B8" s="167">
        <v>19.2</v>
      </c>
      <c r="C8" s="94">
        <v>18.899999999999999</v>
      </c>
      <c r="D8" s="169">
        <v>19.5</v>
      </c>
      <c r="E8" s="94">
        <v>53.6</v>
      </c>
      <c r="F8" s="94">
        <v>51.2</v>
      </c>
      <c r="G8" s="94">
        <v>56.4</v>
      </c>
      <c r="H8" s="167">
        <v>27.2</v>
      </c>
      <c r="I8" s="94">
        <v>29.9</v>
      </c>
      <c r="J8" s="169">
        <v>24.1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19.5</v>
      </c>
      <c r="O12" s="936">
        <f>IF(ISBLANK(G8),"",G8)</f>
        <v>56.4</v>
      </c>
      <c r="P12" s="938">
        <f>IF(ISBLANK(J8),"",J8)</f>
        <v>24.1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18.899999999999999</v>
      </c>
      <c r="O13" s="937">
        <f>IF(ISBLANK(F8),"",F8)</f>
        <v>51.2</v>
      </c>
      <c r="P13" s="939">
        <f>IF(ISBLANK(I8),"",I8)</f>
        <v>29.9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19.2</v>
      </c>
      <c r="O20" s="935">
        <f>IF(ISBLANK(E8),"",E8)</f>
        <v>53.6</v>
      </c>
      <c r="P20" s="940">
        <f>IF(ISBLANK(H8),"",H8)</f>
        <v>27.2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19.5</v>
      </c>
      <c r="O24" s="936">
        <f>IF(ISBLANK(G8),"",G8)</f>
        <v>56.4</v>
      </c>
      <c r="P24" s="938">
        <f>IF(ISBLANK(J8),"",J8)</f>
        <v>24.1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18.899999999999999</v>
      </c>
      <c r="O25" s="937">
        <f>IF(ISBLANK(F8),"",F8)</f>
        <v>51.2</v>
      </c>
      <c r="P25" s="939">
        <f>IF(ISBLANK(I8),"",I8)</f>
        <v>29.9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647727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40807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684948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43152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1372037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86438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89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568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76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134452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15.9</v>
      </c>
      <c r="E20" s="600">
        <v>18</v>
      </c>
      <c r="F20" s="600">
        <v>15.4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24</v>
      </c>
      <c r="E21" s="751">
        <v>25</v>
      </c>
      <c r="F21" s="751">
        <v>24.3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6.8</v>
      </c>
      <c r="E22" s="752">
        <v>8.3000000000000007</v>
      </c>
      <c r="F22" s="752">
        <v>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15.4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24.3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53.3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15.4</v>
      </c>
      <c r="C30" s="204" t="s">
        <v>493</v>
      </c>
    </row>
    <row r="31" spans="1:11" x14ac:dyDescent="0.25">
      <c r="A31" s="698" t="s">
        <v>1430</v>
      </c>
      <c r="B31" s="734">
        <f>F21</f>
        <v>24.3</v>
      </c>
    </row>
    <row r="32" spans="1:11" x14ac:dyDescent="0.25">
      <c r="A32" s="698" t="s">
        <v>1431</v>
      </c>
      <c r="B32" s="734">
        <f>F22</f>
        <v>7</v>
      </c>
    </row>
    <row r="33" spans="1:2" x14ac:dyDescent="0.25">
      <c r="A33" s="699" t="s">
        <v>1432</v>
      </c>
      <c r="B33" s="732">
        <f>100-(B30+B31+B32)</f>
        <v>53.3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91</v>
      </c>
      <c r="C4" s="71">
        <v>8</v>
      </c>
      <c r="D4" s="71">
        <v>7</v>
      </c>
      <c r="G4" s="217">
        <f>A4</f>
        <v>2021</v>
      </c>
      <c r="H4" s="289">
        <f>IF(ISBLANK(C4),"",C4)</f>
        <v>8</v>
      </c>
      <c r="I4" s="289">
        <f>IF(ISBLANK(D4),"",D4)</f>
        <v>7</v>
      </c>
    </row>
    <row r="5" spans="1:9" x14ac:dyDescent="0.25">
      <c r="A5" s="286">
        <v>2022</v>
      </c>
      <c r="B5" s="214">
        <v>93</v>
      </c>
      <c r="C5" s="214">
        <v>5</v>
      </c>
      <c r="D5" s="214">
        <v>7</v>
      </c>
      <c r="G5" s="286">
        <f t="shared" ref="G5:G6" si="0">A5</f>
        <v>2022</v>
      </c>
      <c r="H5" s="290">
        <f t="shared" ref="H5:H6" si="1">IF(ISBLANK(C5),"",C5)</f>
        <v>5</v>
      </c>
      <c r="I5" s="290">
        <f t="shared" ref="I5:I6" si="2">IF(ISBLANK(D5),"",D5)</f>
        <v>7</v>
      </c>
    </row>
    <row r="6" spans="1:9" x14ac:dyDescent="0.25">
      <c r="A6" s="218">
        <v>2023</v>
      </c>
      <c r="B6" s="168">
        <v>89</v>
      </c>
      <c r="C6" s="168">
        <v>6</v>
      </c>
      <c r="D6" s="168">
        <v>2</v>
      </c>
      <c r="G6" s="219">
        <f t="shared" si="0"/>
        <v>2023</v>
      </c>
      <c r="H6" s="291">
        <f t="shared" si="1"/>
        <v>6</v>
      </c>
      <c r="I6" s="291">
        <f t="shared" si="2"/>
        <v>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8</v>
      </c>
      <c r="I12" s="289">
        <f>IF(ISBLANK(D4),"",D4)</f>
        <v>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5</v>
      </c>
      <c r="I13" s="290">
        <f t="shared" si="4"/>
        <v>7</v>
      </c>
    </row>
    <row r="14" spans="1:9" x14ac:dyDescent="0.25">
      <c r="G14" s="219">
        <f t="shared" si="3"/>
        <v>2023</v>
      </c>
      <c r="H14" s="291">
        <f t="shared" ref="H14:I14" si="5">IF(ISBLANK(C6),"",C6)</f>
        <v>6</v>
      </c>
      <c r="I14" s="291">
        <f t="shared" si="5"/>
        <v>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494</v>
      </c>
      <c r="C23" s="71">
        <v>39</v>
      </c>
      <c r="D23" s="71">
        <v>69</v>
      </c>
      <c r="G23" s="217">
        <f>A23</f>
        <v>2021</v>
      </c>
      <c r="H23" s="289">
        <f>IF(ISBLANK(C23),"",C23)</f>
        <v>39</v>
      </c>
      <c r="I23" s="289">
        <f>IF(ISBLANK(D23),"",D23)</f>
        <v>69</v>
      </c>
    </row>
    <row r="24" spans="1:13" x14ac:dyDescent="0.25">
      <c r="A24" s="286">
        <v>2022</v>
      </c>
      <c r="B24" s="214">
        <v>531</v>
      </c>
      <c r="C24" s="214">
        <v>34</v>
      </c>
      <c r="D24" s="214">
        <v>70</v>
      </c>
      <c r="G24" s="286">
        <f t="shared" ref="G24:G25" si="6">A24</f>
        <v>2022</v>
      </c>
      <c r="H24" s="290">
        <f t="shared" ref="H24:H25" si="7">IF(ISBLANK(C24),"",C24)</f>
        <v>34</v>
      </c>
      <c r="I24" s="290">
        <f t="shared" ref="I24:I25" si="8">IF(ISBLANK(D24),"",D24)</f>
        <v>70</v>
      </c>
    </row>
    <row r="25" spans="1:13" x14ac:dyDescent="0.25">
      <c r="A25" s="218">
        <v>2023</v>
      </c>
      <c r="B25" s="168">
        <v>568</v>
      </c>
      <c r="C25" s="168">
        <v>39</v>
      </c>
      <c r="D25" s="168">
        <v>76</v>
      </c>
      <c r="G25" s="219">
        <f t="shared" si="6"/>
        <v>2023</v>
      </c>
      <c r="H25" s="291">
        <f t="shared" si="7"/>
        <v>39</v>
      </c>
      <c r="I25" s="291">
        <f t="shared" si="8"/>
        <v>76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39</v>
      </c>
      <c r="I31" s="289">
        <f>IF(ISBLANK(D23),"",D23)</f>
        <v>69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34</v>
      </c>
      <c r="I32" s="290">
        <f t="shared" si="10"/>
        <v>70</v>
      </c>
    </row>
    <row r="33" spans="7:9" x14ac:dyDescent="0.25">
      <c r="G33" s="219">
        <f t="shared" si="9"/>
        <v>2023</v>
      </c>
      <c r="H33" s="291">
        <f t="shared" ref="H33:I33" si="11">IF(ISBLANK(C25),"",C25)</f>
        <v>39</v>
      </c>
      <c r="I33" s="291">
        <f t="shared" si="11"/>
        <v>76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166887</v>
      </c>
      <c r="C4" s="1077">
        <v>9434</v>
      </c>
      <c r="D4" s="110">
        <v>252747</v>
      </c>
      <c r="E4" s="70">
        <v>14288</v>
      </c>
      <c r="F4" s="1076">
        <v>71383</v>
      </c>
      <c r="G4" s="70">
        <v>4035</v>
      </c>
      <c r="H4" s="1078">
        <v>1051790</v>
      </c>
      <c r="I4" s="1077">
        <v>59457</v>
      </c>
    </row>
    <row r="5" spans="1:9" x14ac:dyDescent="0.25">
      <c r="A5" s="587">
        <v>2021</v>
      </c>
      <c r="B5" s="1079">
        <v>195680</v>
      </c>
      <c r="C5" s="1080">
        <v>11184</v>
      </c>
      <c r="D5" s="160">
        <v>272060</v>
      </c>
      <c r="E5" s="212">
        <v>15549</v>
      </c>
      <c r="F5" s="1079">
        <v>89982</v>
      </c>
      <c r="G5" s="212">
        <v>5143</v>
      </c>
      <c r="H5" s="1081">
        <v>1086913</v>
      </c>
      <c r="I5" s="1080">
        <v>62120</v>
      </c>
    </row>
    <row r="6" spans="1:9" x14ac:dyDescent="0.25">
      <c r="A6" s="588">
        <v>2022</v>
      </c>
      <c r="B6" s="1082">
        <v>210708</v>
      </c>
      <c r="C6" s="1083">
        <v>13275</v>
      </c>
      <c r="D6" s="169">
        <v>333954</v>
      </c>
      <c r="E6" s="167">
        <v>21039</v>
      </c>
      <c r="F6" s="1082">
        <v>95986</v>
      </c>
      <c r="G6" s="167">
        <v>6047</v>
      </c>
      <c r="H6" s="1084">
        <v>1372037</v>
      </c>
      <c r="I6" s="1083">
        <v>86438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37790</v>
      </c>
      <c r="C4" s="1076">
        <v>567709</v>
      </c>
      <c r="D4" s="1077">
        <v>32092</v>
      </c>
      <c r="E4" s="1076">
        <v>569553</v>
      </c>
      <c r="F4" s="1077">
        <v>32196</v>
      </c>
    </row>
    <row r="5" spans="1:6" x14ac:dyDescent="0.25">
      <c r="A5" s="480">
        <v>2021</v>
      </c>
      <c r="B5" s="1081">
        <v>97315</v>
      </c>
      <c r="C5" s="1079">
        <v>623542</v>
      </c>
      <c r="D5" s="1080">
        <v>35637</v>
      </c>
      <c r="E5" s="1079">
        <v>560120</v>
      </c>
      <c r="F5" s="1080">
        <v>32012</v>
      </c>
    </row>
    <row r="6" spans="1:6" ht="15.75" thickBot="1" x14ac:dyDescent="0.3">
      <c r="A6" s="960">
        <v>2022</v>
      </c>
      <c r="B6" s="1085">
        <v>134452</v>
      </c>
      <c r="C6" s="1086">
        <v>647727</v>
      </c>
      <c r="D6" s="1087">
        <v>40807</v>
      </c>
      <c r="E6" s="1086">
        <v>684948</v>
      </c>
      <c r="F6" s="1087">
        <v>43152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Doljevac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121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15873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131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16.899999999999999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-7.7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74.41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155.5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3.05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14254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15191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463</v>
      </c>
      <c r="C63" s="548">
        <f>IF(ISBLANK('DEM2'!C7),"-",'DEM2'!C7)</f>
        <v>494</v>
      </c>
      <c r="D63" s="548"/>
      <c r="E63" s="548">
        <f>IF(ISBLANK('DEM2'!D8),"-",'DEM2'!D8)</f>
        <v>496</v>
      </c>
      <c r="F63" s="548">
        <f>IF(ISBLANK('DEM2'!C8),"-",'DEM2'!C8)</f>
        <v>520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680</v>
      </c>
      <c r="C64" s="317">
        <f>IF(ISBLANK('DEM2'!F7),"-",'DEM2'!F7)</f>
        <v>760</v>
      </c>
      <c r="D64" s="789"/>
      <c r="E64" s="317">
        <f>IF(ISBLANK('DEM2'!G8),"-",'DEM2'!G8)</f>
        <v>590</v>
      </c>
      <c r="F64" s="317">
        <f>IF(ISBLANK('DEM2'!F8),"-",'DEM2'!F8)</f>
        <v>678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377</v>
      </c>
      <c r="C65" s="345">
        <f>IF(ISBLANK('DEM2'!I7),"-",'DEM2'!I7)</f>
        <v>387</v>
      </c>
      <c r="D65" s="393"/>
      <c r="E65" s="345">
        <f>IF(ISBLANK('DEM2'!J8),"-",'DEM2'!J8)</f>
        <v>311</v>
      </c>
      <c r="F65" s="345">
        <f>IF(ISBLANK('DEM2'!I8),"-",'DEM2'!I8)</f>
        <v>335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1431</v>
      </c>
      <c r="C66" s="348">
        <f>IF(ISBLANK('DEM2'!L7),"-",'DEM2'!L7)</f>
        <v>1552</v>
      </c>
      <c r="D66" s="394"/>
      <c r="E66" s="348">
        <f>IF(ISBLANK('DEM2'!M8),"-",'DEM2'!M8)</f>
        <v>1318</v>
      </c>
      <c r="F66" s="348">
        <f>IF(ISBLANK('DEM2'!L8),"-",'DEM2'!L8)</f>
        <v>1460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1408</v>
      </c>
      <c r="C67" s="345">
        <f>IF(ISBLANK('DEM2'!O7),"-",'DEM2'!O7)</f>
        <v>1540</v>
      </c>
      <c r="D67" s="393"/>
      <c r="E67" s="345">
        <f>IF(ISBLANK('DEM2'!P8),"-",'DEM2'!P8)</f>
        <v>1209</v>
      </c>
      <c r="F67" s="345">
        <f>IF(ISBLANK('DEM2'!O8),"-",'DEM2'!O8)</f>
        <v>1305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5332</v>
      </c>
      <c r="C68" s="317">
        <f>IF(ISBLANK('DEM2'!R7),"-",'DEM2'!R7)</f>
        <v>5716</v>
      </c>
      <c r="D68" s="395"/>
      <c r="E68" s="317">
        <f>IF(ISBLANK('DEM2'!S8),"-",'DEM2'!S8)</f>
        <v>4772</v>
      </c>
      <c r="F68" s="317">
        <f>IF(ISBLANK('DEM2'!R8),"-",'DEM2'!R8)</f>
        <v>5120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8571</v>
      </c>
      <c r="C69" s="463">
        <f>IF(ISBLANK('DEM2'!U7),"-",'DEM2'!U7)</f>
        <v>8926</v>
      </c>
      <c r="D69" s="799"/>
      <c r="E69" s="463">
        <f>IF(ISBLANK('DEM2'!V8),"-",'DEM2'!V8)</f>
        <v>7767</v>
      </c>
      <c r="F69" s="463">
        <f>IF(ISBLANK('DEM2'!U8),"-",'DEM2'!U8)</f>
        <v>8106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23.6</v>
      </c>
      <c r="G115" s="800">
        <f>IF(ISBLANK('DEM2'!E23),"-",'DEM2'!E23)</f>
        <v>15.6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7.8</v>
      </c>
      <c r="G116" s="407">
        <f>IF(ISBLANK('DEM2'!E24),"-",'DEM2'!E24)</f>
        <v>22.9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6.8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5988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5077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32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63538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1106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76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51.7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159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19.399999999999999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1372037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86438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333954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261791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21039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210708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13275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95986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6047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647727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40807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684948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43152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89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568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134452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3828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2590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2107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3420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3737</v>
      </c>
      <c r="C300" s="808">
        <f>IF(ISBLANK(POLJ3!C4),"-",POLJ3!C4)</f>
        <v>562</v>
      </c>
      <c r="D300" s="1160">
        <f>IF(ISBLANK(POLJ3!D4),"-",POLJ3!D4)</f>
        <v>3175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4513</v>
      </c>
      <c r="C301" s="789">
        <f>IF(ISBLANK(POLJ3!C5),"-",POLJ3!C5)</f>
        <v>2927</v>
      </c>
      <c r="D301" s="1161">
        <f>IF(ISBLANK(POLJ3!D5),"-",POLJ3!D5)</f>
        <v>1586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3</v>
      </c>
      <c r="C302" s="790">
        <f>IF(ISBLANK(POLJ3!C6),"-",POLJ3!C6)</f>
        <v>1</v>
      </c>
      <c r="D302" s="1162">
        <f>IF(ISBLANK(POLJ3!D6),"-",POLJ3!D6)</f>
        <v>2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</v>
      </c>
      <c r="C303" s="791">
        <f>IF(ISBLANK(POLJ3!C7),"-",POLJ3!C7)</f>
        <v>2</v>
      </c>
      <c r="D303" s="1163">
        <f>IF(ISBLANK(POLJ3!D7),"-",POLJ3!D7)</f>
        <v>3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3828</v>
      </c>
      <c r="C304" s="807">
        <f>IF(ISBLANK(POLJ3!C8),"-",POLJ3!C8)</f>
        <v>558</v>
      </c>
      <c r="D304" s="1164">
        <f>IF(ISBLANK(POLJ3!D8),"-",POLJ3!D8)</f>
        <v>3270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80.650000000000006</v>
      </c>
      <c r="C310" s="1165"/>
      <c r="D310" s="3"/>
      <c r="E310" s="5"/>
      <c r="F310" s="5"/>
      <c r="G310" s="815" t="s">
        <v>854</v>
      </c>
      <c r="H310" s="816">
        <f>IF(ISBLANK(POLJ2!H3),"-",POLJ2!H3)</f>
        <v>1055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4900.01</v>
      </c>
      <c r="C311" s="1154"/>
      <c r="D311" s="3"/>
      <c r="E311" s="5"/>
      <c r="F311" s="5"/>
      <c r="G311" s="810" t="s">
        <v>855</v>
      </c>
      <c r="H311" s="248">
        <f>IF(ISBLANK(POLJ2!H4),"-",POLJ2!H4)</f>
        <v>7549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132.02000000000001</v>
      </c>
      <c r="C312" s="1154"/>
      <c r="D312" s="3"/>
      <c r="E312" s="5"/>
      <c r="F312" s="5"/>
      <c r="G312" s="810" t="s">
        <v>856</v>
      </c>
      <c r="H312" s="248">
        <f>IF(ISBLANK(POLJ2!H5),"-",POLJ2!H5)</f>
        <v>1307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146.91999999999999</v>
      </c>
      <c r="C313" s="1154"/>
      <c r="D313" s="3"/>
      <c r="E313" s="5"/>
      <c r="F313" s="5"/>
      <c r="G313" s="812" t="s">
        <v>857</v>
      </c>
      <c r="H313" s="249">
        <f>IF(ISBLANK(POLJ2!H6),"-",POLJ2!H6)</f>
        <v>42588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0.44</v>
      </c>
      <c r="C314" s="1154"/>
      <c r="D314" s="3"/>
      <c r="E314" s="5"/>
      <c r="F314" s="5"/>
      <c r="G314" s="814" t="s">
        <v>847</v>
      </c>
      <c r="H314" s="817">
        <f>IF(ISBLANK(POLJ2!H7),"-",POLJ2!H7)</f>
        <v>52499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342.45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5602.49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44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12.4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281</v>
      </c>
      <c r="I364" s="808">
        <f>IF(ISBLANK(OBRAZ2!I6),"-",OBRAZ2!I6)</f>
        <v>0</v>
      </c>
      <c r="J364" s="808">
        <f>IF(ISBLANK(OBRAZ2!J6),"-",OBRAZ2!J6)</f>
        <v>281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106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29.3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145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0.71174377224199281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44.26229508196721</v>
      </c>
      <c r="I377" s="851">
        <f>IF(ISBLANK(OBRAZ2!C14),"-",OBRAZ2!C23)</f>
        <v>40.213523131672595</v>
      </c>
      <c r="J377" s="851">
        <f>IF(ISBLANK(OBRAZ2!D14),"-",OBRAZ2!D23)</f>
        <v>50.847457627118644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55.737704918032783</v>
      </c>
      <c r="I379" s="851">
        <f>IF(ISBLANK(OBRAZ2!C16),"-",OBRAZ2!C25)</f>
        <v>59.07473309608541</v>
      </c>
      <c r="J379" s="851">
        <f>IF(ISBLANK(OBRAZ2!D16),"-",OBRAZ2!D25)</f>
        <v>49.152542372881356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12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74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289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523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403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97.2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161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94.2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188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37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4.9000000000000004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983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22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1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0.3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13.9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0.99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1810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11.4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362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3162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33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21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7.9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7.9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3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1022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7.5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213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69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2.1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41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89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3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34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17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8.9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74.5</v>
      </c>
      <c r="F626" s="794" t="str">
        <f>IF(LEN(IZBORI!C4)&gt;0,"(" &amp; IZBORI!C4 &amp; ")", "-")</f>
        <v>(2018)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29.7</v>
      </c>
      <c r="F627" s="796" t="str">
        <f>IF(LEN(IZBORI!C5)&gt;0,"(" &amp; IZBORI!C5 &amp; ")", "-")</f>
        <v>(2016)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94.391999999999996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22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2641.93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22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13.89504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153</v>
      </c>
      <c r="D696" s="3"/>
      <c r="E696" s="5"/>
      <c r="F696" s="5"/>
      <c r="G696" s="837">
        <v>2012</v>
      </c>
      <c r="H696" s="835">
        <f>IF(ISBLANK(INDEKSI2!B5),"-",INDEKSI2!B5)</f>
        <v>23.82</v>
      </c>
      <c r="I696" s="835">
        <f>IF(ISBLANK(INDEKSI2!C5),"-",INDEKSI2!C5)</f>
        <v>126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29.41</v>
      </c>
      <c r="D697" s="3"/>
      <c r="E697" s="5"/>
      <c r="F697" s="5"/>
      <c r="G697" s="838">
        <v>2013</v>
      </c>
      <c r="H697" s="559">
        <f>IF(ISBLANK(INDEKSI2!B6),"-",INDEKSI2!B6)</f>
        <v>23.67</v>
      </c>
      <c r="I697" s="559">
        <f>IF(ISBLANK(INDEKSI2!C6),"-",INDEKSI2!C6)</f>
        <v>131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25</v>
      </c>
      <c r="I698" s="836">
        <f>IF(ISBLANK(INDEKSI2!C7),"-",INDEKSI2!C7)</f>
        <v>126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0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0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19.399999999999999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51.7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159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25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126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13.89504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153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29.41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25.71</v>
      </c>
      <c r="C4" s="721">
        <v>112</v>
      </c>
      <c r="D4" s="710"/>
      <c r="E4" s="711"/>
      <c r="F4" s="712"/>
    </row>
    <row r="5" spans="1:6" x14ac:dyDescent="0.25">
      <c r="A5" s="286">
        <v>2012</v>
      </c>
      <c r="B5" s="614">
        <v>23.82</v>
      </c>
      <c r="C5" s="722">
        <v>126</v>
      </c>
      <c r="D5" s="713"/>
      <c r="E5" s="641"/>
      <c r="F5" s="714"/>
    </row>
    <row r="6" spans="1:6" x14ac:dyDescent="0.25">
      <c r="A6" s="286">
        <v>2013</v>
      </c>
      <c r="B6" s="614">
        <v>23.67</v>
      </c>
      <c r="C6" s="722">
        <v>131</v>
      </c>
      <c r="D6" s="715">
        <v>13.89504</v>
      </c>
      <c r="E6" s="609">
        <v>153</v>
      </c>
      <c r="F6" s="716">
        <v>29.41</v>
      </c>
    </row>
    <row r="7" spans="1:6" x14ac:dyDescent="0.25">
      <c r="A7" s="219">
        <v>2014</v>
      </c>
      <c r="B7" s="615">
        <v>25</v>
      </c>
      <c r="C7" s="723">
        <v>126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3828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2107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2590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80.650000000000006</v>
      </c>
      <c r="G3" s="217" t="s">
        <v>765</v>
      </c>
      <c r="H3" s="71">
        <v>1055</v>
      </c>
    </row>
    <row r="4" spans="1:9" x14ac:dyDescent="0.25">
      <c r="A4" s="286" t="s">
        <v>760</v>
      </c>
      <c r="B4" s="214">
        <v>4900.01</v>
      </c>
      <c r="G4" s="286" t="s">
        <v>766</v>
      </c>
      <c r="H4" s="214">
        <v>7549</v>
      </c>
    </row>
    <row r="5" spans="1:9" x14ac:dyDescent="0.25">
      <c r="A5" s="286" t="s">
        <v>761</v>
      </c>
      <c r="B5" s="214">
        <v>132.02000000000001</v>
      </c>
      <c r="G5" s="286" t="s">
        <v>767</v>
      </c>
      <c r="H5" s="214">
        <v>1307</v>
      </c>
    </row>
    <row r="6" spans="1:9" x14ac:dyDescent="0.25">
      <c r="A6" s="286" t="s">
        <v>762</v>
      </c>
      <c r="B6" s="214">
        <v>146.91999999999999</v>
      </c>
      <c r="G6" s="286" t="s">
        <v>768</v>
      </c>
      <c r="H6" s="214">
        <v>42588</v>
      </c>
    </row>
    <row r="7" spans="1:9" x14ac:dyDescent="0.25">
      <c r="A7" s="286" t="s">
        <v>763</v>
      </c>
      <c r="B7" s="214">
        <v>0.44</v>
      </c>
      <c r="G7" s="1" t="s">
        <v>24</v>
      </c>
      <c r="H7" s="288">
        <v>52499</v>
      </c>
    </row>
    <row r="8" spans="1:9" x14ac:dyDescent="0.25">
      <c r="A8" s="287" t="s">
        <v>764</v>
      </c>
      <c r="B8" s="73">
        <v>342.45</v>
      </c>
    </row>
    <row r="9" spans="1:9" x14ac:dyDescent="0.25">
      <c r="A9" s="1" t="s">
        <v>24</v>
      </c>
      <c r="B9" s="288">
        <v>5602.49</v>
      </c>
      <c r="I9" s="41" t="s">
        <v>876</v>
      </c>
    </row>
    <row r="10" spans="1:9" x14ac:dyDescent="0.25">
      <c r="G10" s="29" t="s">
        <v>775</v>
      </c>
      <c r="H10" s="58">
        <v>3420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3737</v>
      </c>
      <c r="C4" s="55">
        <v>562</v>
      </c>
      <c r="D4" s="110">
        <v>3175</v>
      </c>
    </row>
    <row r="5" spans="1:4" ht="30" customHeight="1" x14ac:dyDescent="0.25">
      <c r="A5" s="274" t="s">
        <v>884</v>
      </c>
      <c r="B5" s="212">
        <v>4513</v>
      </c>
      <c r="C5" s="58">
        <v>2927</v>
      </c>
      <c r="D5" s="160">
        <v>1586</v>
      </c>
    </row>
    <row r="6" spans="1:4" x14ac:dyDescent="0.25">
      <c r="A6" s="274" t="s">
        <v>772</v>
      </c>
      <c r="B6" s="212">
        <v>3</v>
      </c>
      <c r="C6" s="58">
        <v>1</v>
      </c>
      <c r="D6" s="160">
        <v>2</v>
      </c>
    </row>
    <row r="7" spans="1:4" ht="30" x14ac:dyDescent="0.25">
      <c r="A7" s="274" t="s">
        <v>773</v>
      </c>
      <c r="B7" s="212">
        <v>5</v>
      </c>
      <c r="C7" s="58">
        <v>2</v>
      </c>
      <c r="D7" s="160">
        <v>3</v>
      </c>
    </row>
    <row r="8" spans="1:4" x14ac:dyDescent="0.25">
      <c r="A8" s="201" t="s">
        <v>774</v>
      </c>
      <c r="B8" s="72">
        <v>3828</v>
      </c>
      <c r="C8" s="61">
        <v>558</v>
      </c>
      <c r="D8" s="111">
        <v>3270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33.333333333333329</v>
      </c>
      <c r="C14" s="276">
        <f>D6/B6*100</f>
        <v>66.666666666666657</v>
      </c>
    </row>
    <row r="15" spans="1:4" ht="60" x14ac:dyDescent="0.25">
      <c r="A15" s="277" t="s">
        <v>885</v>
      </c>
      <c r="B15" s="282">
        <f>C5/B5*100</f>
        <v>64.857079547972532</v>
      </c>
      <c r="C15" s="278">
        <f>D5/B5*100</f>
        <v>35.142920452027475</v>
      </c>
    </row>
    <row r="16" spans="1:4" ht="30" x14ac:dyDescent="0.25">
      <c r="A16" s="279" t="s">
        <v>821</v>
      </c>
      <c r="B16" s="283">
        <f>C4/B4*100</f>
        <v>15.03880117741504</v>
      </c>
      <c r="C16" s="280">
        <f>D4/B4*100</f>
        <v>84.961198822584961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33.333333333333329</v>
      </c>
      <c r="C21" s="276">
        <f>C14</f>
        <v>66.666666666666657</v>
      </c>
    </row>
    <row r="22" spans="1:3" ht="60" x14ac:dyDescent="0.25">
      <c r="A22" s="277" t="s">
        <v>823</v>
      </c>
      <c r="B22" s="282">
        <f t="shared" ref="B22:C23" si="0">B15</f>
        <v>64.857079547972532</v>
      </c>
      <c r="C22" s="278">
        <f t="shared" si="0"/>
        <v>35.142920452027475</v>
      </c>
    </row>
    <row r="23" spans="1:3" ht="30" x14ac:dyDescent="0.25">
      <c r="A23" s="279" t="s">
        <v>858</v>
      </c>
      <c r="B23" s="285">
        <f t="shared" si="0"/>
        <v>15.03880117741504</v>
      </c>
      <c r="C23" s="284">
        <f t="shared" si="0"/>
        <v>84.961198822584961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44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12.4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106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29.3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145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255</v>
      </c>
      <c r="C6" s="973">
        <v>0</v>
      </c>
      <c r="D6" s="945">
        <v>255</v>
      </c>
      <c r="E6" s="973">
        <v>244</v>
      </c>
      <c r="F6" s="973">
        <v>0</v>
      </c>
      <c r="G6" s="945">
        <v>244</v>
      </c>
      <c r="H6" s="599">
        <v>281</v>
      </c>
      <c r="I6" s="616">
        <v>0</v>
      </c>
      <c r="J6" s="945">
        <v>281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</v>
      </c>
      <c r="C7" s="975">
        <v>0</v>
      </c>
      <c r="D7" s="976">
        <v>2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93</v>
      </c>
      <c r="C8" s="978">
        <v>0</v>
      </c>
      <c r="D8" s="979">
        <v>93</v>
      </c>
      <c r="E8" s="978">
        <v>4</v>
      </c>
      <c r="F8" s="978">
        <v>0</v>
      </c>
      <c r="G8" s="979">
        <v>4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2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108</v>
      </c>
      <c r="C14" s="751">
        <v>113</v>
      </c>
      <c r="D14" s="751">
        <v>150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136</v>
      </c>
      <c r="C16" s="1029">
        <v>166</v>
      </c>
      <c r="D16" s="751">
        <v>145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0</v>
      </c>
      <c r="C17" s="752">
        <v>0</v>
      </c>
      <c r="D17" s="752">
        <v>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0.71174377224199281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44.26229508196721</v>
      </c>
      <c r="C23" s="290">
        <f>C14/SUM(C12:C17)*100</f>
        <v>40.213523131672595</v>
      </c>
      <c r="D23" s="290">
        <f>D14/SUM(D12:D17)*100</f>
        <v>50.847457627118644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55.737704918032783</v>
      </c>
      <c r="C25" s="290">
        <f>C16/SUM(C12:C17)*100</f>
        <v>59.07473309608541</v>
      </c>
      <c r="D25" s="290">
        <f>D16/SUM(D12:D17)*100</f>
        <v>49.152542372881356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0</v>
      </c>
      <c r="C26" s="291">
        <f>C17/SUM(C12:C17)*100</f>
        <v>0</v>
      </c>
      <c r="D26" s="291">
        <f>D17/SUM(D12:D17)*100</f>
        <v>0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65.8</v>
      </c>
      <c r="C7" s="600">
        <v>53.3</v>
      </c>
      <c r="D7" s="600">
        <v>56.6</v>
      </c>
    </row>
    <row r="8" spans="1:6" x14ac:dyDescent="0.25">
      <c r="A8" s="695" t="s">
        <v>944</v>
      </c>
      <c r="B8" s="751">
        <v>8.1</v>
      </c>
      <c r="C8" s="751">
        <v>46.7</v>
      </c>
      <c r="D8" s="751">
        <v>43.4</v>
      </c>
    </row>
    <row r="9" spans="1:6" x14ac:dyDescent="0.25">
      <c r="A9" s="696" t="s">
        <v>224</v>
      </c>
      <c r="B9" s="752">
        <v>26.1</v>
      </c>
      <c r="C9" s="752">
        <v>0</v>
      </c>
      <c r="D9" s="752">
        <v>0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65.8</v>
      </c>
      <c r="C13" s="697">
        <f t="shared" ref="C13:D13" si="1">IF(ISBLANK(C7),"",C7)</f>
        <v>53.3</v>
      </c>
      <c r="D13" s="697">
        <f t="shared" si="1"/>
        <v>56.6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8.1</v>
      </c>
      <c r="C14" s="698">
        <f t="shared" si="2"/>
        <v>46.7</v>
      </c>
      <c r="D14" s="698">
        <f t="shared" si="2"/>
        <v>43.4</v>
      </c>
    </row>
    <row r="15" spans="1:6" x14ac:dyDescent="0.25">
      <c r="A15" s="702" t="s">
        <v>1630</v>
      </c>
      <c r="B15" s="699">
        <f t="shared" si="2"/>
        <v>26.1</v>
      </c>
      <c r="C15" s="699">
        <f t="shared" si="2"/>
        <v>0</v>
      </c>
      <c r="D15" s="699">
        <f t="shared" si="2"/>
        <v>0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65.8</v>
      </c>
      <c r="C18" s="697">
        <f t="shared" ref="C18:D18" si="4">IF(ISBLANK(C7),"",C7)</f>
        <v>53.3</v>
      </c>
      <c r="D18" s="697">
        <f t="shared" si="4"/>
        <v>56.6</v>
      </c>
    </row>
    <row r="19" spans="1:5" x14ac:dyDescent="0.25">
      <c r="A19" s="701" t="s">
        <v>1632</v>
      </c>
      <c r="B19" s="698">
        <f t="shared" ref="B19:D20" si="5">IF(ISBLANK(B8),"",B8)</f>
        <v>8.1</v>
      </c>
      <c r="C19" s="698">
        <f t="shared" si="5"/>
        <v>46.7</v>
      </c>
      <c r="D19" s="698">
        <f t="shared" si="5"/>
        <v>43.4</v>
      </c>
    </row>
    <row r="20" spans="1:5" x14ac:dyDescent="0.25">
      <c r="A20" s="702" t="s">
        <v>1633</v>
      </c>
      <c r="B20" s="699">
        <f t="shared" si="5"/>
        <v>26.1</v>
      </c>
      <c r="C20" s="699">
        <f t="shared" si="5"/>
        <v>0</v>
      </c>
      <c r="D20" s="699">
        <f t="shared" si="5"/>
        <v>0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106.6</v>
      </c>
      <c r="C5" s="611">
        <v>100</v>
      </c>
      <c r="D5" s="1030">
        <v>103</v>
      </c>
      <c r="F5" s="28"/>
      <c r="G5" s="693">
        <f>A5</f>
        <v>2020</v>
      </c>
      <c r="H5" s="669">
        <f>IF(ISBLANK(B5),"",B5)</f>
        <v>106.6</v>
      </c>
      <c r="I5" s="618">
        <f t="shared" ref="H5:I7" si="0">IF(ISBLANK(C5),"",C5)</f>
        <v>100</v>
      </c>
    </row>
    <row r="6" spans="1:10" x14ac:dyDescent="0.25">
      <c r="A6" s="749">
        <v>2021</v>
      </c>
      <c r="B6" s="601">
        <v>111.1</v>
      </c>
      <c r="C6" s="612">
        <v>117.1</v>
      </c>
      <c r="D6" s="946">
        <v>114.5</v>
      </c>
      <c r="F6" s="44"/>
      <c r="G6" s="693">
        <f t="shared" ref="G6:G7" si="1">A6</f>
        <v>2021</v>
      </c>
      <c r="H6" s="670">
        <f t="shared" si="0"/>
        <v>111.1</v>
      </c>
      <c r="I6" s="619">
        <f t="shared" si="0"/>
        <v>117.1</v>
      </c>
    </row>
    <row r="7" spans="1:10" x14ac:dyDescent="0.25">
      <c r="A7" s="750">
        <v>2022</v>
      </c>
      <c r="B7" s="601">
        <v>124.6</v>
      </c>
      <c r="C7" s="612">
        <v>95.5</v>
      </c>
      <c r="D7" s="946">
        <v>109.8</v>
      </c>
      <c r="F7" s="44"/>
      <c r="G7" s="693">
        <f t="shared" si="1"/>
        <v>2022</v>
      </c>
      <c r="H7" s="671">
        <f t="shared" si="0"/>
        <v>124.6</v>
      </c>
      <c r="I7" s="620">
        <f t="shared" si="0"/>
        <v>95.5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106.6</v>
      </c>
      <c r="I13" s="618">
        <f>IF(ISBLANK(C5),"",C5)</f>
        <v>100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111.1</v>
      </c>
      <c r="I14" s="619">
        <f t="shared" si="3"/>
        <v>117.1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124.6</v>
      </c>
      <c r="I15" s="620">
        <f t="shared" si="4"/>
        <v>95.5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Doljevac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121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15873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131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16.899999999999999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-7.7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74.41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155.5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3.05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14254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15191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463</v>
      </c>
      <c r="C63" s="548">
        <f>IF(ISBLANK('DEM2'!C7),"-",'DEM2'!C7)</f>
        <v>494</v>
      </c>
      <c r="D63" s="548"/>
      <c r="E63" s="548">
        <f>IF(ISBLANK('DEM2'!D8),"-",'DEM2'!D8)</f>
        <v>496</v>
      </c>
      <c r="F63" s="548">
        <f>IF(ISBLANK('DEM2'!C8),"-",'DEM2'!C8)</f>
        <v>520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680</v>
      </c>
      <c r="C64" s="317">
        <f>IF(ISBLANK('DEM2'!F7),"-",'DEM2'!F7)</f>
        <v>760</v>
      </c>
      <c r="D64" s="789"/>
      <c r="E64" s="317">
        <f>IF(ISBLANK('DEM2'!G8),"-",'DEM2'!G8)</f>
        <v>590</v>
      </c>
      <c r="F64" s="317">
        <f>IF(ISBLANK('DEM2'!F8),"-",'DEM2'!F8)</f>
        <v>678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377</v>
      </c>
      <c r="C65" s="345">
        <f>IF(ISBLANK('DEM2'!I7),"-",'DEM2'!I7)</f>
        <v>387</v>
      </c>
      <c r="D65" s="393"/>
      <c r="E65" s="345">
        <f>IF(ISBLANK('DEM2'!J8),"-",'DEM2'!J8)</f>
        <v>311</v>
      </c>
      <c r="F65" s="345">
        <f>IF(ISBLANK('DEM2'!I8),"-",'DEM2'!I8)</f>
        <v>335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1431</v>
      </c>
      <c r="C66" s="317">
        <f>IF(ISBLANK('DEM2'!L7),"-",'DEM2'!L7)</f>
        <v>1552</v>
      </c>
      <c r="D66" s="395"/>
      <c r="E66" s="317">
        <f>IF(ISBLANK('DEM2'!M8),"-",'DEM2'!M8)</f>
        <v>1318</v>
      </c>
      <c r="F66" s="317">
        <f>IF(ISBLANK('DEM2'!L8),"-",'DEM2'!L8)</f>
        <v>1460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1408</v>
      </c>
      <c r="C67" s="317">
        <f>IF(ISBLANK('DEM2'!O7),"-",'DEM2'!O7)</f>
        <v>1540</v>
      </c>
      <c r="D67" s="395"/>
      <c r="E67" s="317">
        <f>IF(ISBLANK('DEM2'!P8),"-",'DEM2'!P8)</f>
        <v>1209</v>
      </c>
      <c r="F67" s="317">
        <f>IF(ISBLANK('DEM2'!O8),"-",'DEM2'!O8)</f>
        <v>1305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5332</v>
      </c>
      <c r="C68" s="414">
        <f>IF(ISBLANK('DEM2'!R7),"-",'DEM2'!R7)</f>
        <v>5716</v>
      </c>
      <c r="D68" s="420"/>
      <c r="E68" s="414">
        <f>IF(ISBLANK('DEM2'!S8),"-",'DEM2'!S8)</f>
        <v>4772</v>
      </c>
      <c r="F68" s="414">
        <f>IF(ISBLANK('DEM2'!R8),"-",'DEM2'!R8)</f>
        <v>5120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8571</v>
      </c>
      <c r="C69" s="463">
        <f>IF(ISBLANK('DEM2'!U7),"-",'DEM2'!U7)</f>
        <v>8926</v>
      </c>
      <c r="D69" s="799"/>
      <c r="E69" s="463">
        <f>IF(ISBLANK('DEM2'!V8),"-",'DEM2'!V8)</f>
        <v>7767</v>
      </c>
      <c r="F69" s="463">
        <f>IF(ISBLANK('DEM2'!U8),"-",'DEM2'!U8)</f>
        <v>8106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23.6</v>
      </c>
      <c r="G115" s="800">
        <f>IF(ISBLANK('DEM2'!E23),"-",'DEM2'!E23)</f>
        <v>15.6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7.8</v>
      </c>
      <c r="G116" s="407">
        <f>IF(ISBLANK('DEM2'!E24),"-",'DEM2'!E24)</f>
        <v>22.9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6.8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5988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5077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32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63538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1106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76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51.7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159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19.399999999999999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1372037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86438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333954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261791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21039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210708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13275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95986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6047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647727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40807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684948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43152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89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568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134452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3828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2590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2107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3420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3737</v>
      </c>
      <c r="C300" s="808">
        <f>IF(ISBLANK(POLJ3!C4),"-",POLJ3!C4)</f>
        <v>562</v>
      </c>
      <c r="D300" s="1160">
        <f>IF(ISBLANK(POLJ3!D4),"-",POLJ3!D4)</f>
        <v>3175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4513</v>
      </c>
      <c r="C301" s="789">
        <f>IF(ISBLANK(POLJ3!C5),"-",POLJ3!C5)</f>
        <v>2927</v>
      </c>
      <c r="D301" s="1161">
        <f>IF(ISBLANK(POLJ3!D5),"-",POLJ3!D5)</f>
        <v>1586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3</v>
      </c>
      <c r="C302" s="790">
        <f>IF(ISBLANK(POLJ3!C6),"-",POLJ3!C6)</f>
        <v>1</v>
      </c>
      <c r="D302" s="1162">
        <f>IF(ISBLANK(POLJ3!D6),"-",POLJ3!D6)</f>
        <v>2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</v>
      </c>
      <c r="C303" s="791">
        <f>IF(ISBLANK(POLJ3!C7),"-",POLJ3!C7)</f>
        <v>2</v>
      </c>
      <c r="D303" s="1163">
        <f>IF(ISBLANK(POLJ3!D7),"-",POLJ3!D7)</f>
        <v>3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3828</v>
      </c>
      <c r="C304" s="807">
        <f>IF(ISBLANK(POLJ3!C8),"-",POLJ3!C8)</f>
        <v>558</v>
      </c>
      <c r="D304" s="1164">
        <f>IF(ISBLANK(POLJ3!D8),"-",POLJ3!D8)</f>
        <v>3270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80.650000000000006</v>
      </c>
      <c r="C310" s="1165"/>
      <c r="D310" s="3"/>
      <c r="E310" s="5"/>
      <c r="F310" s="5"/>
      <c r="G310" s="815" t="s">
        <v>765</v>
      </c>
      <c r="H310" s="816">
        <f>IF(ISBLANK(POLJ2!H3),"-",POLJ2!H3)</f>
        <v>1055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4900.01</v>
      </c>
      <c r="C311" s="1154"/>
      <c r="D311" s="3"/>
      <c r="E311" s="5"/>
      <c r="F311" s="5"/>
      <c r="G311" s="810" t="s">
        <v>766</v>
      </c>
      <c r="H311" s="248">
        <f>IF(ISBLANK(POLJ2!H4),"-",POLJ2!H4)</f>
        <v>7549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132.02000000000001</v>
      </c>
      <c r="C312" s="1154"/>
      <c r="D312" s="3"/>
      <c r="E312" s="5"/>
      <c r="F312" s="5"/>
      <c r="G312" s="810" t="s">
        <v>767</v>
      </c>
      <c r="H312" s="248">
        <f>IF(ISBLANK(POLJ2!H5),"-",POLJ2!H5)</f>
        <v>1307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146.91999999999999</v>
      </c>
      <c r="C313" s="1154"/>
      <c r="D313" s="3"/>
      <c r="E313" s="5"/>
      <c r="F313" s="5"/>
      <c r="G313" s="812" t="s">
        <v>768</v>
      </c>
      <c r="H313" s="249">
        <f>IF(ISBLANK(POLJ2!H6),"-",POLJ2!H6)</f>
        <v>42588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0.44</v>
      </c>
      <c r="C314" s="1154"/>
      <c r="D314" s="3"/>
      <c r="E314" s="5"/>
      <c r="F314" s="5"/>
      <c r="G314" s="814" t="s">
        <v>16</v>
      </c>
      <c r="H314" s="817">
        <f>IF(ISBLANK(POLJ2!H7),"-",POLJ2!H7)</f>
        <v>52499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342.45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5602.49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44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12.4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281</v>
      </c>
      <c r="I364" s="808">
        <f>IF(ISBLANK(OBRAZ2!I6),"-",OBRAZ2!I6)</f>
        <v>0</v>
      </c>
      <c r="J364" s="808">
        <f>IF(ISBLANK(OBRAZ2!J6),"-",OBRAZ2!J6)</f>
        <v>281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106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29.3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145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0.71174377224199281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44.26229508196721</v>
      </c>
      <c r="I377" s="851">
        <f>IF(ISBLANK(OBRAZ2!C14),"-",OBRAZ2!C23)</f>
        <v>40.213523131672595</v>
      </c>
      <c r="J377" s="851">
        <f>IF(ISBLANK(OBRAZ2!D14),"-",OBRAZ2!D23)</f>
        <v>50.847457627118644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55.737704918032783</v>
      </c>
      <c r="I379" s="851">
        <f>IF(ISBLANK(OBRAZ2!C16),"-",OBRAZ2!C25)</f>
        <v>59.07473309608541</v>
      </c>
      <c r="J379" s="851">
        <f>IF(ISBLANK(OBRAZ2!D16),"-",OBRAZ2!D25)</f>
        <v>49.152542372881356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12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74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289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523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403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97.2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161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94.2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188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37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4.9000000000000004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983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22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1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0.3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13.9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0.99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1810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11.4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362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3162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33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21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7.9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7.9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3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1022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7.5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213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69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2.1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41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89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3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34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17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8.9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74.5</v>
      </c>
      <c r="F625" s="794" t="str">
        <f>IF(LEN(IZBORI!C4)&gt;0,"(" &amp; IZBORI!C4 &amp; ")", "-")</f>
        <v>(2018)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29.7</v>
      </c>
      <c r="F626" s="796" t="str">
        <f>IF(LEN(IZBORI!C5)&gt;0,"(" &amp; IZBORI!C5 &amp; ")", "-")</f>
        <v>(2016)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94.391999999999996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22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2641.93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22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13.89504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153</v>
      </c>
      <c r="D696" s="315"/>
      <c r="E696" s="314"/>
      <c r="F696" s="5"/>
      <c r="G696" s="837">
        <v>2012</v>
      </c>
      <c r="H696" s="835">
        <f>IF(ISBLANK(INDEKSI2!B5),"-",INDEKSI2!B5)</f>
        <v>23.82</v>
      </c>
      <c r="I696" s="835">
        <f>IF(ISBLANK(INDEKSI2!C5),"-",INDEKSI2!C5)</f>
        <v>126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29.41</v>
      </c>
      <c r="D697" s="315"/>
      <c r="E697" s="314"/>
      <c r="F697" s="5"/>
      <c r="G697" s="838">
        <v>2013</v>
      </c>
      <c r="H697" s="559">
        <f>IF(ISBLANK(INDEKSI2!B6),"-",INDEKSI2!B6)</f>
        <v>23.67</v>
      </c>
      <c r="I697" s="559">
        <f>IF(ISBLANK(INDEKSI2!C6),"-",INDEKSI2!C6)</f>
        <v>131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25</v>
      </c>
      <c r="I698" s="836">
        <f>IF(ISBLANK(INDEKSI2!C7),"-",INDEKSI2!C7)</f>
        <v>126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0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0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12</v>
      </c>
      <c r="D6" s="612">
        <v>0</v>
      </c>
      <c r="E6" s="612">
        <v>12</v>
      </c>
      <c r="F6" s="1033">
        <v>23</v>
      </c>
      <c r="G6" s="612">
        <v>10</v>
      </c>
      <c r="H6" s="980">
        <v>13</v>
      </c>
      <c r="I6" s="1034">
        <v>6.9</v>
      </c>
      <c r="J6" s="612">
        <v>5.6</v>
      </c>
      <c r="K6" s="1035">
        <v>8.3000000000000007</v>
      </c>
      <c r="L6" s="1033">
        <v>85</v>
      </c>
      <c r="M6" s="612">
        <v>46</v>
      </c>
      <c r="N6" s="1028">
        <v>39</v>
      </c>
      <c r="O6" s="1034">
        <v>23.8</v>
      </c>
      <c r="P6" s="612">
        <v>25.3</v>
      </c>
      <c r="Q6" s="1028">
        <v>22.2</v>
      </c>
      <c r="R6" s="1033">
        <v>136</v>
      </c>
      <c r="S6" s="612">
        <v>71</v>
      </c>
      <c r="T6" s="1035">
        <v>65</v>
      </c>
    </row>
    <row r="7" spans="1:20" x14ac:dyDescent="0.25">
      <c r="A7" s="286">
        <v>2021</v>
      </c>
      <c r="B7" s="602">
        <v>1</v>
      </c>
      <c r="C7" s="601">
        <v>12</v>
      </c>
      <c r="D7" s="612">
        <v>0</v>
      </c>
      <c r="E7" s="612">
        <v>12</v>
      </c>
      <c r="F7" s="1033">
        <v>27</v>
      </c>
      <c r="G7" s="612">
        <v>15</v>
      </c>
      <c r="H7" s="980">
        <v>12</v>
      </c>
      <c r="I7" s="1034">
        <v>8.4</v>
      </c>
      <c r="J7" s="612">
        <v>8.6999999999999993</v>
      </c>
      <c r="K7" s="1035">
        <v>8</v>
      </c>
      <c r="L7" s="1033">
        <v>88</v>
      </c>
      <c r="M7" s="612">
        <v>33</v>
      </c>
      <c r="N7" s="1028">
        <v>55</v>
      </c>
      <c r="O7" s="1034">
        <v>24.8</v>
      </c>
      <c r="P7" s="612">
        <v>18.3</v>
      </c>
      <c r="Q7" s="1028">
        <v>31.5</v>
      </c>
      <c r="R7" s="1033">
        <v>166</v>
      </c>
      <c r="S7" s="612">
        <v>96</v>
      </c>
      <c r="T7" s="1035">
        <v>70</v>
      </c>
    </row>
    <row r="8" spans="1:20" x14ac:dyDescent="0.25">
      <c r="A8" s="219">
        <v>2022</v>
      </c>
      <c r="B8" s="617">
        <v>1</v>
      </c>
      <c r="C8" s="947">
        <v>11</v>
      </c>
      <c r="D8" s="981">
        <v>0</v>
      </c>
      <c r="E8" s="981">
        <v>11</v>
      </c>
      <c r="F8" s="1036">
        <v>44</v>
      </c>
      <c r="G8" s="981">
        <v>25</v>
      </c>
      <c r="H8" s="979">
        <v>19</v>
      </c>
      <c r="I8" s="754">
        <v>12.4</v>
      </c>
      <c r="J8" s="981">
        <v>13.7</v>
      </c>
      <c r="K8" s="1037">
        <v>11</v>
      </c>
      <c r="L8" s="1036">
        <v>106</v>
      </c>
      <c r="M8" s="981">
        <v>48</v>
      </c>
      <c r="N8" s="691">
        <v>58</v>
      </c>
      <c r="O8" s="754">
        <v>29.3</v>
      </c>
      <c r="P8" s="981">
        <v>25.7</v>
      </c>
      <c r="Q8" s="691">
        <v>33.200000000000003</v>
      </c>
      <c r="R8" s="1036">
        <v>145</v>
      </c>
      <c r="S8" s="981">
        <v>64</v>
      </c>
      <c r="T8" s="1037">
        <v>81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12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74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289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523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403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97.2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161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94.2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12.395309882747069</v>
      </c>
      <c r="C21" s="739">
        <f>B10/(B7+B10)*100</f>
        <v>87.604690117252943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41.763005780346823</v>
      </c>
      <c r="C22" s="739">
        <f>B11/(B8+B11)*100</f>
        <v>58.236994219653184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12.395309882747069</v>
      </c>
      <c r="C26" s="739">
        <f>C21</f>
        <v>87.604690117252943</v>
      </c>
    </row>
    <row r="27" spans="1:10" ht="24.75" x14ac:dyDescent="0.25">
      <c r="A27" s="742" t="s">
        <v>1407</v>
      </c>
      <c r="B27" s="739">
        <f>B22</f>
        <v>41.763005780346823</v>
      </c>
      <c r="C27" s="739">
        <f>C22</f>
        <v>58.236994219653184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1</v>
      </c>
      <c r="D5" s="914" t="s">
        <v>5</v>
      </c>
      <c r="E5" s="211"/>
      <c r="F5" s="125">
        <v>2021</v>
      </c>
      <c r="G5" s="70">
        <v>1</v>
      </c>
      <c r="H5" s="55">
        <v>0</v>
      </c>
      <c r="I5" s="110">
        <v>1</v>
      </c>
      <c r="J5" s="70">
        <v>12</v>
      </c>
      <c r="K5" s="55">
        <v>0</v>
      </c>
      <c r="L5" s="110">
        <v>12</v>
      </c>
      <c r="M5" s="70">
        <v>70</v>
      </c>
      <c r="N5" s="55">
        <v>294</v>
      </c>
      <c r="O5" s="70">
        <v>500</v>
      </c>
      <c r="P5" s="110">
        <v>447</v>
      </c>
    </row>
    <row r="6" spans="1:16" x14ac:dyDescent="0.25">
      <c r="A6" s="923" t="s">
        <v>259</v>
      </c>
      <c r="B6" s="1096">
        <v>0</v>
      </c>
      <c r="C6" s="1097">
        <v>12</v>
      </c>
      <c r="D6" s="915" t="s">
        <v>5</v>
      </c>
      <c r="E6" s="254"/>
      <c r="F6" s="125">
        <v>2022</v>
      </c>
      <c r="G6" s="212">
        <v>1</v>
      </c>
      <c r="H6" s="58">
        <v>0</v>
      </c>
      <c r="I6" s="160">
        <v>1</v>
      </c>
      <c r="J6" s="212">
        <v>12</v>
      </c>
      <c r="K6" s="58">
        <v>0</v>
      </c>
      <c r="L6" s="160">
        <v>12</v>
      </c>
      <c r="M6" s="212">
        <v>74</v>
      </c>
      <c r="N6" s="58">
        <v>289</v>
      </c>
      <c r="O6" s="212">
        <v>523</v>
      </c>
      <c r="P6" s="160">
        <v>403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</v>
      </c>
      <c r="H7" s="94">
        <v>0</v>
      </c>
      <c r="I7" s="169">
        <v>1</v>
      </c>
      <c r="J7" s="167"/>
      <c r="K7" s="94"/>
      <c r="L7" s="169"/>
      <c r="M7" s="167">
        <v>598</v>
      </c>
      <c r="N7" s="94">
        <v>645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87.1</v>
      </c>
      <c r="C5" s="611">
        <v>88.1</v>
      </c>
      <c r="D5" s="945">
        <v>85.8</v>
      </c>
      <c r="E5" s="610"/>
      <c r="F5" s="611"/>
      <c r="G5" s="945"/>
      <c r="H5" s="610"/>
      <c r="I5" s="611"/>
      <c r="J5" s="945"/>
      <c r="K5" s="610">
        <v>178</v>
      </c>
      <c r="L5" s="611">
        <v>84</v>
      </c>
      <c r="M5" s="945">
        <v>94</v>
      </c>
      <c r="N5" s="610">
        <v>87.3</v>
      </c>
      <c r="O5" s="611">
        <v>72.400000000000006</v>
      </c>
      <c r="P5" s="945">
        <v>106.8</v>
      </c>
      <c r="Q5" s="610">
        <v>0.3</v>
      </c>
      <c r="R5" s="611">
        <v>0</v>
      </c>
      <c r="S5" s="945">
        <v>0.6</v>
      </c>
    </row>
    <row r="6" spans="1:19" x14ac:dyDescent="0.25">
      <c r="A6" s="286">
        <v>2021</v>
      </c>
      <c r="B6" s="457">
        <v>87.9</v>
      </c>
      <c r="C6" s="458">
        <v>90.3</v>
      </c>
      <c r="D6" s="976">
        <v>85.2</v>
      </c>
      <c r="E6" s="457">
        <v>0</v>
      </c>
      <c r="F6" s="458">
        <v>0</v>
      </c>
      <c r="G6" s="976">
        <v>0</v>
      </c>
      <c r="H6" s="457">
        <v>61</v>
      </c>
      <c r="I6" s="458">
        <v>21</v>
      </c>
      <c r="J6" s="976">
        <v>40</v>
      </c>
      <c r="K6" s="457">
        <v>190</v>
      </c>
      <c r="L6" s="458">
        <v>110</v>
      </c>
      <c r="M6" s="976">
        <v>80</v>
      </c>
      <c r="N6" s="457">
        <v>97.4</v>
      </c>
      <c r="O6" s="458">
        <v>99.1</v>
      </c>
      <c r="P6" s="976">
        <v>95.5</v>
      </c>
      <c r="Q6" s="457">
        <v>-0.1</v>
      </c>
      <c r="R6" s="458">
        <v>-0.1</v>
      </c>
      <c r="S6" s="976">
        <v>0</v>
      </c>
    </row>
    <row r="7" spans="1:19" x14ac:dyDescent="0.25">
      <c r="A7" s="286">
        <v>2022</v>
      </c>
      <c r="B7" s="601">
        <v>97.2</v>
      </c>
      <c r="C7" s="612">
        <v>99.9</v>
      </c>
      <c r="D7" s="980">
        <v>94.1</v>
      </c>
      <c r="E7" s="601">
        <v>0</v>
      </c>
      <c r="F7" s="612">
        <v>0</v>
      </c>
      <c r="G7" s="980">
        <v>0</v>
      </c>
      <c r="H7" s="601">
        <v>65</v>
      </c>
      <c r="I7" s="612">
        <v>24</v>
      </c>
      <c r="J7" s="980">
        <v>41</v>
      </c>
      <c r="K7" s="601">
        <v>161</v>
      </c>
      <c r="L7" s="612">
        <v>76</v>
      </c>
      <c r="M7" s="980">
        <v>85</v>
      </c>
      <c r="N7" s="601">
        <v>94.2</v>
      </c>
      <c r="O7" s="612">
        <v>87.4</v>
      </c>
      <c r="P7" s="980">
        <v>101.2</v>
      </c>
      <c r="Q7" s="601">
        <v>0</v>
      </c>
      <c r="R7" s="612">
        <v>0</v>
      </c>
      <c r="S7" s="980">
        <v>0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4.9000000000000004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333954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21039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144</v>
      </c>
      <c r="F5" s="616">
        <v>45</v>
      </c>
      <c r="G5" s="945">
        <v>99</v>
      </c>
      <c r="H5" s="616">
        <v>0</v>
      </c>
      <c r="I5" s="616">
        <v>0</v>
      </c>
      <c r="J5" s="616">
        <v>0</v>
      </c>
      <c r="K5" s="217">
        <f>SUM(B5,E5,H5)</f>
        <v>144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9</v>
      </c>
      <c r="C6" s="612">
        <v>5</v>
      </c>
      <c r="D6" s="946">
        <v>4</v>
      </c>
      <c r="E6" s="601">
        <v>124</v>
      </c>
      <c r="F6" s="612">
        <v>41</v>
      </c>
      <c r="G6" s="946">
        <v>83</v>
      </c>
      <c r="H6" s="601">
        <v>0</v>
      </c>
      <c r="I6" s="612">
        <v>0</v>
      </c>
      <c r="J6" s="612">
        <v>0</v>
      </c>
      <c r="K6" s="218">
        <f>SUM(B6,E6,H6)</f>
        <v>133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57</v>
      </c>
      <c r="C7" s="612">
        <v>45</v>
      </c>
      <c r="D7" s="946">
        <v>12</v>
      </c>
      <c r="E7" s="601">
        <v>131</v>
      </c>
      <c r="F7" s="612">
        <v>44</v>
      </c>
      <c r="G7" s="946">
        <v>87</v>
      </c>
      <c r="H7" s="601">
        <v>0</v>
      </c>
      <c r="I7" s="612">
        <v>0</v>
      </c>
      <c r="J7" s="612">
        <v>0</v>
      </c>
      <c r="K7" s="218">
        <f>SUM(B7,E7,H7)</f>
        <v>188</v>
      </c>
      <c r="M7" s="106" t="s">
        <v>285</v>
      </c>
      <c r="N7" s="220">
        <f>IF(ISBLANK(G7),"",G7)</f>
        <v>87</v>
      </c>
      <c r="O7" s="107">
        <f>IF(ISBLANK(F7),"",F7)</f>
        <v>44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12</v>
      </c>
      <c r="O8" s="83">
        <f>IF(ISBLANK(C7),"",C7)</f>
        <v>45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87</v>
      </c>
      <c r="O14" s="107">
        <f>IF(ISBLANK(F7),"",F7)</f>
        <v>44</v>
      </c>
      <c r="P14" s="211"/>
    </row>
    <row r="15" spans="1:17" ht="26.25" customHeight="1" x14ac:dyDescent="0.25">
      <c r="M15" s="108" t="s">
        <v>516</v>
      </c>
      <c r="N15" s="170">
        <f>IF(ISBLANK(D7),"",D7)</f>
        <v>12</v>
      </c>
      <c r="O15" s="83">
        <f>IF(ISBLANK(C7),"",C7)</f>
        <v>45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48</v>
      </c>
      <c r="F21" s="616">
        <v>13</v>
      </c>
      <c r="G21" s="945">
        <v>35</v>
      </c>
      <c r="H21" s="616">
        <v>0</v>
      </c>
      <c r="I21" s="616">
        <v>0</v>
      </c>
      <c r="J21" s="616">
        <v>0</v>
      </c>
      <c r="K21" s="217">
        <f>SUM(B21,E21,H21)</f>
        <v>48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43</v>
      </c>
      <c r="F22" s="1028">
        <v>14</v>
      </c>
      <c r="G22" s="980">
        <v>29</v>
      </c>
      <c r="H22" s="1034">
        <v>0</v>
      </c>
      <c r="I22" s="1028">
        <v>0</v>
      </c>
      <c r="J22" s="1028">
        <v>0</v>
      </c>
      <c r="K22" s="218">
        <f>SUM(B22,E22,H22)</f>
        <v>43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37</v>
      </c>
      <c r="F23" s="1028">
        <v>12</v>
      </c>
      <c r="G23" s="980">
        <v>25</v>
      </c>
      <c r="H23" s="1034">
        <v>0</v>
      </c>
      <c r="I23" s="1028">
        <v>0</v>
      </c>
      <c r="J23" s="1028">
        <v>0</v>
      </c>
      <c r="K23" s="218">
        <f>SUM(B23,E23,H23)</f>
        <v>37</v>
      </c>
      <c r="M23" s="106" t="s">
        <v>285</v>
      </c>
      <c r="N23" s="220">
        <f>IF(ISBLANK(G23),"",G23)</f>
        <v>25</v>
      </c>
      <c r="O23" s="107">
        <f>IF(ISBLANK(F23),"",F23)</f>
        <v>12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25</v>
      </c>
      <c r="O30" s="107">
        <f>IF(ISBLANK(F23),"",F23)</f>
        <v>12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261791</v>
      </c>
      <c r="D5" s="253"/>
    </row>
    <row r="6" spans="1:4" ht="30" x14ac:dyDescent="0.25">
      <c r="A6" s="686" t="s">
        <v>474</v>
      </c>
      <c r="B6" s="617">
        <v>72163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2.9</v>
      </c>
      <c r="J5" s="611">
        <v>1.9</v>
      </c>
      <c r="K5" s="945">
        <v>3.3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4.9000000000000004</v>
      </c>
      <c r="J7" s="612">
        <v>6.7</v>
      </c>
      <c r="K7" s="980">
        <v>4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28</v>
      </c>
      <c r="C5" s="207">
        <v>36</v>
      </c>
      <c r="G5" s="113"/>
      <c r="H5" s="174" t="s">
        <v>586</v>
      </c>
      <c r="I5" s="207">
        <v>12</v>
      </c>
      <c r="J5" s="207">
        <v>10</v>
      </c>
    </row>
    <row r="6" spans="1:13" ht="15" customHeight="1" x14ac:dyDescent="0.25">
      <c r="A6" s="175" t="s">
        <v>587</v>
      </c>
      <c r="B6" s="208">
        <v>694</v>
      </c>
      <c r="C6" s="208">
        <v>120</v>
      </c>
      <c r="G6" s="113"/>
      <c r="H6" s="175" t="s">
        <v>587</v>
      </c>
      <c r="I6" s="208">
        <v>199</v>
      </c>
      <c r="J6" s="208">
        <v>67</v>
      </c>
    </row>
    <row r="7" spans="1:13" ht="15" customHeight="1" x14ac:dyDescent="0.25">
      <c r="A7" s="175" t="s">
        <v>588</v>
      </c>
      <c r="B7" s="208">
        <v>1747</v>
      </c>
      <c r="C7" s="208">
        <v>829</v>
      </c>
      <c r="G7" s="113"/>
      <c r="H7" s="175" t="s">
        <v>588</v>
      </c>
      <c r="I7" s="208">
        <v>947</v>
      </c>
      <c r="J7" s="208">
        <v>239</v>
      </c>
    </row>
    <row r="8" spans="1:13" ht="15" customHeight="1" x14ac:dyDescent="0.25">
      <c r="A8" s="175" t="s">
        <v>589</v>
      </c>
      <c r="B8" s="208">
        <v>2140</v>
      </c>
      <c r="C8" s="208">
        <v>1944</v>
      </c>
      <c r="G8" s="113"/>
      <c r="H8" s="175" t="s">
        <v>589</v>
      </c>
      <c r="I8" s="208">
        <v>1766</v>
      </c>
      <c r="J8" s="208">
        <v>1321</v>
      </c>
    </row>
    <row r="9" spans="1:13" ht="15" customHeight="1" x14ac:dyDescent="0.25">
      <c r="A9" s="175" t="s">
        <v>590</v>
      </c>
      <c r="B9" s="208">
        <v>2790</v>
      </c>
      <c r="C9" s="208">
        <v>4635</v>
      </c>
      <c r="G9" s="113"/>
      <c r="H9" s="175" t="s">
        <v>590</v>
      </c>
      <c r="I9" s="208">
        <v>3197</v>
      </c>
      <c r="J9" s="208">
        <v>4657</v>
      </c>
    </row>
    <row r="10" spans="1:13" ht="15" customHeight="1" x14ac:dyDescent="0.25">
      <c r="A10" s="175" t="s">
        <v>591</v>
      </c>
      <c r="B10" s="208">
        <v>150</v>
      </c>
      <c r="C10" s="208">
        <v>278</v>
      </c>
      <c r="G10" s="113"/>
      <c r="H10" s="175" t="s">
        <v>591</v>
      </c>
      <c r="I10" s="208">
        <v>168</v>
      </c>
      <c r="J10" s="208">
        <v>301</v>
      </c>
    </row>
    <row r="11" spans="1:13" ht="15" customHeight="1" x14ac:dyDescent="0.25">
      <c r="A11" s="176" t="s">
        <v>592</v>
      </c>
      <c r="B11" s="209">
        <v>149</v>
      </c>
      <c r="C11" s="209">
        <v>202</v>
      </c>
      <c r="G11" s="113"/>
      <c r="H11" s="176" t="s">
        <v>592</v>
      </c>
      <c r="I11" s="209">
        <v>379</v>
      </c>
      <c r="J11" s="209">
        <v>309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28</v>
      </c>
      <c r="C17" s="178">
        <f>IF(ISBLANK(C5),"0",C5)</f>
        <v>36</v>
      </c>
      <c r="G17" s="113"/>
      <c r="H17" s="174" t="s">
        <v>586</v>
      </c>
      <c r="I17" s="177">
        <f>IF(ISBLANK(I5),"0",I5)</f>
        <v>12</v>
      </c>
      <c r="J17" s="178">
        <f>IF(ISBLANK(J5),"0",J5)</f>
        <v>10</v>
      </c>
    </row>
    <row r="18" spans="1:13" ht="15" customHeight="1" x14ac:dyDescent="0.25">
      <c r="A18" s="175" t="s">
        <v>587</v>
      </c>
      <c r="B18" s="179">
        <f t="shared" ref="B18:C18" si="0">IF(ISBLANK(B6),"0",B6)</f>
        <v>694</v>
      </c>
      <c r="C18" s="180">
        <f t="shared" si="0"/>
        <v>120</v>
      </c>
      <c r="G18" s="113"/>
      <c r="H18" s="175" t="s">
        <v>587</v>
      </c>
      <c r="I18" s="179">
        <f t="shared" ref="I18:J18" si="1">IF(ISBLANK(I6),"0",I6)</f>
        <v>199</v>
      </c>
      <c r="J18" s="180">
        <f t="shared" si="1"/>
        <v>67</v>
      </c>
    </row>
    <row r="19" spans="1:13" ht="15" customHeight="1" x14ac:dyDescent="0.25">
      <c r="A19" s="175" t="s">
        <v>588</v>
      </c>
      <c r="B19" s="179">
        <f t="shared" ref="B19:C19" si="2">IF(ISBLANK(B7),"0",B7)</f>
        <v>1747</v>
      </c>
      <c r="C19" s="180">
        <f t="shared" si="2"/>
        <v>829</v>
      </c>
      <c r="G19" s="113"/>
      <c r="H19" s="175" t="s">
        <v>588</v>
      </c>
      <c r="I19" s="179">
        <f t="shared" ref="I19:J19" si="3">IF(ISBLANK(I7),"0",I7)</f>
        <v>947</v>
      </c>
      <c r="J19" s="180">
        <f t="shared" si="3"/>
        <v>239</v>
      </c>
    </row>
    <row r="20" spans="1:13" ht="15" customHeight="1" x14ac:dyDescent="0.25">
      <c r="A20" s="175" t="s">
        <v>589</v>
      </c>
      <c r="B20" s="179">
        <f t="shared" ref="B20:C20" si="4">IF(ISBLANK(B8),"0",B8)</f>
        <v>2140</v>
      </c>
      <c r="C20" s="180">
        <f t="shared" si="4"/>
        <v>1944</v>
      </c>
      <c r="G20" s="113"/>
      <c r="H20" s="175" t="s">
        <v>589</v>
      </c>
      <c r="I20" s="179">
        <f t="shared" ref="I20:J20" si="5">IF(ISBLANK(I8),"0",I8)</f>
        <v>1766</v>
      </c>
      <c r="J20" s="180">
        <f t="shared" si="5"/>
        <v>1321</v>
      </c>
    </row>
    <row r="21" spans="1:13" ht="15" customHeight="1" x14ac:dyDescent="0.25">
      <c r="A21" s="175" t="s">
        <v>590</v>
      </c>
      <c r="B21" s="179">
        <f t="shared" ref="B21:C21" si="6">IF(ISBLANK(B9),"0",B9)</f>
        <v>2790</v>
      </c>
      <c r="C21" s="180">
        <f t="shared" si="6"/>
        <v>4635</v>
      </c>
      <c r="G21" s="113"/>
      <c r="H21" s="175" t="s">
        <v>590</v>
      </c>
      <c r="I21" s="179">
        <f t="shared" ref="I21:J21" si="7">IF(ISBLANK(I9),"0",I9)</f>
        <v>3197</v>
      </c>
      <c r="J21" s="180">
        <f t="shared" si="7"/>
        <v>4657</v>
      </c>
    </row>
    <row r="22" spans="1:13" ht="15" customHeight="1" x14ac:dyDescent="0.25">
      <c r="A22" s="175" t="s">
        <v>591</v>
      </c>
      <c r="B22" s="179">
        <f t="shared" ref="B22:C22" si="8">IF(ISBLANK(B10),"0",B10)</f>
        <v>150</v>
      </c>
      <c r="C22" s="180">
        <f t="shared" si="8"/>
        <v>278</v>
      </c>
      <c r="G22" s="113"/>
      <c r="H22" s="175" t="s">
        <v>591</v>
      </c>
      <c r="I22" s="179">
        <f t="shared" ref="I22:J22" si="9">IF(ISBLANK(I10),"0",I10)</f>
        <v>168</v>
      </c>
      <c r="J22" s="180">
        <f t="shared" si="9"/>
        <v>301</v>
      </c>
    </row>
    <row r="23" spans="1:13" ht="15" customHeight="1" x14ac:dyDescent="0.25">
      <c r="A23" s="176" t="s">
        <v>592</v>
      </c>
      <c r="B23" s="181">
        <f t="shared" ref="B23:C23" si="10">IF(ISBLANK(B11),"0",B11)</f>
        <v>149</v>
      </c>
      <c r="C23" s="182">
        <f t="shared" si="10"/>
        <v>202</v>
      </c>
      <c r="G23" s="113"/>
      <c r="H23" s="176" t="s">
        <v>592</v>
      </c>
      <c r="I23" s="181">
        <f t="shared" ref="I23:J23" si="11">IF(ISBLANK(I11),"0",I11)</f>
        <v>379</v>
      </c>
      <c r="J23" s="182">
        <f t="shared" si="11"/>
        <v>309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0.36373083917900756</v>
      </c>
      <c r="C29" s="184">
        <f>C17/SUM(C17:C23)*100</f>
        <v>0.44753853804077576</v>
      </c>
      <c r="D29" s="253"/>
      <c r="E29" s="253"/>
      <c r="G29" s="113"/>
      <c r="H29" s="174" t="s">
        <v>593</v>
      </c>
      <c r="I29" s="184">
        <f>I17/SUM(I17:I23)*100</f>
        <v>0.17996400719856029</v>
      </c>
      <c r="J29" s="184">
        <f>J17/SUM(J17:J23)*100</f>
        <v>0.14484356894553882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9.0153286567939723</v>
      </c>
      <c r="C30" s="185">
        <f>C18/SUM(C17:C23)*100</f>
        <v>1.4917951268025857</v>
      </c>
      <c r="D30" s="253"/>
      <c r="E30" s="253"/>
      <c r="G30" s="113"/>
      <c r="H30" s="175" t="s">
        <v>594</v>
      </c>
      <c r="I30" s="185">
        <f>I18/SUM(I17:I23)*100</f>
        <v>2.9844031193761245</v>
      </c>
      <c r="J30" s="185">
        <f>J18/SUM(J17:J23)*100</f>
        <v>0.97045191193511005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22.694206287347363</v>
      </c>
      <c r="C31" s="185">
        <f>C19/SUM(C17:C23)*100</f>
        <v>10.305818000994531</v>
      </c>
      <c r="D31" s="253"/>
      <c r="E31" s="253"/>
      <c r="G31" s="113"/>
      <c r="H31" s="175" t="s">
        <v>595</v>
      </c>
      <c r="I31" s="185">
        <f>I19/SUM(I17:I23)*100</f>
        <v>14.202159568086383</v>
      </c>
      <c r="J31" s="185">
        <f>J19/SUM(J17:J23)*100</f>
        <v>3.4617612977983776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27.799428422967004</v>
      </c>
      <c r="C32" s="185">
        <f>C20/SUM(C17:C23)*100</f>
        <v>24.167081054201887</v>
      </c>
      <c r="D32" s="253"/>
      <c r="E32" s="253"/>
      <c r="G32" s="113"/>
      <c r="H32" s="175" t="s">
        <v>596</v>
      </c>
      <c r="I32" s="185">
        <f>I20/SUM(I17:I23)*100</f>
        <v>26.484703059388121</v>
      </c>
      <c r="J32" s="185">
        <f>J20/SUM(J17:J23)*100</f>
        <v>19.133835457705679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36.243180046765396</v>
      </c>
      <c r="C33" s="185">
        <f>C21/SUM(C17:C23)*100</f>
        <v>57.620586772749874</v>
      </c>
      <c r="D33" s="253"/>
      <c r="E33" s="253"/>
      <c r="G33" s="113"/>
      <c r="H33" s="175" t="s">
        <v>597</v>
      </c>
      <c r="I33" s="185">
        <f>I21/SUM(I17:I23)*100</f>
        <v>47.945410917816439</v>
      </c>
      <c r="J33" s="185">
        <f>J21/SUM(J17:J23)*100</f>
        <v>67.453650057937438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1.9485580670303975</v>
      </c>
      <c r="C34" s="185">
        <f>C22/SUM(C17:C23)*100</f>
        <v>3.4559920437593239</v>
      </c>
      <c r="D34" s="253"/>
      <c r="E34" s="253"/>
      <c r="G34" s="113"/>
      <c r="H34" s="175" t="s">
        <v>598</v>
      </c>
      <c r="I34" s="185">
        <f>I22/SUM(I17:I23)*100</f>
        <v>2.5194961007798442</v>
      </c>
      <c r="J34" s="185">
        <f>J22/SUM(J17:J23)*100</f>
        <v>4.3597914252607186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1.9355676799168615</v>
      </c>
      <c r="C35" s="186">
        <f>C23/SUM(C17:C23)*100</f>
        <v>2.5111884634510195</v>
      </c>
      <c r="D35" s="253"/>
      <c r="E35" s="253"/>
      <c r="G35" s="113"/>
      <c r="H35" s="176" t="s">
        <v>599</v>
      </c>
      <c r="I35" s="186">
        <f>I23/SUM(I17:I23)*100</f>
        <v>5.6838632273545286</v>
      </c>
      <c r="J35" s="186">
        <f>J23/SUM(J17:J23)*100</f>
        <v>4.4756662804171494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0.36373083917900756</v>
      </c>
      <c r="C41" s="184">
        <f t="shared" si="12"/>
        <v>0.44753853804077576</v>
      </c>
      <c r="G41" s="113"/>
      <c r="H41" s="174" t="s">
        <v>601</v>
      </c>
      <c r="I41" s="184">
        <f t="shared" ref="I41:J41" si="13">I29</f>
        <v>0.17996400719856029</v>
      </c>
      <c r="J41" s="184">
        <f t="shared" si="13"/>
        <v>0.14484356894553882</v>
      </c>
    </row>
    <row r="42" spans="1:12" x14ac:dyDescent="0.25">
      <c r="A42" s="175" t="s">
        <v>602</v>
      </c>
      <c r="B42" s="185">
        <f t="shared" si="12"/>
        <v>9.0153286567939723</v>
      </c>
      <c r="C42" s="185">
        <f t="shared" si="12"/>
        <v>1.4917951268025857</v>
      </c>
      <c r="G42" s="113"/>
      <c r="H42" s="175" t="s">
        <v>602</v>
      </c>
      <c r="I42" s="185">
        <f t="shared" ref="I42:J42" si="14">I30</f>
        <v>2.9844031193761245</v>
      </c>
      <c r="J42" s="185">
        <f t="shared" si="14"/>
        <v>0.97045191193511005</v>
      </c>
    </row>
    <row r="43" spans="1:12" x14ac:dyDescent="0.25">
      <c r="A43" s="175" t="s">
        <v>603</v>
      </c>
      <c r="B43" s="185">
        <f t="shared" si="12"/>
        <v>22.694206287347363</v>
      </c>
      <c r="C43" s="185">
        <f t="shared" si="12"/>
        <v>10.305818000994531</v>
      </c>
      <c r="G43" s="113"/>
      <c r="H43" s="175" t="s">
        <v>603</v>
      </c>
      <c r="I43" s="185">
        <f t="shared" ref="I43:J43" si="15">I31</f>
        <v>14.202159568086383</v>
      </c>
      <c r="J43" s="185">
        <f t="shared" si="15"/>
        <v>3.4617612977983776</v>
      </c>
    </row>
    <row r="44" spans="1:12" x14ac:dyDescent="0.25">
      <c r="A44" s="175" t="s">
        <v>604</v>
      </c>
      <c r="B44" s="185">
        <f t="shared" si="12"/>
        <v>27.799428422967004</v>
      </c>
      <c r="C44" s="185">
        <f t="shared" si="12"/>
        <v>24.167081054201887</v>
      </c>
      <c r="G44" s="113"/>
      <c r="H44" s="175" t="s">
        <v>604</v>
      </c>
      <c r="I44" s="185">
        <f t="shared" ref="I44:J44" si="16">I32</f>
        <v>26.484703059388121</v>
      </c>
      <c r="J44" s="185">
        <f t="shared" si="16"/>
        <v>19.133835457705679</v>
      </c>
    </row>
    <row r="45" spans="1:12" x14ac:dyDescent="0.25">
      <c r="A45" s="175" t="s">
        <v>605</v>
      </c>
      <c r="B45" s="185">
        <f t="shared" si="12"/>
        <v>36.243180046765396</v>
      </c>
      <c r="C45" s="185">
        <f t="shared" si="12"/>
        <v>57.620586772749874</v>
      </c>
      <c r="G45" s="113"/>
      <c r="H45" s="175" t="s">
        <v>605</v>
      </c>
      <c r="I45" s="185">
        <f t="shared" ref="I45:J45" si="17">I33</f>
        <v>47.945410917816439</v>
      </c>
      <c r="J45" s="185">
        <f t="shared" si="17"/>
        <v>67.453650057937438</v>
      </c>
    </row>
    <row r="46" spans="1:12" x14ac:dyDescent="0.25">
      <c r="A46" s="175" t="s">
        <v>606</v>
      </c>
      <c r="B46" s="185">
        <f t="shared" si="12"/>
        <v>1.9485580670303975</v>
      </c>
      <c r="C46" s="185">
        <f t="shared" si="12"/>
        <v>3.4559920437593239</v>
      </c>
      <c r="G46" s="113"/>
      <c r="H46" s="175" t="s">
        <v>606</v>
      </c>
      <c r="I46" s="185">
        <f t="shared" ref="I46:J46" si="18">I34</f>
        <v>2.5194961007798442</v>
      </c>
      <c r="J46" s="185">
        <f t="shared" si="18"/>
        <v>4.3597914252607186</v>
      </c>
    </row>
    <row r="47" spans="1:12" x14ac:dyDescent="0.25">
      <c r="A47" s="176" t="s">
        <v>607</v>
      </c>
      <c r="B47" s="186">
        <f t="shared" si="12"/>
        <v>1.9355676799168615</v>
      </c>
      <c r="C47" s="186">
        <f t="shared" si="12"/>
        <v>2.5111884634510195</v>
      </c>
      <c r="G47" s="113"/>
      <c r="H47" s="176" t="s">
        <v>607</v>
      </c>
      <c r="I47" s="186">
        <f t="shared" ref="I47:J47" si="19">I35</f>
        <v>5.6838632273545286</v>
      </c>
      <c r="J47" s="186">
        <f t="shared" si="19"/>
        <v>4.4756662804171494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5457</v>
      </c>
      <c r="C5" s="207">
        <v>5269</v>
      </c>
      <c r="D5" s="253"/>
      <c r="E5" s="253"/>
      <c r="F5" s="1003"/>
      <c r="H5" s="174" t="s">
        <v>624</v>
      </c>
      <c r="I5" s="207">
        <v>2375</v>
      </c>
      <c r="J5" s="207">
        <v>2028</v>
      </c>
    </row>
    <row r="6" spans="1:10" ht="15" customHeight="1" x14ac:dyDescent="0.25">
      <c r="A6" s="175" t="s">
        <v>625</v>
      </c>
      <c r="B6" s="208">
        <v>1075</v>
      </c>
      <c r="C6" s="208">
        <v>1326</v>
      </c>
      <c r="D6" s="253"/>
      <c r="E6" s="253"/>
      <c r="F6" s="1003"/>
      <c r="H6" s="175" t="s">
        <v>625</v>
      </c>
      <c r="I6" s="208">
        <v>2539</v>
      </c>
      <c r="J6" s="208">
        <v>3124</v>
      </c>
    </row>
    <row r="7" spans="1:10" ht="15" customHeight="1" x14ac:dyDescent="0.25">
      <c r="A7" s="176" t="s">
        <v>626</v>
      </c>
      <c r="B7" s="209">
        <v>1166</v>
      </c>
      <c r="C7" s="209">
        <v>1449</v>
      </c>
      <c r="D7" s="253"/>
      <c r="E7" s="253"/>
      <c r="F7" s="1003"/>
      <c r="H7" s="175" t="s">
        <v>626</v>
      </c>
      <c r="I7" s="208">
        <v>1745</v>
      </c>
      <c r="J7" s="208">
        <v>1740</v>
      </c>
    </row>
    <row r="8" spans="1:10" x14ac:dyDescent="0.25">
      <c r="D8" s="253"/>
      <c r="E8" s="253"/>
      <c r="F8" s="1003"/>
      <c r="H8" s="176" t="s">
        <v>2351</v>
      </c>
      <c r="I8" s="209">
        <v>9</v>
      </c>
      <c r="J8" s="209">
        <v>12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5457</v>
      </c>
      <c r="C13" s="178">
        <f>IF(ISBLANK(C5),"0",C5)</f>
        <v>5269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1075</v>
      </c>
      <c r="C14" s="180">
        <f t="shared" si="0"/>
        <v>1326</v>
      </c>
      <c r="D14" s="253"/>
      <c r="E14" s="253"/>
      <c r="F14" s="1003"/>
      <c r="H14" s="174" t="s">
        <v>624</v>
      </c>
      <c r="I14" s="177">
        <f>IF(ISBLANK(I5),"0",I5)</f>
        <v>2375</v>
      </c>
      <c r="J14" s="178">
        <f>IF(ISBLANK(J5),"0",J5)</f>
        <v>2028</v>
      </c>
    </row>
    <row r="15" spans="1:10" ht="15" customHeight="1" x14ac:dyDescent="0.25">
      <c r="A15" s="176" t="s">
        <v>626</v>
      </c>
      <c r="B15" s="181">
        <f t="shared" si="0"/>
        <v>1166</v>
      </c>
      <c r="C15" s="182">
        <f t="shared" si="0"/>
        <v>1449</v>
      </c>
      <c r="D15" s="253"/>
      <c r="E15" s="253"/>
      <c r="F15" s="1003"/>
      <c r="H15" s="175" t="s">
        <v>625</v>
      </c>
      <c r="I15" s="179">
        <f t="shared" ref="I15:J15" si="1">IF(ISBLANK(I6),"0",I6)</f>
        <v>2539</v>
      </c>
      <c r="J15" s="180">
        <f t="shared" si="1"/>
        <v>3124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1745</v>
      </c>
      <c r="J16" s="180">
        <f t="shared" si="2"/>
        <v>1740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9</v>
      </c>
      <c r="J17" s="182">
        <f t="shared" si="3"/>
        <v>12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70.888542478565867</v>
      </c>
      <c r="C21" s="184">
        <f>C13/SUM(C13:C15)*100</f>
        <v>65.502237692690201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13.964666147051183</v>
      </c>
      <c r="C22" s="185">
        <f>C14/SUM(C13:C15)*100</f>
        <v>16.48433615116857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15.146791374382957</v>
      </c>
      <c r="C23" s="186">
        <f>C15/SUM(C13:C15)*100</f>
        <v>18.013426156141225</v>
      </c>
      <c r="D23" s="253"/>
      <c r="E23" s="253"/>
      <c r="F23" s="1003"/>
      <c r="H23" s="174" t="s">
        <v>629</v>
      </c>
      <c r="I23" s="184">
        <f>I14/SUM(I14:I17)*100</f>
        <v>35.617876424715057</v>
      </c>
      <c r="J23" s="184">
        <f>J14/SUM(J14:J17)*100</f>
        <v>29.374275782155273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38.077384523095382</v>
      </c>
      <c r="J24" s="185">
        <f>J15/SUM(J14:J17)*100</f>
        <v>45.249130938586326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26.169766046790642</v>
      </c>
      <c r="J25" s="185">
        <f>J16/SUM(J14:J17)*100</f>
        <v>25.202780996523757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0.13497300539892021</v>
      </c>
      <c r="J26" s="186">
        <f>J17/SUM(J14:J17)*100</f>
        <v>0.17381228273464658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70.888542478565867</v>
      </c>
      <c r="C29" s="189">
        <f t="shared" si="4"/>
        <v>65.502237692690201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13.964666147051183</v>
      </c>
      <c r="C30" s="192">
        <f t="shared" si="4"/>
        <v>16.48433615116857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15.146791374382957</v>
      </c>
      <c r="C31" s="195">
        <f t="shared" si="4"/>
        <v>18.013426156141225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35.617876424715057</v>
      </c>
      <c r="J32" s="189">
        <f>J23</f>
        <v>29.374275782155273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38.077384523095382</v>
      </c>
      <c r="J33" s="192">
        <f t="shared" si="5"/>
        <v>45.249130938586326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26.169766046790642</v>
      </c>
      <c r="J34" s="192">
        <f t="shared" si="6"/>
        <v>25.202780996523757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0.13497300539892021</v>
      </c>
      <c r="J35" s="195">
        <f t="shared" si="7"/>
        <v>0.17381228273464658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121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15873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131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16.899999999999999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-7.7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74.41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155.5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3</v>
      </c>
      <c r="C5" s="655">
        <v>3</v>
      </c>
      <c r="E5" s="28"/>
      <c r="J5" s="654" t="s">
        <v>542</v>
      </c>
      <c r="K5" s="669">
        <f>IF(ISBLANK(B5),"",B5)</f>
        <v>3</v>
      </c>
      <c r="L5" s="618">
        <f>IF(ISBLANK(C5),"",C5)</f>
        <v>3</v>
      </c>
      <c r="N5" s="28"/>
    </row>
    <row r="6" spans="1:15" x14ac:dyDescent="0.25">
      <c r="A6" s="656" t="s">
        <v>543</v>
      </c>
      <c r="B6" s="657">
        <v>8</v>
      </c>
      <c r="C6" s="657">
        <v>6</v>
      </c>
      <c r="E6" s="44"/>
      <c r="J6" s="656" t="s">
        <v>543</v>
      </c>
      <c r="K6" s="670">
        <f t="shared" ref="K6:K10" si="0">IF(ISBLANK(B6),"",B6)</f>
        <v>8</v>
      </c>
      <c r="L6" s="619">
        <f t="shared" ref="L6:L10" si="1">IF(ISBLANK(C6),"",C6)</f>
        <v>6</v>
      </c>
      <c r="N6" s="44"/>
    </row>
    <row r="7" spans="1:15" x14ac:dyDescent="0.25">
      <c r="A7" s="656" t="s">
        <v>641</v>
      </c>
      <c r="B7" s="657">
        <v>25</v>
      </c>
      <c r="C7" s="657">
        <v>22</v>
      </c>
      <c r="E7" s="44"/>
      <c r="J7" s="656" t="s">
        <v>641</v>
      </c>
      <c r="K7" s="670">
        <f t="shared" si="0"/>
        <v>25</v>
      </c>
      <c r="L7" s="619">
        <f t="shared" si="1"/>
        <v>22</v>
      </c>
      <c r="N7" s="44"/>
    </row>
    <row r="8" spans="1:15" x14ac:dyDescent="0.25">
      <c r="A8" s="650" t="s">
        <v>642</v>
      </c>
      <c r="B8" s="651">
        <v>19</v>
      </c>
      <c r="C8" s="651">
        <v>12</v>
      </c>
      <c r="E8" s="21"/>
      <c r="J8" s="650" t="s">
        <v>642</v>
      </c>
      <c r="K8" s="670">
        <f t="shared" si="0"/>
        <v>19</v>
      </c>
      <c r="L8" s="619">
        <f t="shared" si="1"/>
        <v>12</v>
      </c>
      <c r="N8" s="21"/>
    </row>
    <row r="9" spans="1:15" x14ac:dyDescent="0.25">
      <c r="A9" s="650" t="s">
        <v>643</v>
      </c>
      <c r="B9" s="651">
        <v>35</v>
      </c>
      <c r="C9" s="651">
        <v>25</v>
      </c>
      <c r="E9" s="21"/>
      <c r="J9" s="650" t="s">
        <v>643</v>
      </c>
      <c r="K9" s="670">
        <f t="shared" si="0"/>
        <v>35</v>
      </c>
      <c r="L9" s="619">
        <f t="shared" si="1"/>
        <v>25</v>
      </c>
      <c r="N9" s="21"/>
    </row>
    <row r="10" spans="1:15" x14ac:dyDescent="0.25">
      <c r="A10" s="652" t="s">
        <v>365</v>
      </c>
      <c r="B10" s="653">
        <v>501</v>
      </c>
      <c r="C10" s="653">
        <v>25</v>
      </c>
      <c r="J10" s="652" t="s">
        <v>365</v>
      </c>
      <c r="K10" s="671">
        <f t="shared" si="0"/>
        <v>501</v>
      </c>
      <c r="L10" s="620">
        <f t="shared" si="1"/>
        <v>25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7.24</v>
      </c>
      <c r="C15" s="197"/>
      <c r="D15" s="253"/>
      <c r="E15" s="211"/>
      <c r="F15" s="253"/>
      <c r="G15" s="253"/>
      <c r="J15" s="673" t="s">
        <v>488</v>
      </c>
      <c r="K15" s="674">
        <f>B15</f>
        <v>7.24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1.0900000000000001</v>
      </c>
      <c r="C16" s="197"/>
      <c r="D16" s="253"/>
      <c r="E16" s="254"/>
      <c r="F16" s="253"/>
      <c r="G16" s="253"/>
      <c r="J16" s="675" t="s">
        <v>489</v>
      </c>
      <c r="K16" s="676">
        <f>B16</f>
        <v>1.0900000000000001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4.09</v>
      </c>
      <c r="C19" s="198"/>
      <c r="D19" s="255"/>
      <c r="E19" s="256"/>
      <c r="F19" s="253"/>
      <c r="G19" s="253"/>
      <c r="J19" s="672" t="s">
        <v>502</v>
      </c>
      <c r="K19" s="676">
        <f>B19</f>
        <v>4.09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4.09</v>
      </c>
      <c r="C21" s="253"/>
      <c r="D21" s="253"/>
      <c r="E21" s="253"/>
      <c r="F21" s="253"/>
      <c r="G21" s="253"/>
      <c r="J21" s="661" t="s">
        <v>498</v>
      </c>
      <c r="K21" s="679">
        <f>B21</f>
        <v>4.09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1</v>
      </c>
      <c r="E32" s="28"/>
      <c r="J32" s="654" t="s">
        <v>542</v>
      </c>
      <c r="K32" s="669">
        <f>IF(ISBLANK(B32),"",B32)</f>
        <v>0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0</v>
      </c>
      <c r="C33" s="657">
        <v>2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7</v>
      </c>
      <c r="C34" s="657">
        <v>6</v>
      </c>
      <c r="E34" s="44"/>
      <c r="J34" s="656" t="s">
        <v>641</v>
      </c>
      <c r="K34" s="670">
        <f t="shared" si="2"/>
        <v>7</v>
      </c>
      <c r="L34" s="619">
        <f t="shared" si="3"/>
        <v>6</v>
      </c>
      <c r="N34" s="44"/>
    </row>
    <row r="35" spans="1:15" x14ac:dyDescent="0.25">
      <c r="A35" s="650" t="s">
        <v>642</v>
      </c>
      <c r="B35" s="651">
        <v>18</v>
      </c>
      <c r="C35" s="651">
        <v>7</v>
      </c>
      <c r="E35" s="21"/>
      <c r="J35" s="650" t="s">
        <v>642</v>
      </c>
      <c r="K35" s="670">
        <f t="shared" si="2"/>
        <v>18</v>
      </c>
      <c r="L35" s="619">
        <f t="shared" si="3"/>
        <v>7</v>
      </c>
      <c r="N35" s="21"/>
    </row>
    <row r="36" spans="1:15" x14ac:dyDescent="0.25">
      <c r="A36" s="650" t="s">
        <v>643</v>
      </c>
      <c r="B36" s="651">
        <v>19</v>
      </c>
      <c r="C36" s="651">
        <v>12</v>
      </c>
      <c r="E36" s="21"/>
      <c r="J36" s="650" t="s">
        <v>643</v>
      </c>
      <c r="K36" s="670">
        <f t="shared" si="2"/>
        <v>19</v>
      </c>
      <c r="L36" s="619">
        <f t="shared" si="3"/>
        <v>12</v>
      </c>
      <c r="N36" s="21"/>
    </row>
    <row r="37" spans="1:15" x14ac:dyDescent="0.25">
      <c r="A37" s="652" t="s">
        <v>365</v>
      </c>
      <c r="B37" s="653">
        <v>101</v>
      </c>
      <c r="C37" s="653">
        <v>11</v>
      </c>
      <c r="J37" s="652" t="s">
        <v>365</v>
      </c>
      <c r="K37" s="671">
        <f t="shared" si="2"/>
        <v>101</v>
      </c>
      <c r="L37" s="620">
        <f t="shared" si="3"/>
        <v>11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2.06</v>
      </c>
      <c r="C42" s="197"/>
      <c r="D42" s="253"/>
      <c r="E42" s="211"/>
      <c r="F42" s="253"/>
      <c r="G42" s="253"/>
      <c r="J42" s="673" t="s">
        <v>488</v>
      </c>
      <c r="K42" s="674">
        <f>B42</f>
        <v>2.06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0.53</v>
      </c>
      <c r="C43" s="197"/>
      <c r="D43" s="253"/>
      <c r="E43" s="254"/>
      <c r="F43" s="253"/>
      <c r="G43" s="253"/>
      <c r="J43" s="675" t="s">
        <v>489</v>
      </c>
      <c r="K43" s="676">
        <f>B43</f>
        <v>0.53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1.28</v>
      </c>
      <c r="C46" s="198"/>
      <c r="D46" s="255"/>
      <c r="E46" s="256"/>
      <c r="F46" s="253"/>
      <c r="G46" s="253"/>
      <c r="J46" s="672" t="s">
        <v>502</v>
      </c>
      <c r="K46" s="676">
        <f>B46</f>
        <v>1.28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1.28</v>
      </c>
      <c r="C48" s="253"/>
      <c r="D48" s="253"/>
      <c r="E48" s="253"/>
      <c r="F48" s="253"/>
      <c r="G48" s="253"/>
      <c r="J48" s="661" t="s">
        <v>498</v>
      </c>
      <c r="K48" s="679">
        <f>B48</f>
        <v>1.28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983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90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983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0.3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13.9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0.99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210708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13275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</v>
      </c>
      <c r="C4" s="600">
        <v>7.8</v>
      </c>
      <c r="D4" s="600">
        <v>44.5</v>
      </c>
      <c r="E4" s="600">
        <v>1.1599999999999999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7</v>
      </c>
      <c r="C5" s="602">
        <v>54.7</v>
      </c>
      <c r="D5" s="751">
        <v>0</v>
      </c>
      <c r="E5" s="751">
        <v>1.1399999999999999</v>
      </c>
      <c r="G5" s="647" t="s">
        <v>446</v>
      </c>
      <c r="H5" s="648">
        <f>IF(ISBLANK(B4),"",B4)</f>
        <v>1</v>
      </c>
      <c r="I5" s="648">
        <f>IF(ISBLANK(B5),"",B5)</f>
        <v>7</v>
      </c>
      <c r="J5" s="649">
        <f>IF(ISBLANK(B6),"",B6)</f>
        <v>5</v>
      </c>
      <c r="K5" s="569"/>
    </row>
    <row r="6" spans="1:11" x14ac:dyDescent="0.25">
      <c r="A6" s="218">
        <v>2022</v>
      </c>
      <c r="B6" s="601">
        <v>5</v>
      </c>
      <c r="C6" s="602">
        <v>34.700000000000003</v>
      </c>
      <c r="D6" s="959">
        <v>13.9</v>
      </c>
      <c r="E6" s="959">
        <v>0.99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7.8</v>
      </c>
      <c r="I9" s="648">
        <f>IF(ISBLANK(C5),"",C5)</f>
        <v>54.7</v>
      </c>
      <c r="J9" s="649">
        <f>IF(ISBLANK(C6),"",C6)</f>
        <v>34.700000000000003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23</v>
      </c>
      <c r="C4" s="643">
        <v>1.3</v>
      </c>
      <c r="D4" s="643">
        <v>0.9</v>
      </c>
      <c r="E4" s="643">
        <v>0.27</v>
      </c>
      <c r="F4" s="643">
        <v>1</v>
      </c>
      <c r="G4" s="643">
        <v>1.7</v>
      </c>
      <c r="H4" s="1066"/>
      <c r="I4" s="253"/>
      <c r="J4" s="253"/>
      <c r="K4" s="253"/>
    </row>
    <row r="5" spans="1:11" x14ac:dyDescent="0.25">
      <c r="A5" s="480">
        <v>2021</v>
      </c>
      <c r="B5" s="602">
        <v>23</v>
      </c>
      <c r="C5" s="602">
        <v>1.3</v>
      </c>
      <c r="D5" s="602">
        <v>0.9</v>
      </c>
      <c r="E5" s="602">
        <v>0.27</v>
      </c>
      <c r="F5" s="602">
        <v>1.4</v>
      </c>
      <c r="G5" s="602">
        <v>1.7</v>
      </c>
      <c r="H5" s="1066"/>
      <c r="I5" s="253"/>
      <c r="J5" s="253"/>
      <c r="K5" s="253"/>
    </row>
    <row r="6" spans="1:11" x14ac:dyDescent="0.25">
      <c r="A6" s="360">
        <v>2022</v>
      </c>
      <c r="B6" s="602">
        <v>22</v>
      </c>
      <c r="C6" s="602">
        <v>1.4</v>
      </c>
      <c r="D6" s="602">
        <v>1</v>
      </c>
      <c r="E6" s="602">
        <v>0.3</v>
      </c>
      <c r="F6" s="602">
        <v>1</v>
      </c>
      <c r="G6" s="602">
        <v>1.9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99.2</v>
      </c>
      <c r="C5" s="602">
        <v>78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90.9</v>
      </c>
      <c r="C6" s="602">
        <v>91</v>
      </c>
      <c r="D6" s="602">
        <v>1</v>
      </c>
      <c r="E6" s="602">
        <v>5.7</v>
      </c>
      <c r="F6" s="253"/>
      <c r="G6" s="253"/>
      <c r="H6" s="253"/>
    </row>
    <row r="7" spans="1:8" x14ac:dyDescent="0.25">
      <c r="A7" s="481">
        <v>2022</v>
      </c>
      <c r="B7" s="1067">
        <v>90</v>
      </c>
      <c r="C7" s="1067">
        <v>92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5.7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1810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11.4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362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3162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95986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6047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2604</v>
      </c>
      <c r="C5" s="1034">
        <v>1306</v>
      </c>
      <c r="D5" s="600">
        <v>1298</v>
      </c>
      <c r="G5" s="871" t="s">
        <v>126</v>
      </c>
      <c r="H5" s="637">
        <f>IF(ISBLANK(D7),"",D7)</f>
        <v>791</v>
      </c>
    </row>
    <row r="6" spans="1:17" x14ac:dyDescent="0.25">
      <c r="A6" s="641">
        <v>2021</v>
      </c>
      <c r="B6" s="1034">
        <v>1714</v>
      </c>
      <c r="C6" s="1034">
        <v>885</v>
      </c>
      <c r="D6" s="602">
        <v>829</v>
      </c>
      <c r="G6" s="635" t="s">
        <v>127</v>
      </c>
      <c r="H6" s="623">
        <f>IF(ISBLANK(C7),"",C7)</f>
        <v>1019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1810</v>
      </c>
      <c r="C7" s="1034">
        <v>1019</v>
      </c>
      <c r="D7" s="617">
        <v>791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791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1019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7.9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7.9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3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967</v>
      </c>
      <c r="C6" s="55">
        <v>504</v>
      </c>
      <c r="D6" s="55">
        <v>463</v>
      </c>
      <c r="E6" s="70">
        <v>1490</v>
      </c>
      <c r="F6" s="55">
        <v>792</v>
      </c>
      <c r="G6" s="110">
        <v>698</v>
      </c>
      <c r="H6" s="55">
        <v>749</v>
      </c>
      <c r="I6" s="55">
        <v>366</v>
      </c>
      <c r="J6" s="55">
        <v>383</v>
      </c>
      <c r="K6" s="70">
        <v>3012</v>
      </c>
      <c r="L6" s="55">
        <v>1564</v>
      </c>
      <c r="M6" s="110">
        <v>1448</v>
      </c>
      <c r="N6" s="70">
        <v>2978</v>
      </c>
      <c r="O6" s="55">
        <v>1556</v>
      </c>
      <c r="P6" s="110">
        <v>1422</v>
      </c>
      <c r="Q6" s="70">
        <v>11123</v>
      </c>
      <c r="R6" s="55">
        <v>5752</v>
      </c>
      <c r="S6" s="110">
        <v>5371</v>
      </c>
      <c r="T6" s="70">
        <v>17690</v>
      </c>
      <c r="U6" s="55">
        <v>9034</v>
      </c>
      <c r="V6" s="160">
        <v>8656</v>
      </c>
    </row>
    <row r="7" spans="1:22" x14ac:dyDescent="0.25">
      <c r="A7" s="286">
        <v>2021</v>
      </c>
      <c r="B7" s="167">
        <v>957</v>
      </c>
      <c r="C7" s="94">
        <v>494</v>
      </c>
      <c r="D7" s="94">
        <v>463</v>
      </c>
      <c r="E7" s="167">
        <v>1440</v>
      </c>
      <c r="F7" s="94">
        <v>760</v>
      </c>
      <c r="G7" s="169">
        <v>680</v>
      </c>
      <c r="H7" s="94">
        <v>764</v>
      </c>
      <c r="I7" s="94">
        <v>387</v>
      </c>
      <c r="J7" s="94">
        <v>377</v>
      </c>
      <c r="K7" s="167">
        <v>2983</v>
      </c>
      <c r="L7" s="94">
        <v>1552</v>
      </c>
      <c r="M7" s="169">
        <v>1431</v>
      </c>
      <c r="N7" s="167">
        <v>2948</v>
      </c>
      <c r="O7" s="94">
        <v>1540</v>
      </c>
      <c r="P7" s="169">
        <v>1408</v>
      </c>
      <c r="Q7" s="167">
        <v>11048</v>
      </c>
      <c r="R7" s="94">
        <v>5716</v>
      </c>
      <c r="S7" s="169">
        <v>5332</v>
      </c>
      <c r="T7" s="212">
        <v>17497</v>
      </c>
      <c r="U7" s="58">
        <v>8926</v>
      </c>
      <c r="V7" s="160">
        <v>8571</v>
      </c>
    </row>
    <row r="8" spans="1:22" x14ac:dyDescent="0.25">
      <c r="A8" s="219">
        <v>2022</v>
      </c>
      <c r="B8" s="72">
        <v>1016</v>
      </c>
      <c r="C8" s="61">
        <v>520</v>
      </c>
      <c r="D8" s="61">
        <v>496</v>
      </c>
      <c r="E8" s="72">
        <v>1268</v>
      </c>
      <c r="F8" s="61">
        <v>678</v>
      </c>
      <c r="G8" s="111">
        <v>590</v>
      </c>
      <c r="H8" s="61">
        <v>646</v>
      </c>
      <c r="I8" s="61">
        <v>335</v>
      </c>
      <c r="J8" s="61">
        <v>311</v>
      </c>
      <c r="K8" s="72">
        <v>2778</v>
      </c>
      <c r="L8" s="61">
        <v>1460</v>
      </c>
      <c r="M8" s="111">
        <v>1318</v>
      </c>
      <c r="N8" s="72">
        <v>2514</v>
      </c>
      <c r="O8" s="61">
        <v>1305</v>
      </c>
      <c r="P8" s="111">
        <v>1209</v>
      </c>
      <c r="Q8" s="72">
        <v>9892</v>
      </c>
      <c r="R8" s="61">
        <v>5120</v>
      </c>
      <c r="S8" s="111">
        <v>4772</v>
      </c>
      <c r="T8" s="72">
        <v>15873</v>
      </c>
      <c r="U8" s="61">
        <v>8106</v>
      </c>
      <c r="V8" s="111">
        <v>7767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1016</v>
      </c>
      <c r="C15" s="172">
        <f>E8</f>
        <v>1268</v>
      </c>
      <c r="D15" s="172">
        <f>H8</f>
        <v>646</v>
      </c>
      <c r="E15" s="172">
        <f>K8</f>
        <v>2778</v>
      </c>
      <c r="F15" s="172">
        <f>N8</f>
        <v>2514</v>
      </c>
      <c r="G15" s="172">
        <f>Q8</f>
        <v>9892</v>
      </c>
      <c r="H15" s="334">
        <f>T8</f>
        <v>15873</v>
      </c>
      <c r="M15" s="172">
        <f>K8</f>
        <v>2778</v>
      </c>
      <c r="N15" s="172">
        <f>H15-E15-O15</f>
        <v>9398</v>
      </c>
      <c r="O15" s="172">
        <f>H15-(B15+C15+G15)</f>
        <v>3697</v>
      </c>
      <c r="P15" s="29"/>
      <c r="Q15" s="100">
        <f>M15/H15*100</f>
        <v>17.501417501417503</v>
      </c>
      <c r="R15" s="100">
        <f>N15/H15*100</f>
        <v>59.207459207459209</v>
      </c>
      <c r="S15" s="100">
        <f>O15/H15*100</f>
        <v>23.291123291123291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17.501417501417503</v>
      </c>
      <c r="R18" s="100">
        <f>N15/H15*100</f>
        <v>59.207459207459209</v>
      </c>
      <c r="S18" s="100">
        <f>O15/H15*100</f>
        <v>23.291123291123291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23.6</v>
      </c>
      <c r="C23" s="361"/>
      <c r="D23" s="361"/>
      <c r="E23" s="167">
        <v>15.6</v>
      </c>
      <c r="F23" s="361"/>
      <c r="G23" s="362"/>
      <c r="H23" s="167">
        <v>15.75</v>
      </c>
      <c r="I23" s="94">
        <v>31.25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7.8</v>
      </c>
      <c r="C24" s="361"/>
      <c r="D24" s="361"/>
      <c r="E24" s="167">
        <v>22.9</v>
      </c>
      <c r="F24" s="361"/>
      <c r="G24" s="362"/>
      <c r="H24" s="167">
        <v>7.75</v>
      </c>
      <c r="I24" s="94">
        <v>16.13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6.8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31.25</v>
      </c>
      <c r="F32" s="700">
        <f>A23</f>
        <v>2020</v>
      </c>
      <c r="G32" s="674">
        <f>IF(ISBLANK(J23),"",J23)</f>
        <v>0</v>
      </c>
      <c r="H32" s="674">
        <f>IF(ISBLANK(I23),"",I23)</f>
        <v>31.25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16.13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16.13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22</v>
      </c>
      <c r="C4" s="600">
        <v>0</v>
      </c>
      <c r="D4" s="600">
        <v>1</v>
      </c>
      <c r="E4" s="599">
        <v>1</v>
      </c>
      <c r="F4" s="600">
        <v>7.7</v>
      </c>
      <c r="G4" s="600">
        <v>0.3</v>
      </c>
    </row>
    <row r="5" spans="1:10" x14ac:dyDescent="0.25">
      <c r="A5" s="286">
        <v>2022</v>
      </c>
      <c r="B5" s="751">
        <v>22</v>
      </c>
      <c r="C5" s="751">
        <v>0</v>
      </c>
      <c r="D5" s="751">
        <v>0</v>
      </c>
      <c r="E5" s="753">
        <v>0</v>
      </c>
      <c r="F5" s="751">
        <v>7.9</v>
      </c>
      <c r="G5" s="751">
        <v>0</v>
      </c>
    </row>
    <row r="6" spans="1:10" x14ac:dyDescent="0.25">
      <c r="A6" s="218">
        <v>2023</v>
      </c>
      <c r="B6" s="752">
        <v>21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22</v>
      </c>
      <c r="C11" s="80">
        <f>IF(ISBLANK(D4),"",D4)</f>
        <v>1</v>
      </c>
      <c r="E11" s="103">
        <f>A4</f>
        <v>2021</v>
      </c>
      <c r="F11" s="80">
        <f>IF(ISBLANK(B4),"",B4)</f>
        <v>22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22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22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21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21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1022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7.5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213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69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2.1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89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329</v>
      </c>
    </row>
    <row r="17" spans="2:3" x14ac:dyDescent="0.25">
      <c r="B17" s="253">
        <v>2022</v>
      </c>
      <c r="C17" s="1100">
        <v>195</v>
      </c>
    </row>
    <row r="18" spans="2:3" x14ac:dyDescent="0.25">
      <c r="B18" s="253">
        <v>2023</v>
      </c>
      <c r="C18" s="1100">
        <v>213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329</v>
      </c>
    </row>
    <row r="22" spans="2:3" x14ac:dyDescent="0.25">
      <c r="B22" s="636">
        <f>B17</f>
        <v>2022</v>
      </c>
      <c r="C22" s="636">
        <f t="shared" ref="C22:C23" si="0">IF(ISBLANK(C17),"",C17)</f>
        <v>195</v>
      </c>
    </row>
    <row r="23" spans="2:3" x14ac:dyDescent="0.25">
      <c r="B23" s="636">
        <f>B18</f>
        <v>2023</v>
      </c>
      <c r="C23" s="636">
        <f t="shared" si="0"/>
        <v>213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12</v>
      </c>
      <c r="C5" s="55">
        <v>20</v>
      </c>
      <c r="D5" s="55">
        <v>12</v>
      </c>
      <c r="E5" s="269">
        <f>SUM(B5:D5)</f>
        <v>44</v>
      </c>
      <c r="F5" s="71">
        <v>1234</v>
      </c>
      <c r="G5" s="70">
        <v>0.4</v>
      </c>
      <c r="H5" s="55">
        <v>0.2</v>
      </c>
      <c r="I5" s="110">
        <v>0.3</v>
      </c>
      <c r="J5" s="71">
        <v>7.1</v>
      </c>
    </row>
    <row r="6" spans="1:10" x14ac:dyDescent="0.25">
      <c r="A6" s="286">
        <v>2022</v>
      </c>
      <c r="B6" s="757">
        <v>15</v>
      </c>
      <c r="C6" s="758">
        <v>19</v>
      </c>
      <c r="D6" s="758">
        <v>13</v>
      </c>
      <c r="E6" s="270">
        <f>SUM(B6:D6)</f>
        <v>47</v>
      </c>
      <c r="F6" s="214">
        <v>1179</v>
      </c>
      <c r="G6" s="457">
        <v>0.5</v>
      </c>
      <c r="H6" s="458">
        <v>0.2</v>
      </c>
      <c r="I6" s="763">
        <v>0.4</v>
      </c>
      <c r="J6" s="214">
        <v>7.5</v>
      </c>
    </row>
    <row r="7" spans="1:10" x14ac:dyDescent="0.25">
      <c r="A7" s="218">
        <v>2023</v>
      </c>
      <c r="B7" s="167">
        <v>12</v>
      </c>
      <c r="C7" s="94">
        <v>18</v>
      </c>
      <c r="D7" s="94">
        <v>11</v>
      </c>
      <c r="E7" s="447">
        <f>SUM(B7:D7)</f>
        <v>41</v>
      </c>
      <c r="F7" s="168">
        <v>1022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1234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1179</v>
      </c>
      <c r="C14" s="28"/>
      <c r="D14" s="28"/>
      <c r="F14" s="625" t="s">
        <v>1526</v>
      </c>
      <c r="G14" s="621">
        <f>IF(ISBLANK(B7),"",B7)</f>
        <v>12</v>
      </c>
      <c r="I14" s="625" t="s">
        <v>1529</v>
      </c>
      <c r="J14" s="621">
        <f>IF(ISBLANK(B7),"",B7)</f>
        <v>12</v>
      </c>
    </row>
    <row r="15" spans="1:10" x14ac:dyDescent="0.25">
      <c r="A15" s="624">
        <f t="shared" ref="A15" si="1">A7</f>
        <v>2023</v>
      </c>
      <c r="B15" s="623">
        <f t="shared" si="0"/>
        <v>1022</v>
      </c>
      <c r="C15" s="28"/>
      <c r="D15" s="28"/>
      <c r="F15" s="626" t="s">
        <v>1527</v>
      </c>
      <c r="G15" s="622">
        <f>IF(ISBLANK(C7),"",C7)</f>
        <v>18</v>
      </c>
      <c r="I15" s="626" t="s">
        <v>1538</v>
      </c>
      <c r="J15" s="622">
        <f>IF(ISBLANK(C7),"",C7)</f>
        <v>18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11</v>
      </c>
      <c r="I16" s="627" t="s">
        <v>1539</v>
      </c>
      <c r="J16" s="623">
        <f>IF(ISBLANK(D7),"",D7)</f>
        <v>11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3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34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17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8.9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10</v>
      </c>
      <c r="C6" s="759"/>
      <c r="D6" s="759"/>
      <c r="E6" s="457">
        <v>4.5999999999999996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8</v>
      </c>
      <c r="C7" s="759"/>
      <c r="D7" s="759"/>
      <c r="E7" s="457">
        <v>3.7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17</v>
      </c>
      <c r="C8" s="760"/>
      <c r="D8" s="760"/>
      <c r="E8" s="601">
        <v>8.9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10</v>
      </c>
      <c r="C16" s="755"/>
      <c r="I16" s="700">
        <f>A6</f>
        <v>2020</v>
      </c>
      <c r="J16" s="674">
        <f>IF(ISBLANK(E6),"",E6)</f>
        <v>4.5999999999999996</v>
      </c>
      <c r="K16" s="756"/>
    </row>
    <row r="17" spans="1:10" x14ac:dyDescent="0.25">
      <c r="A17" s="701">
        <f>A7</f>
        <v>2021</v>
      </c>
      <c r="B17" s="853">
        <f>IF(ISBLANK(B7),"",B7)</f>
        <v>8</v>
      </c>
      <c r="C17" s="755"/>
      <c r="I17" s="701">
        <f>A7</f>
        <v>2021</v>
      </c>
      <c r="J17" s="853">
        <f>IF(ISBLANK(E7),"",E7)</f>
        <v>3.7</v>
      </c>
    </row>
    <row r="18" spans="1:10" x14ac:dyDescent="0.25">
      <c r="A18" s="702">
        <f>A8</f>
        <v>2022</v>
      </c>
      <c r="B18" s="676">
        <f>IF(ISBLANK(B8),"",B8)</f>
        <v>17</v>
      </c>
      <c r="C18" s="755"/>
      <c r="I18" s="702">
        <f>A8</f>
        <v>2022</v>
      </c>
      <c r="J18" s="676">
        <f>IF(ISBLANK(E8),"",E8)</f>
        <v>8.9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34</v>
      </c>
      <c r="D5" s="449">
        <f>IF(ISBLANK(B5),"",A5)</f>
        <v>2021</v>
      </c>
      <c r="E5" s="618">
        <f>IF(ISBLANK(B5),"",B5)</f>
        <v>34</v>
      </c>
      <c r="K5" s="217">
        <v>2020</v>
      </c>
      <c r="L5" s="655">
        <v>8.6999999999999993</v>
      </c>
    </row>
    <row r="6" spans="1:12" x14ac:dyDescent="0.25">
      <c r="A6" s="229">
        <v>2022</v>
      </c>
      <c r="B6" s="602">
        <v>35</v>
      </c>
      <c r="D6" s="450">
        <f>IF(ISBLANK(B6),"",A6)</f>
        <v>2022</v>
      </c>
      <c r="E6" s="619">
        <f>IF(ISBLANK(B6),"",B6)</f>
        <v>35</v>
      </c>
      <c r="K6" s="286">
        <v>2021</v>
      </c>
      <c r="L6" s="657">
        <v>7.4</v>
      </c>
    </row>
    <row r="7" spans="1:12" x14ac:dyDescent="0.25">
      <c r="A7" s="123">
        <v>2023</v>
      </c>
      <c r="B7" s="617">
        <v>33</v>
      </c>
      <c r="D7" s="379">
        <f>IF(ISBLANK(B7),"",A7)</f>
        <v>2023</v>
      </c>
      <c r="E7" s="620">
        <f>IF(ISBLANK(B7),"",B7)</f>
        <v>33</v>
      </c>
      <c r="K7" s="219">
        <v>2022</v>
      </c>
      <c r="L7" s="617">
        <v>7.9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28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</v>
      </c>
      <c r="C5" s="602">
        <v>11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3</v>
      </c>
      <c r="C6" s="602">
        <v>34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5</v>
      </c>
      <c r="C5" s="643">
        <v>3523</v>
      </c>
      <c r="D5" s="643">
        <v>521</v>
      </c>
      <c r="E5" s="869">
        <v>14.7</v>
      </c>
      <c r="F5" s="1039">
        <v>14.5</v>
      </c>
      <c r="G5" s="1039">
        <v>15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5</v>
      </c>
      <c r="C6" s="657">
        <v>3476</v>
      </c>
      <c r="D6" s="657">
        <v>343</v>
      </c>
      <c r="E6" s="657">
        <v>9.8000000000000007</v>
      </c>
      <c r="F6" s="657">
        <v>9.9</v>
      </c>
      <c r="G6" s="657">
        <v>9.6999999999999993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5</v>
      </c>
      <c r="C7" s="617">
        <v>3162</v>
      </c>
      <c r="D7" s="617">
        <v>362</v>
      </c>
      <c r="E7" s="617">
        <v>11.4</v>
      </c>
      <c r="F7" s="617">
        <v>12.6</v>
      </c>
      <c r="G7" s="617">
        <v>10.199999999999999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11.1</v>
      </c>
      <c r="C4" s="655">
        <v>50</v>
      </c>
      <c r="D4" s="655">
        <v>1.7</v>
      </c>
      <c r="E4" s="655">
        <v>89</v>
      </c>
      <c r="F4" s="655">
        <v>0.5</v>
      </c>
      <c r="G4" s="655">
        <v>23</v>
      </c>
      <c r="H4" s="655">
        <v>1</v>
      </c>
      <c r="I4" s="655">
        <v>2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7</v>
      </c>
      <c r="C5" s="602">
        <v>58</v>
      </c>
      <c r="D5" s="602">
        <v>2.1</v>
      </c>
      <c r="E5" s="602">
        <v>98</v>
      </c>
      <c r="F5" s="602">
        <v>0.6</v>
      </c>
      <c r="G5" s="602">
        <v>22</v>
      </c>
      <c r="H5" s="602">
        <v>0</v>
      </c>
      <c r="I5" s="602">
        <v>3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69</v>
      </c>
      <c r="D6" s="617"/>
      <c r="E6" s="617">
        <v>89</v>
      </c>
      <c r="F6" s="617"/>
      <c r="G6" s="617">
        <v>21</v>
      </c>
      <c r="H6" s="617">
        <v>0</v>
      </c>
      <c r="I6" s="617">
        <v>3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18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127</v>
      </c>
      <c r="C4" s="1006">
        <v>64</v>
      </c>
      <c r="D4" s="1006">
        <v>63</v>
      </c>
      <c r="E4" s="1005">
        <v>291</v>
      </c>
      <c r="F4" s="1006">
        <v>145</v>
      </c>
      <c r="G4" s="1006">
        <v>146</v>
      </c>
      <c r="H4" s="1007">
        <v>7.2</v>
      </c>
      <c r="I4" s="1007">
        <v>16.399999999999999</v>
      </c>
      <c r="J4" s="1007">
        <v>-9.1999999999999993</v>
      </c>
      <c r="K4" s="70">
        <v>247</v>
      </c>
      <c r="L4" s="55">
        <v>105</v>
      </c>
      <c r="M4" s="110">
        <v>142</v>
      </c>
      <c r="N4" s="55">
        <v>238</v>
      </c>
      <c r="O4" s="55">
        <v>101</v>
      </c>
      <c r="P4" s="110">
        <v>137</v>
      </c>
    </row>
    <row r="5" spans="1:17" x14ac:dyDescent="0.25">
      <c r="A5" s="286">
        <v>2021</v>
      </c>
      <c r="B5" s="1008">
        <v>129</v>
      </c>
      <c r="C5" s="1009">
        <v>62</v>
      </c>
      <c r="D5" s="1009">
        <v>67</v>
      </c>
      <c r="E5" s="1008">
        <v>379</v>
      </c>
      <c r="F5" s="1009">
        <v>202</v>
      </c>
      <c r="G5" s="1009">
        <v>177</v>
      </c>
      <c r="H5" s="1010">
        <v>7.4</v>
      </c>
      <c r="I5" s="1010">
        <v>21.7</v>
      </c>
      <c r="J5" s="1010">
        <v>-14.3</v>
      </c>
      <c r="K5" s="212">
        <v>258</v>
      </c>
      <c r="L5" s="58">
        <v>105</v>
      </c>
      <c r="M5" s="160">
        <v>153</v>
      </c>
      <c r="N5" s="58">
        <v>240</v>
      </c>
      <c r="O5" s="58">
        <v>105</v>
      </c>
      <c r="P5" s="160">
        <v>135</v>
      </c>
    </row>
    <row r="6" spans="1:17" x14ac:dyDescent="0.25">
      <c r="A6" s="219">
        <v>2022</v>
      </c>
      <c r="B6" s="1011">
        <v>145</v>
      </c>
      <c r="C6" s="1012">
        <v>70</v>
      </c>
      <c r="D6" s="1012">
        <v>75</v>
      </c>
      <c r="E6" s="1011">
        <v>268</v>
      </c>
      <c r="F6" s="1012">
        <v>141</v>
      </c>
      <c r="G6" s="1012">
        <v>127</v>
      </c>
      <c r="H6" s="1013">
        <v>9.1</v>
      </c>
      <c r="I6" s="1013">
        <v>16.899999999999999</v>
      </c>
      <c r="J6" s="1013">
        <v>-7.7</v>
      </c>
      <c r="K6" s="1014">
        <v>599</v>
      </c>
      <c r="L6" s="1015">
        <v>299</v>
      </c>
      <c r="M6" s="1016">
        <v>300</v>
      </c>
      <c r="N6" s="1015">
        <v>604</v>
      </c>
      <c r="O6" s="1015">
        <v>291</v>
      </c>
      <c r="P6" s="1016">
        <v>313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63</v>
      </c>
      <c r="C13" s="319">
        <f>IF(ISBLANK(C4),"",C4)</f>
        <v>64</v>
      </c>
      <c r="D13" s="364"/>
      <c r="E13" s="322">
        <f>A4</f>
        <v>2020</v>
      </c>
      <c r="F13" s="319">
        <f>IF(ISBLANK(G4),"",G4)</f>
        <v>146</v>
      </c>
      <c r="G13" s="319">
        <f>IF(ISBLANK(F4),"",F4)</f>
        <v>145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67</v>
      </c>
      <c r="C14" s="320">
        <f t="shared" ref="C14:C15" si="2">IF(ISBLANK(C5),"",C5)</f>
        <v>62</v>
      </c>
      <c r="D14" s="364"/>
      <c r="E14" s="323">
        <f t="shared" ref="E14:E15" si="3">A5</f>
        <v>2021</v>
      </c>
      <c r="F14" s="320">
        <f t="shared" ref="F14:F15" si="4">IF(ISBLANK(G5),"",G5)</f>
        <v>177</v>
      </c>
      <c r="G14" s="320">
        <f t="shared" ref="G14:G15" si="5">IF(ISBLANK(F5),"",F5)</f>
        <v>202</v>
      </c>
      <c r="H14" s="389"/>
      <c r="I14" s="389"/>
      <c r="J14" s="48"/>
      <c r="K14" s="325" t="s">
        <v>536</v>
      </c>
      <c r="L14" s="328">
        <f>IF(ISBLANK(K4),"",K4)</f>
        <v>247</v>
      </c>
      <c r="M14" s="328">
        <f>IF(ISBLANK(K5),"",K5)</f>
        <v>258</v>
      </c>
      <c r="N14" s="328">
        <f>IF(ISBLANK(K6),"",K6)</f>
        <v>599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75</v>
      </c>
      <c r="C15" s="321">
        <f t="shared" si="2"/>
        <v>70</v>
      </c>
      <c r="E15" s="324">
        <f t="shared" si="3"/>
        <v>2022</v>
      </c>
      <c r="F15" s="321">
        <f t="shared" si="4"/>
        <v>127</v>
      </c>
      <c r="G15" s="321">
        <f t="shared" si="5"/>
        <v>141</v>
      </c>
      <c r="H15" s="211"/>
      <c r="I15" s="211"/>
      <c r="J15" s="28"/>
      <c r="K15" s="326" t="s">
        <v>535</v>
      </c>
      <c r="L15" s="329">
        <f>IF(ISBLANK(N4),"",N4)</f>
        <v>238</v>
      </c>
      <c r="M15" s="329">
        <f>IF(ISBLANK(N5),"",N5)</f>
        <v>240</v>
      </c>
      <c r="N15" s="329">
        <f>IF(ISBLANK(N6),"",N6)</f>
        <v>604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247</v>
      </c>
      <c r="M19" s="328">
        <f>IF(ISBLANK(K5),"",K5)</f>
        <v>258</v>
      </c>
      <c r="N19" s="328">
        <f>IF(ISBLANK(K6),"",K6)</f>
        <v>599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238</v>
      </c>
      <c r="M20" s="329">
        <f>IF(ISBLANK(N5),"",N5)</f>
        <v>240</v>
      </c>
      <c r="N20" s="329">
        <f>IF(ISBLANK(N6),"",N6)</f>
        <v>604</v>
      </c>
      <c r="O20" s="364"/>
    </row>
    <row r="21" spans="1:15" x14ac:dyDescent="0.25">
      <c r="A21" s="322">
        <f>A4</f>
        <v>2020</v>
      </c>
      <c r="B21" s="319">
        <f>IF(ISBLANK(D4),"",D4)</f>
        <v>63</v>
      </c>
      <c r="C21" s="319">
        <f>IF(ISBLANK(C4),"",C4)</f>
        <v>64</v>
      </c>
      <c r="E21" s="322">
        <f>A4</f>
        <v>2020</v>
      </c>
      <c r="F21" s="319">
        <f>IF(ISBLANK(G4),"",G4)</f>
        <v>146</v>
      </c>
      <c r="G21" s="319">
        <f>IF(ISBLANK(F4),"",F4)</f>
        <v>145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67</v>
      </c>
      <c r="C22" s="320">
        <f t="shared" ref="C22:C23" si="8">IF(ISBLANK(C5),"",C5)</f>
        <v>62</v>
      </c>
      <c r="E22" s="323">
        <f t="shared" ref="E22:E23" si="9">A5</f>
        <v>2021</v>
      </c>
      <c r="F22" s="320">
        <f t="shared" ref="F22:F23" si="10">IF(ISBLANK(G5),"",G5)</f>
        <v>177</v>
      </c>
      <c r="G22" s="320">
        <f t="shared" ref="G22:G23" si="11">IF(ISBLANK(F5),"",F5)</f>
        <v>202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75</v>
      </c>
      <c r="C23" s="321">
        <f t="shared" si="8"/>
        <v>70</v>
      </c>
      <c r="E23" s="324">
        <f t="shared" si="9"/>
        <v>2022</v>
      </c>
      <c r="F23" s="321">
        <f t="shared" si="10"/>
        <v>127</v>
      </c>
      <c r="G23" s="321">
        <f t="shared" si="11"/>
        <v>141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4</v>
      </c>
      <c r="C5" s="611"/>
      <c r="D5" s="611"/>
      <c r="E5" s="599">
        <v>0</v>
      </c>
      <c r="F5" s="616"/>
      <c r="G5" s="945"/>
      <c r="H5" s="599">
        <v>11</v>
      </c>
      <c r="I5" s="616">
        <v>5</v>
      </c>
      <c r="J5" s="616">
        <v>6</v>
      </c>
      <c r="K5" s="616"/>
      <c r="L5" s="945"/>
    </row>
    <row r="6" spans="1:12" x14ac:dyDescent="0.25">
      <c r="A6" s="286">
        <v>2021</v>
      </c>
      <c r="B6" s="601">
        <v>4</v>
      </c>
      <c r="C6" s="612"/>
      <c r="D6" s="612"/>
      <c r="E6" s="1034">
        <v>2</v>
      </c>
      <c r="F6" s="1028"/>
      <c r="G6" s="980"/>
      <c r="H6" s="1034">
        <v>9</v>
      </c>
      <c r="I6" s="1028">
        <v>1</v>
      </c>
      <c r="J6" s="1028">
        <v>8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2</v>
      </c>
      <c r="F7" s="1028"/>
      <c r="G7" s="980"/>
      <c r="H7" s="1034">
        <v>18</v>
      </c>
      <c r="I7" s="1028">
        <v>4</v>
      </c>
      <c r="J7" s="1028">
        <v>14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</v>
      </c>
    </row>
    <row r="15" spans="1:12" ht="30" x14ac:dyDescent="0.25">
      <c r="A15" s="833" t="s">
        <v>1543</v>
      </c>
      <c r="B15" s="623">
        <f>IF(ISBLANK(J7),"",J7)</f>
        <v>14</v>
      </c>
    </row>
    <row r="17" spans="1:2" x14ac:dyDescent="0.25">
      <c r="A17" s="625" t="s">
        <v>1540</v>
      </c>
      <c r="B17" s="621">
        <f>IF(ISBLANK(I7),"",I7)</f>
        <v>4</v>
      </c>
    </row>
    <row r="18" spans="1:2" x14ac:dyDescent="0.25">
      <c r="A18" s="627" t="s">
        <v>1541</v>
      </c>
      <c r="B18" s="623">
        <f>IF(ISBLANK(J7),"",J7)</f>
        <v>14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74.5</v>
      </c>
      <c r="C4" s="55">
        <v>2018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29.7</v>
      </c>
      <c r="C5" s="61">
        <v>2016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83.8</v>
      </c>
      <c r="C6" s="614">
        <v>29.7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75</v>
      </c>
      <c r="C10" s="614">
        <v>29.7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>
        <v>74.5</v>
      </c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94.391999999999996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2641.93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22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94.391999999999996</v>
      </c>
      <c r="C5" s="611">
        <v>78.391999999999996</v>
      </c>
      <c r="D5" s="751">
        <v>3792</v>
      </c>
      <c r="E5" s="751">
        <v>21</v>
      </c>
      <c r="G5" s="358">
        <v>2014</v>
      </c>
      <c r="H5" s="70">
        <v>2580.88</v>
      </c>
      <c r="I5" s="55">
        <v>2500.0100000000002</v>
      </c>
      <c r="J5" s="55">
        <v>80.87</v>
      </c>
      <c r="K5" s="71">
        <v>21</v>
      </c>
    </row>
    <row r="6" spans="1:12" x14ac:dyDescent="0.25">
      <c r="A6" s="286">
        <v>2021</v>
      </c>
      <c r="B6" s="601">
        <v>94.391999999999996</v>
      </c>
      <c r="C6" s="612">
        <v>78.391999999999996</v>
      </c>
      <c r="D6" s="959">
        <v>3556</v>
      </c>
      <c r="E6" s="959">
        <v>20</v>
      </c>
      <c r="G6" s="480">
        <v>2017</v>
      </c>
      <c r="H6" s="212">
        <v>2629.47</v>
      </c>
      <c r="I6" s="58">
        <v>2501.1999999999998</v>
      </c>
      <c r="J6" s="58">
        <v>128.27000000000001</v>
      </c>
      <c r="K6" s="214">
        <v>22</v>
      </c>
    </row>
    <row r="7" spans="1:12" x14ac:dyDescent="0.25">
      <c r="A7" s="218">
        <v>2022</v>
      </c>
      <c r="B7" s="601">
        <v>94.391999999999996</v>
      </c>
      <c r="C7" s="612">
        <v>78.391999999999996</v>
      </c>
      <c r="D7" s="959">
        <v>3447</v>
      </c>
      <c r="E7" s="959">
        <v>22</v>
      </c>
      <c r="G7" s="482">
        <v>2020</v>
      </c>
      <c r="H7" s="72">
        <v>2641.93</v>
      </c>
      <c r="I7" s="61">
        <v>2501.19</v>
      </c>
      <c r="J7" s="61">
        <v>140.74</v>
      </c>
      <c r="K7" s="73">
        <v>22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78.391999999999996</v>
      </c>
      <c r="D14" s="631">
        <f>A5</f>
        <v>2020</v>
      </c>
      <c r="E14" s="625">
        <f>IF(ISBLANK(D5),"",D5)</f>
        <v>3792</v>
      </c>
      <c r="F14" s="211"/>
      <c r="G14" s="634" t="s">
        <v>925</v>
      </c>
      <c r="H14" s="621">
        <f>IF(ISBLANK(J7),"",J7)</f>
        <v>140.74</v>
      </c>
      <c r="I14" s="211"/>
      <c r="J14" s="211"/>
    </row>
    <row r="15" spans="1:12" x14ac:dyDescent="0.25">
      <c r="A15" s="870" t="s">
        <v>16</v>
      </c>
      <c r="B15" s="630">
        <f>IF(ISBLANK(B7),"",B7)</f>
        <v>94.391999999999996</v>
      </c>
      <c r="D15" s="632">
        <f t="shared" ref="D15:D16" si="0">A6</f>
        <v>2021</v>
      </c>
      <c r="E15" s="626">
        <f>IF(ISBLANK(D6),"",D6)</f>
        <v>3556</v>
      </c>
      <c r="F15" s="211"/>
      <c r="G15" s="635" t="s">
        <v>926</v>
      </c>
      <c r="H15" s="623">
        <f>IF(ISBLANK(I7),"",I7)</f>
        <v>2501.19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3447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78.391999999999996</v>
      </c>
      <c r="F19" s="253"/>
      <c r="G19" s="634" t="s">
        <v>529</v>
      </c>
      <c r="H19" s="621">
        <f>IF(ISBLANK(J7),"",J7)</f>
        <v>140.74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94.391999999999996</v>
      </c>
      <c r="F20" s="253"/>
      <c r="G20" s="635" t="s">
        <v>528</v>
      </c>
      <c r="H20" s="623">
        <f>IF(ISBLANK(I7),"",I7)</f>
        <v>2501.19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</v>
      </c>
      <c r="C5" s="1092"/>
      <c r="D5" s="1093"/>
      <c r="E5" s="1092"/>
      <c r="F5" s="1093"/>
    </row>
    <row r="6" spans="1:9" x14ac:dyDescent="0.25">
      <c r="A6" s="218">
        <v>2021</v>
      </c>
      <c r="B6" s="1092">
        <v>0.5</v>
      </c>
      <c r="C6" s="1092"/>
      <c r="D6" s="1093"/>
      <c r="E6" s="1092"/>
      <c r="F6" s="1093"/>
    </row>
    <row r="7" spans="1:9" x14ac:dyDescent="0.25">
      <c r="A7" s="219">
        <v>2022</v>
      </c>
      <c r="B7" s="73">
        <v>0.3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0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0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104</v>
      </c>
      <c r="C6" s="458">
        <v>41</v>
      </c>
      <c r="D6" s="458">
        <v>63</v>
      </c>
      <c r="E6" s="457">
        <v>410</v>
      </c>
      <c r="F6" s="458">
        <v>192</v>
      </c>
      <c r="G6" s="458">
        <v>218</v>
      </c>
      <c r="H6" s="457">
        <v>4.7</v>
      </c>
      <c r="I6" s="763">
        <v>3.5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0</v>
      </c>
      <c r="C7" s="612">
        <v>0</v>
      </c>
      <c r="D7" s="612">
        <v>0</v>
      </c>
      <c r="E7" s="601">
        <v>0</v>
      </c>
      <c r="F7" s="612">
        <v>0</v>
      </c>
      <c r="G7" s="612">
        <v>0</v>
      </c>
      <c r="H7" s="947">
        <v>0</v>
      </c>
      <c r="I7" s="948">
        <v>0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104</v>
      </c>
      <c r="C15" s="879">
        <f t="shared" si="3"/>
        <v>41</v>
      </c>
      <c r="D15" s="886">
        <f t="shared" si="3"/>
        <v>63</v>
      </c>
      <c r="F15" s="890">
        <f t="shared" ref="F15:F16" si="4">A6</f>
        <v>2021</v>
      </c>
      <c r="G15" s="853">
        <f t="shared" ref="G15:G16" si="5">IF(ISBLANK(E6),"",E6)</f>
        <v>410</v>
      </c>
      <c r="H15" s="853">
        <f t="shared" si="1"/>
        <v>192</v>
      </c>
      <c r="I15" s="670">
        <f t="shared" si="1"/>
        <v>218</v>
      </c>
      <c r="J15" s="211"/>
      <c r="K15" s="890">
        <f t="shared" ref="K15:K16" si="6">A6</f>
        <v>2021</v>
      </c>
      <c r="L15" s="853">
        <f t="shared" ref="L15:M16" si="7">IF(ISBLANK(H6),"",H6)</f>
        <v>4.7</v>
      </c>
      <c r="M15" s="670">
        <f t="shared" si="7"/>
        <v>3.5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0</v>
      </c>
      <c r="C16" s="888">
        <f t="shared" si="3"/>
        <v>0</v>
      </c>
      <c r="D16" s="889">
        <f t="shared" si="3"/>
        <v>0</v>
      </c>
      <c r="F16" s="891">
        <f t="shared" si="4"/>
        <v>2022</v>
      </c>
      <c r="G16" s="676">
        <f t="shared" si="5"/>
        <v>0</v>
      </c>
      <c r="H16" s="676">
        <f t="shared" si="1"/>
        <v>0</v>
      </c>
      <c r="I16" s="671">
        <f t="shared" si="1"/>
        <v>0</v>
      </c>
      <c r="J16" s="211"/>
      <c r="K16" s="891">
        <f t="shared" si="6"/>
        <v>2022</v>
      </c>
      <c r="L16" s="676">
        <f t="shared" si="7"/>
        <v>0</v>
      </c>
      <c r="M16" s="671">
        <f t="shared" si="7"/>
        <v>0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104</v>
      </c>
      <c r="C23" s="853">
        <f t="shared" si="11"/>
        <v>41</v>
      </c>
      <c r="D23" s="670">
        <f t="shared" si="11"/>
        <v>63</v>
      </c>
      <c r="F23" s="890">
        <f t="shared" ref="F23:F24" si="12">A6</f>
        <v>2021</v>
      </c>
      <c r="G23" s="853">
        <f t="shared" ref="G23:G24" si="13">IF(ISBLANK(E6),"",E6)</f>
        <v>410</v>
      </c>
      <c r="H23" s="853">
        <f t="shared" si="9"/>
        <v>192</v>
      </c>
      <c r="I23" s="670">
        <f t="shared" si="9"/>
        <v>218</v>
      </c>
      <c r="J23" s="211"/>
      <c r="K23" s="890">
        <f t="shared" ref="K23:K24" si="14">A6</f>
        <v>2021</v>
      </c>
      <c r="L23" s="853">
        <f t="shared" ref="L23:M24" si="15">IF(ISBLANK(H6),"",H6)</f>
        <v>4.7</v>
      </c>
      <c r="M23" s="670">
        <f t="shared" si="15"/>
        <v>3.5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0</v>
      </c>
      <c r="C24" s="676">
        <f t="shared" si="11"/>
        <v>0</v>
      </c>
      <c r="D24" s="671">
        <f t="shared" si="11"/>
        <v>0</v>
      </c>
      <c r="F24" s="891">
        <f t="shared" si="12"/>
        <v>2022</v>
      </c>
      <c r="G24" s="676">
        <f t="shared" si="13"/>
        <v>0</v>
      </c>
      <c r="H24" s="676">
        <f t="shared" si="9"/>
        <v>0</v>
      </c>
      <c r="I24" s="671">
        <f t="shared" si="9"/>
        <v>0</v>
      </c>
      <c r="J24" s="211"/>
      <c r="K24" s="891">
        <f t="shared" si="14"/>
        <v>2022</v>
      </c>
      <c r="L24" s="676">
        <f t="shared" si="15"/>
        <v>0</v>
      </c>
      <c r="M24" s="671">
        <f t="shared" si="15"/>
        <v>0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40</v>
      </c>
      <c r="C3" s="71">
        <v>16</v>
      </c>
      <c r="D3" s="71">
        <v>18.5</v>
      </c>
      <c r="F3" s="105" t="s">
        <v>537</v>
      </c>
      <c r="G3" s="97">
        <f>IF(ISBLANK(B3),"",B3)</f>
        <v>40</v>
      </c>
      <c r="H3" s="97">
        <f>IF(ISBLANK(B4),"",B4)</f>
        <v>42</v>
      </c>
      <c r="I3" s="97">
        <f>IF(ISBLANK(B5),"",B5)</f>
        <v>13</v>
      </c>
      <c r="J3" s="365"/>
    </row>
    <row r="4" spans="1:12" x14ac:dyDescent="0.25">
      <c r="A4" s="286">
        <v>2021</v>
      </c>
      <c r="B4" s="214">
        <v>42</v>
      </c>
      <c r="C4" s="214">
        <v>16</v>
      </c>
      <c r="D4" s="214">
        <v>18.5</v>
      </c>
      <c r="F4" s="130" t="s">
        <v>538</v>
      </c>
      <c r="G4" s="98">
        <f>IF(ISBLANK(C3),"",C3)</f>
        <v>16</v>
      </c>
      <c r="H4" s="98">
        <f>IF(ISBLANK(C4),"",C4)</f>
        <v>16</v>
      </c>
      <c r="I4" s="98">
        <f>IF(ISBLANK(C5),"",C5)</f>
        <v>16</v>
      </c>
      <c r="J4" s="365"/>
    </row>
    <row r="5" spans="1:12" x14ac:dyDescent="0.25">
      <c r="A5" s="218">
        <v>2022</v>
      </c>
      <c r="B5" s="168">
        <v>13</v>
      </c>
      <c r="C5" s="168">
        <v>16</v>
      </c>
      <c r="D5" s="168">
        <v>11.3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40</v>
      </c>
      <c r="H8" s="97">
        <f>IF(ISBLANK(B4),"",B4)</f>
        <v>42</v>
      </c>
      <c r="I8" s="97">
        <f>IF(ISBLANK(B5),"",B5)</f>
        <v>13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16</v>
      </c>
      <c r="H9" s="98">
        <f>IF(ISBLANK(C4),"",C4)</f>
        <v>16</v>
      </c>
      <c r="I9" s="98">
        <f>IF(ISBLANK(C5),"",C5)</f>
        <v>16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18.5</v>
      </c>
      <c r="H13" s="132">
        <f>IF(ISBLANK(D4),"",D4)</f>
        <v>18.5</v>
      </c>
      <c r="I13" s="132">
        <f>IF(ISBLANK(D5),"",D5)</f>
        <v>11.3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347</v>
      </c>
      <c r="C4" s="110">
        <v>368</v>
      </c>
      <c r="E4" s="29" t="s">
        <v>540</v>
      </c>
      <c r="F4" s="163">
        <f>B4/($B$22+$C$22)*100</f>
        <v>2.1861021861021861</v>
      </c>
      <c r="G4" s="163">
        <f>C4/($B$22+$C$22)*100</f>
        <v>2.3184023184023186</v>
      </c>
      <c r="J4" s="29" t="s">
        <v>540</v>
      </c>
      <c r="K4" s="163">
        <f>G4</f>
        <v>2.3184023184023186</v>
      </c>
    </row>
    <row r="5" spans="1:11" x14ac:dyDescent="0.25">
      <c r="A5" s="202" t="s">
        <v>541</v>
      </c>
      <c r="B5" s="212">
        <v>356</v>
      </c>
      <c r="C5" s="160">
        <v>386</v>
      </c>
      <c r="E5" s="29" t="s">
        <v>541</v>
      </c>
      <c r="F5" s="163">
        <f t="shared" ref="F5:G21" si="0">B5/($B$22+$C$22)*100</f>
        <v>2.2428022428022429</v>
      </c>
      <c r="G5" s="163">
        <f t="shared" si="0"/>
        <v>2.4318024318024318</v>
      </c>
      <c r="J5" s="29" t="s">
        <v>541</v>
      </c>
      <c r="K5" s="163">
        <f t="shared" ref="K5:K21" si="1">G5</f>
        <v>2.4318024318024318</v>
      </c>
    </row>
    <row r="6" spans="1:11" x14ac:dyDescent="0.25">
      <c r="A6" s="202" t="s">
        <v>542</v>
      </c>
      <c r="B6" s="212">
        <v>383</v>
      </c>
      <c r="C6" s="160">
        <v>444</v>
      </c>
      <c r="E6" s="29" t="s">
        <v>542</v>
      </c>
      <c r="F6" s="163">
        <f t="shared" si="0"/>
        <v>2.412902412902413</v>
      </c>
      <c r="G6" s="163">
        <f t="shared" si="0"/>
        <v>2.7972027972027971</v>
      </c>
      <c r="J6" s="29" t="s">
        <v>542</v>
      </c>
      <c r="K6" s="163">
        <f t="shared" si="1"/>
        <v>2.7972027972027971</v>
      </c>
    </row>
    <row r="7" spans="1:11" x14ac:dyDescent="0.25">
      <c r="A7" s="202" t="s">
        <v>543</v>
      </c>
      <c r="B7" s="212">
        <v>386</v>
      </c>
      <c r="C7" s="160">
        <v>419</v>
      </c>
      <c r="E7" s="29" t="s">
        <v>543</v>
      </c>
      <c r="F7" s="163">
        <f t="shared" si="0"/>
        <v>2.4318024318024318</v>
      </c>
      <c r="G7" s="163">
        <f t="shared" si="0"/>
        <v>2.63970263970264</v>
      </c>
      <c r="J7" s="29" t="s">
        <v>543</v>
      </c>
      <c r="K7" s="163">
        <f t="shared" si="1"/>
        <v>2.63970263970264</v>
      </c>
    </row>
    <row r="8" spans="1:11" x14ac:dyDescent="0.25">
      <c r="A8" s="202" t="s">
        <v>544</v>
      </c>
      <c r="B8" s="212">
        <v>388</v>
      </c>
      <c r="C8" s="160">
        <v>440</v>
      </c>
      <c r="E8" s="29" t="s">
        <v>544</v>
      </c>
      <c r="F8" s="163">
        <f t="shared" si="0"/>
        <v>2.4444024444024444</v>
      </c>
      <c r="G8" s="163">
        <f t="shared" si="0"/>
        <v>2.772002772002772</v>
      </c>
      <c r="J8" s="29" t="s">
        <v>544</v>
      </c>
      <c r="K8" s="163">
        <f t="shared" si="1"/>
        <v>2.772002772002772</v>
      </c>
    </row>
    <row r="9" spans="1:11" x14ac:dyDescent="0.25">
      <c r="A9" s="202" t="s">
        <v>545</v>
      </c>
      <c r="B9" s="212">
        <v>435</v>
      </c>
      <c r="C9" s="160">
        <v>446</v>
      </c>
      <c r="E9" s="29" t="s">
        <v>545</v>
      </c>
      <c r="F9" s="163">
        <f t="shared" si="0"/>
        <v>2.7405027405027407</v>
      </c>
      <c r="G9" s="163">
        <f t="shared" si="0"/>
        <v>2.8098028098028096</v>
      </c>
      <c r="J9" s="29" t="s">
        <v>545</v>
      </c>
      <c r="K9" s="163">
        <f t="shared" si="1"/>
        <v>2.8098028098028096</v>
      </c>
    </row>
    <row r="10" spans="1:11" x14ac:dyDescent="0.25">
      <c r="A10" s="202" t="s">
        <v>546</v>
      </c>
      <c r="B10" s="212">
        <v>452</v>
      </c>
      <c r="C10" s="160">
        <v>493</v>
      </c>
      <c r="E10" s="29" t="s">
        <v>546</v>
      </c>
      <c r="F10" s="163">
        <f t="shared" si="0"/>
        <v>2.8476028476028477</v>
      </c>
      <c r="G10" s="163">
        <f t="shared" si="0"/>
        <v>3.1059031059031059</v>
      </c>
      <c r="J10" s="29" t="s">
        <v>546</v>
      </c>
      <c r="K10" s="163">
        <f t="shared" si="1"/>
        <v>3.1059031059031059</v>
      </c>
    </row>
    <row r="11" spans="1:11" x14ac:dyDescent="0.25">
      <c r="A11" s="202" t="s">
        <v>547</v>
      </c>
      <c r="B11" s="212">
        <v>479</v>
      </c>
      <c r="C11" s="160">
        <v>490</v>
      </c>
      <c r="E11" s="29" t="s">
        <v>547</v>
      </c>
      <c r="F11" s="163">
        <f t="shared" si="0"/>
        <v>3.0177030177030177</v>
      </c>
      <c r="G11" s="163">
        <f t="shared" si="0"/>
        <v>3.0870030870030871</v>
      </c>
      <c r="J11" s="29" t="s">
        <v>547</v>
      </c>
      <c r="K11" s="163">
        <f t="shared" si="1"/>
        <v>3.0870030870030871</v>
      </c>
    </row>
    <row r="12" spans="1:11" x14ac:dyDescent="0.25">
      <c r="A12" s="202" t="s">
        <v>548</v>
      </c>
      <c r="B12" s="212">
        <v>479</v>
      </c>
      <c r="C12" s="160">
        <v>528</v>
      </c>
      <c r="E12" s="29" t="s">
        <v>548</v>
      </c>
      <c r="F12" s="163">
        <f t="shared" si="0"/>
        <v>3.0177030177030177</v>
      </c>
      <c r="G12" s="163">
        <f t="shared" si="0"/>
        <v>3.3264033264033266</v>
      </c>
      <c r="J12" s="29" t="s">
        <v>548</v>
      </c>
      <c r="K12" s="163">
        <f t="shared" si="1"/>
        <v>3.3264033264033266</v>
      </c>
    </row>
    <row r="13" spans="1:11" x14ac:dyDescent="0.25">
      <c r="A13" s="202" t="s">
        <v>549</v>
      </c>
      <c r="B13" s="212">
        <v>517</v>
      </c>
      <c r="C13" s="160">
        <v>553</v>
      </c>
      <c r="E13" s="29" t="s">
        <v>549</v>
      </c>
      <c r="F13" s="163">
        <f t="shared" si="0"/>
        <v>3.2571032571032568</v>
      </c>
      <c r="G13" s="163">
        <f t="shared" si="0"/>
        <v>3.4839034839034841</v>
      </c>
      <c r="J13" s="29" t="s">
        <v>549</v>
      </c>
      <c r="K13" s="163">
        <f t="shared" si="1"/>
        <v>3.4839034839034841</v>
      </c>
    </row>
    <row r="14" spans="1:11" x14ac:dyDescent="0.25">
      <c r="A14" s="202" t="s">
        <v>550</v>
      </c>
      <c r="B14" s="212">
        <v>546</v>
      </c>
      <c r="C14" s="160">
        <v>562</v>
      </c>
      <c r="E14" s="29" t="s">
        <v>550</v>
      </c>
      <c r="F14" s="163">
        <f t="shared" si="0"/>
        <v>3.4398034398034398</v>
      </c>
      <c r="G14" s="163">
        <f t="shared" si="0"/>
        <v>3.540603540603541</v>
      </c>
      <c r="J14" s="29" t="s">
        <v>550</v>
      </c>
      <c r="K14" s="163">
        <f t="shared" si="1"/>
        <v>3.540603540603541</v>
      </c>
    </row>
    <row r="15" spans="1:11" x14ac:dyDescent="0.25">
      <c r="A15" s="202" t="s">
        <v>551</v>
      </c>
      <c r="B15" s="212">
        <v>563</v>
      </c>
      <c r="C15" s="160">
        <v>609</v>
      </c>
      <c r="E15" s="29" t="s">
        <v>551</v>
      </c>
      <c r="F15" s="163">
        <f t="shared" si="0"/>
        <v>3.5469035469035468</v>
      </c>
      <c r="G15" s="163">
        <f t="shared" si="0"/>
        <v>3.8367038367038364</v>
      </c>
      <c r="J15" s="29" t="s">
        <v>551</v>
      </c>
      <c r="K15" s="163">
        <f t="shared" si="1"/>
        <v>3.8367038367038364</v>
      </c>
    </row>
    <row r="16" spans="1:11" x14ac:dyDescent="0.25">
      <c r="A16" s="202" t="s">
        <v>552</v>
      </c>
      <c r="B16" s="212">
        <v>527</v>
      </c>
      <c r="C16" s="160">
        <v>580</v>
      </c>
      <c r="E16" s="29" t="s">
        <v>552</v>
      </c>
      <c r="F16" s="163">
        <f t="shared" si="0"/>
        <v>3.3201033201033203</v>
      </c>
      <c r="G16" s="163">
        <f t="shared" si="0"/>
        <v>3.6540036540036542</v>
      </c>
      <c r="J16" s="29" t="s">
        <v>552</v>
      </c>
      <c r="K16" s="163">
        <f t="shared" si="1"/>
        <v>3.6540036540036542</v>
      </c>
    </row>
    <row r="17" spans="1:11" x14ac:dyDescent="0.25">
      <c r="A17" s="202" t="s">
        <v>553</v>
      </c>
      <c r="B17" s="212">
        <v>585</v>
      </c>
      <c r="C17" s="160">
        <v>564</v>
      </c>
      <c r="E17" s="29" t="s">
        <v>553</v>
      </c>
      <c r="F17" s="163">
        <f t="shared" si="0"/>
        <v>3.6855036855036856</v>
      </c>
      <c r="G17" s="163">
        <f t="shared" si="0"/>
        <v>3.5532035532035531</v>
      </c>
      <c r="J17" s="29" t="s">
        <v>553</v>
      </c>
      <c r="K17" s="163">
        <f t="shared" si="1"/>
        <v>3.5532035532035531</v>
      </c>
    </row>
    <row r="18" spans="1:11" x14ac:dyDescent="0.25">
      <c r="A18" s="202" t="s">
        <v>554</v>
      </c>
      <c r="B18" s="212">
        <v>526</v>
      </c>
      <c r="C18" s="160">
        <v>530</v>
      </c>
      <c r="E18" s="29" t="s">
        <v>554</v>
      </c>
      <c r="F18" s="163">
        <f t="shared" si="0"/>
        <v>3.3138033138033136</v>
      </c>
      <c r="G18" s="163">
        <f t="shared" si="0"/>
        <v>3.3390033390033387</v>
      </c>
      <c r="J18" s="29" t="s">
        <v>554</v>
      </c>
      <c r="K18" s="163">
        <f t="shared" si="1"/>
        <v>3.3390033390033387</v>
      </c>
    </row>
    <row r="19" spans="1:11" x14ac:dyDescent="0.25">
      <c r="A19" s="202" t="s">
        <v>555</v>
      </c>
      <c r="B19" s="212">
        <v>319</v>
      </c>
      <c r="C19" s="160">
        <v>325</v>
      </c>
      <c r="E19" s="29" t="s">
        <v>555</v>
      </c>
      <c r="F19" s="163">
        <f t="shared" si="0"/>
        <v>2.0097020097020097</v>
      </c>
      <c r="G19" s="163">
        <f t="shared" si="0"/>
        <v>2.0475020475020473</v>
      </c>
      <c r="J19" s="29" t="s">
        <v>555</v>
      </c>
      <c r="K19" s="163">
        <f t="shared" si="1"/>
        <v>2.0475020475020473</v>
      </c>
    </row>
    <row r="20" spans="1:11" x14ac:dyDescent="0.25">
      <c r="A20" s="202" t="s">
        <v>556</v>
      </c>
      <c r="B20" s="212">
        <v>284</v>
      </c>
      <c r="C20" s="160">
        <v>254</v>
      </c>
      <c r="E20" s="29" t="s">
        <v>556</v>
      </c>
      <c r="F20" s="163">
        <f t="shared" si="0"/>
        <v>1.7892017892017893</v>
      </c>
      <c r="G20" s="163">
        <f t="shared" si="0"/>
        <v>1.6002016002016002</v>
      </c>
      <c r="J20" s="29" t="s">
        <v>556</v>
      </c>
      <c r="K20" s="163">
        <f t="shared" si="1"/>
        <v>1.6002016002016002</v>
      </c>
    </row>
    <row r="21" spans="1:11" x14ac:dyDescent="0.25">
      <c r="A21" s="203" t="s">
        <v>557</v>
      </c>
      <c r="B21" s="72">
        <v>195</v>
      </c>
      <c r="C21" s="111">
        <v>115</v>
      </c>
      <c r="E21" s="31" t="s">
        <v>557</v>
      </c>
      <c r="F21" s="163">
        <f t="shared" si="0"/>
        <v>1.2285012285012284</v>
      </c>
      <c r="G21" s="163">
        <f t="shared" si="0"/>
        <v>0.72450072450072445</v>
      </c>
      <c r="J21" s="31" t="s">
        <v>557</v>
      </c>
      <c r="K21" s="210">
        <f t="shared" si="1"/>
        <v>0.72450072450072445</v>
      </c>
    </row>
    <row r="22" spans="1:11" x14ac:dyDescent="0.25">
      <c r="A22" s="309" t="s">
        <v>16</v>
      </c>
      <c r="B22" s="121">
        <f>SUM(B4:B21)</f>
        <v>7767</v>
      </c>
      <c r="C22" s="124">
        <f>SUM(C4:C21)</f>
        <v>8106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784</v>
      </c>
      <c r="E3" s="297" t="s">
        <v>709</v>
      </c>
      <c r="F3" s="71">
        <v>48.96</v>
      </c>
      <c r="G3" s="71">
        <v>52.46</v>
      </c>
      <c r="K3" s="122" t="s">
        <v>16</v>
      </c>
      <c r="L3" s="71">
        <v>3.5</v>
      </c>
      <c r="M3" s="71">
        <v>3.05</v>
      </c>
    </row>
    <row r="4" spans="1:16" x14ac:dyDescent="0.25">
      <c r="A4" s="202" t="s">
        <v>704</v>
      </c>
      <c r="B4" s="212"/>
      <c r="C4" s="160">
        <v>1217</v>
      </c>
      <c r="E4" s="298" t="s">
        <v>710</v>
      </c>
      <c r="F4" s="214">
        <v>43.56</v>
      </c>
      <c r="G4" s="214">
        <v>38.04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817</v>
      </c>
      <c r="E5" s="298" t="s">
        <v>711</v>
      </c>
      <c r="F5" s="214">
        <v>5.97</v>
      </c>
      <c r="G5" s="214">
        <v>8.17</v>
      </c>
      <c r="K5" s="123" t="s">
        <v>213</v>
      </c>
      <c r="L5" s="73">
        <v>3.5</v>
      </c>
      <c r="M5" s="73">
        <v>3.05</v>
      </c>
      <c r="N5" s="211"/>
    </row>
    <row r="6" spans="1:16" x14ac:dyDescent="0.25">
      <c r="A6" s="202" t="s">
        <v>706</v>
      </c>
      <c r="B6" s="212"/>
      <c r="C6" s="160">
        <v>894</v>
      </c>
      <c r="E6" s="298" t="s">
        <v>712</v>
      </c>
      <c r="F6" s="214">
        <v>1.17</v>
      </c>
      <c r="G6" s="214">
        <v>0.97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670</v>
      </c>
      <c r="E7" s="299" t="s">
        <v>713</v>
      </c>
      <c r="F7" s="73">
        <v>0.34</v>
      </c>
      <c r="G7" s="73">
        <v>0.36</v>
      </c>
      <c r="K7" s="227"/>
      <c r="L7" s="211"/>
      <c r="M7" s="211"/>
    </row>
    <row r="8" spans="1:16" x14ac:dyDescent="0.25">
      <c r="A8" s="203" t="s">
        <v>708</v>
      </c>
      <c r="B8" s="72"/>
      <c r="C8" s="111">
        <v>879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14.902109865044668</v>
      </c>
      <c r="C13" s="301" t="e">
        <f>B3/SUM(B3:B8)*100</f>
        <v>#DIV/0!</v>
      </c>
      <c r="E13" s="217" t="s">
        <v>836</v>
      </c>
      <c r="F13" s="289">
        <f>IF(ISBLANK(F3),"",F3)</f>
        <v>48.96</v>
      </c>
      <c r="G13" s="289">
        <f>IF(ISBLANK(G3),"",G3)</f>
        <v>52.46</v>
      </c>
    </row>
    <row r="14" spans="1:16" x14ac:dyDescent="0.25">
      <c r="A14" s="220" t="s">
        <v>825</v>
      </c>
      <c r="B14" s="305">
        <f>C4/SUM(C3:C8)*100</f>
        <v>23.132484318570615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43.56</v>
      </c>
      <c r="G14" s="290">
        <f t="shared" si="0"/>
        <v>38.04</v>
      </c>
    </row>
    <row r="15" spans="1:16" x14ac:dyDescent="0.25">
      <c r="A15" s="220" t="s">
        <v>826</v>
      </c>
      <c r="B15" s="305">
        <f>C5/SUM(C3:C8)*100</f>
        <v>15.5293670404866</v>
      </c>
      <c r="C15" s="302" t="e">
        <f>B5/SUM(B3:B8)*100</f>
        <v>#DIV/0!</v>
      </c>
      <c r="E15" s="286" t="s">
        <v>838</v>
      </c>
      <c r="F15" s="290">
        <f t="shared" si="0"/>
        <v>5.97</v>
      </c>
      <c r="G15" s="290">
        <f t="shared" si="0"/>
        <v>8.17</v>
      </c>
    </row>
    <row r="16" spans="1:16" x14ac:dyDescent="0.25">
      <c r="A16" s="220" t="s">
        <v>827</v>
      </c>
      <c r="B16" s="305">
        <f>C6/SUM(C3:C8)*100</f>
        <v>16.992967116517772</v>
      </c>
      <c r="C16" s="302" t="e">
        <f>B6/SUM(B3:B8)*100</f>
        <v>#DIV/0!</v>
      </c>
      <c r="E16" s="286" t="s">
        <v>839</v>
      </c>
      <c r="F16" s="290">
        <f t="shared" si="0"/>
        <v>1.17</v>
      </c>
      <c r="G16" s="290">
        <f t="shared" si="0"/>
        <v>0.97</v>
      </c>
    </row>
    <row r="17" spans="1:18" x14ac:dyDescent="0.25">
      <c r="A17" s="220" t="s">
        <v>828</v>
      </c>
      <c r="B17" s="305">
        <f>C7/SUM(C3:C8)*100</f>
        <v>12.735221440790726</v>
      </c>
      <c r="C17" s="302" t="e">
        <f>B7/SUM(B3:B8)*100</f>
        <v>#DIV/0!</v>
      </c>
      <c r="E17" s="219" t="s">
        <v>840</v>
      </c>
      <c r="F17" s="291">
        <f t="shared" si="0"/>
        <v>0.34</v>
      </c>
      <c r="G17" s="291">
        <f t="shared" si="0"/>
        <v>0.36</v>
      </c>
    </row>
    <row r="18" spans="1:18" x14ac:dyDescent="0.25">
      <c r="A18" s="221" t="s">
        <v>829</v>
      </c>
      <c r="B18" s="306">
        <f>C8/SUM(C3:C8)*100</f>
        <v>16.70785021858962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14.902109865044668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23.132484318570615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15.5293670404866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16.992967116517772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12.735221440790726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16.70785021858962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1007</v>
      </c>
      <c r="E34" s="297" t="s">
        <v>709</v>
      </c>
      <c r="F34" s="71">
        <v>52.46</v>
      </c>
      <c r="G34" s="211"/>
      <c r="K34" s="122" t="s">
        <v>16</v>
      </c>
      <c r="L34" s="71">
        <v>3.05</v>
      </c>
      <c r="M34" s="211"/>
    </row>
    <row r="35" spans="1:16" x14ac:dyDescent="0.25">
      <c r="A35" s="202" t="s">
        <v>704</v>
      </c>
      <c r="B35" s="212"/>
      <c r="C35" s="160">
        <v>1382</v>
      </c>
      <c r="E35" s="298" t="s">
        <v>710</v>
      </c>
      <c r="F35" s="214">
        <v>38.04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939</v>
      </c>
      <c r="E36" s="298" t="s">
        <v>711</v>
      </c>
      <c r="F36" s="214">
        <v>8.17</v>
      </c>
      <c r="G36" s="211"/>
      <c r="K36" s="123" t="s">
        <v>213</v>
      </c>
      <c r="L36" s="73">
        <v>3.05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848</v>
      </c>
      <c r="E37" s="298" t="s">
        <v>712</v>
      </c>
      <c r="F37" s="214">
        <v>0.97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482</v>
      </c>
      <c r="E38" s="299" t="s">
        <v>713</v>
      </c>
      <c r="F38" s="73">
        <v>0.36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501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19.51928668346579</v>
      </c>
      <c r="C44" s="301" t="e">
        <f>B34/SUM(B34:B39)*100</f>
        <v>#DIV/0!</v>
      </c>
      <c r="E44" s="217" t="s">
        <v>836</v>
      </c>
      <c r="F44" s="289">
        <f>IF(ISBLANK(F34),"",F34)</f>
        <v>52.46</v>
      </c>
    </row>
    <row r="45" spans="1:16" x14ac:dyDescent="0.25">
      <c r="A45" s="220" t="s">
        <v>825</v>
      </c>
      <c r="B45" s="305">
        <f>C35/SUM(C34:C39)*100</f>
        <v>26.788137235898429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38.04</v>
      </c>
    </row>
    <row r="46" spans="1:16" x14ac:dyDescent="0.25">
      <c r="A46" s="220" t="s">
        <v>826</v>
      </c>
      <c r="B46" s="305">
        <f>C36/SUM(C34:C39)*100</f>
        <v>18.201201783291335</v>
      </c>
      <c r="C46" s="302" t="e">
        <f>B36/SUM(B34:B39)*100</f>
        <v>#DIV/0!</v>
      </c>
      <c r="E46" s="286" t="s">
        <v>838</v>
      </c>
      <c r="F46" s="290">
        <f t="shared" si="2"/>
        <v>8.17</v>
      </c>
    </row>
    <row r="47" spans="1:16" x14ac:dyDescent="0.25">
      <c r="A47" s="220" t="s">
        <v>827</v>
      </c>
      <c r="B47" s="305">
        <f>C37/SUM(C34:C39)*100</f>
        <v>16.437294049234346</v>
      </c>
      <c r="C47" s="302" t="e">
        <f>B37/SUM(B34:B39)*100</f>
        <v>#DIV/0!</v>
      </c>
      <c r="E47" s="286" t="s">
        <v>839</v>
      </c>
      <c r="F47" s="290">
        <f t="shared" si="2"/>
        <v>0.97</v>
      </c>
    </row>
    <row r="48" spans="1:16" x14ac:dyDescent="0.25">
      <c r="A48" s="220" t="s">
        <v>828</v>
      </c>
      <c r="B48" s="305">
        <f>C38/SUM(C34:C39)*100</f>
        <v>9.3428959100600899</v>
      </c>
      <c r="C48" s="302" t="e">
        <f>B38/SUM(B34:B39)*100</f>
        <v>#DIV/0!</v>
      </c>
      <c r="E48" s="219" t="s">
        <v>840</v>
      </c>
      <c r="F48" s="291">
        <f t="shared" si="2"/>
        <v>0.36</v>
      </c>
    </row>
    <row r="49" spans="1:3" x14ac:dyDescent="0.25">
      <c r="A49" s="221" t="s">
        <v>829</v>
      </c>
      <c r="B49" s="306">
        <f>C39/SUM(C34:C39)*100</f>
        <v>9.7111843380500087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19.51928668346579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26.788137235898429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18.201201783291335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16.437294049234346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9.3428959100600899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9.7111843380500087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2024-04-26T07:35:50Z</dcterms:modified>
</cp:coreProperties>
</file>