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<sst xmlns="http://schemas.openxmlformats.org/spreadsheetml/2006/main" count="6316" uniqueCount="2914">
  <si>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</si>
  <si>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</si>
  <si>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</si>
  <si>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</si>
  <si>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</si>
  <si>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</si>
  <si>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</si>
  <si>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</si>
  <si>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</si>
  <si>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</si>
  <si>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</si>
  <si>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</si>
  <si>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</si>
  <si>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</si>
  <si>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</si>
  <si>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</si>
  <si>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</si>
  <si>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</si>
  <si>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</si>
  <si>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</si>
  <si>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</si>
  <si>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</si>
  <si>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</si>
  <si>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</si>
  <si>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</si>
  <si>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</si>
  <si>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</si>
  <si>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</si>
  <si>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</si>
  <si>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</si>
  <si>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</si>
  <si>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</si>
  <si>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</si>
  <si>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</si>
  <si>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</si>
  <si>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</si>
  <si>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</si>
  <si>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</si>
  <si>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</si>
  <si>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</si>
  <si>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</si>
  <si>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</si>
  <si>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</si>
  <si>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</si>
  <si>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</si>
  <si>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</si>
  <si>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</si>
  <si>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</si>
  <si>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</si>
  <si>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</si>
  <si>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</si>
  <si>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</si>
  <si>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</si>
  <si>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</si>
  <si>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</si>
  <si>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</si>
  <si>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</si>
  <si>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</si>
  <si>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</si>
  <si>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</si>
  <si>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</si>
  <si>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</si>
  <si>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</si>
  <si>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</si>
  <si>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</si>
  <si>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</si>
  <si>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</si>
  <si>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</si>
  <si>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</si>
  <si>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</si>
  <si>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</si>
  <si>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</si>
  <si>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</si>
  <si>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</si>
  <si>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</si>
  <si>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</si>
  <si>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</si>
  <si>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</si>
  <si>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</si>
  <si>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</si>
  <si>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</si>
  <si>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</si>
  <si>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</si>
  <si>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</si>
  <si>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</si>
  <si>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</si>
  <si>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</si>
  <si>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</si>
  <si>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</si>
  <si>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</si>
  <si>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</si>
  <si>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</si>
  <si>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</si>
  <si>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</si>
  <si>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</si>
  <si>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</si>
  <si>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</si>
  <si>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</si>
  <si>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</si>
  <si>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</si>
  <si>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</si>
  <si>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</si>
  <si>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</si>
  <si>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</si>
  <si>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</si>
  <si>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</si>
  <si>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</si>
  <si>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</si>
  <si>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</si>
  <si>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</si>
  <si>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</si>
  <si>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</si>
  <si>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</si>
  <si>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</si>
  <si>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</si>
  <si>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</si>
  <si>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</si>
  <si>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</si>
  <si>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</si>
  <si>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</si>
  <si>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</si>
  <si>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</si>
  <si>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</si>
  <si>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</si>
  <si>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</si>
  <si>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</si>
  <si>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</si>
  <si>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</si>
  <si>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</si>
  <si>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</si>
  <si>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</si>
  <si>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</si>
  <si>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</si>
  <si>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</si>
  <si>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</si>
  <si>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</si>
  <si>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</si>
  <si>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</si>
  <si>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</si>
  <si>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</si>
  <si>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</si>
  <si>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</si>
  <si>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</si>
  <si>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</si>
  <si>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</si>
  <si>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</si>
  <si>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</si>
  <si>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</si>
  <si>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</si>
  <si>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</si>
  <si>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</si>
  <si>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</si>
  <si>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</si>
  <si>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</si>
  <si>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</si>
  <si>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</si>
  <si>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</si>
  <si>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</si>
  <si>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</si>
  <si>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</si>
  <si>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</si>
  <si>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</si>
  <si>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</si>
  <si>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</si>
  <si>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</si>
  <si>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</si>
  <si>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</si>
  <si>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</si>
  <si>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</si>
  <si>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</si>
  <si>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</si>
  <si>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</si>
  <si>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</si>
  <si>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</si>
  <si>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</si>
  <si>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</si>
  <si>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</si>
  <si>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</si>
  <si>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</si>
  <si>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</si>
  <si>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</si>
  <si>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</si>
  <si>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</si>
  <si>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</si>
  <si>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</si>
  <si>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</si>
  <si>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</si>
  <si>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</si>
  <si>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</si>
  <si>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</si>
  <si>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</si>
  <si>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</si>
  <si>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</si>
  <si>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</si>
  <si>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</si>
  <si>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</si>
  <si>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</si>
  <si>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</si>
  <si>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</si>
  <si>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</si>
  <si>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</si>
  <si>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</si>
  <si>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</si>
  <si>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</si>
  <si>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</si>
  <si>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</si>
  <si>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</si>
  <si>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</si>
  <si>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</si>
  <si>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</si>
  <si>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</si>
  <si>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</si>
  <si>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</si>
  <si>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</si>
  <si>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</si>
  <si>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</si>
  <si>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</si>
  <si>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</si>
  <si>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</si>
  <si>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</si>
  <si>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</si>
  <si>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</si>
  <si>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</si>
  <si>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</si>
  <si>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</si>
  <si>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</si>
  <si>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</si>
  <si>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</si>
  <si>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</si>
  <si>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</si>
  <si>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</si>
  <si>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</si>
  <si>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</si>
  <si>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</si>
  <si>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</si>
  <si>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</si>
  <si>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</si>
  <si>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</si>
  <si>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</si>
  <si>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</si>
  <si>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</si>
  <si>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</si>
  <si>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</si>
  <si>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</si>
  <si>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</si>
  <si>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</si>
  <si>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</si>
  <si>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</si>
  <si>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</si>
  <si>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</si>
  <si>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</si>
  <si>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</si>
  <si>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</si>
  <si>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</si>
  <si>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</si>
  <si>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</si>
  <si>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</si>
  <si>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</si>
  <si>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</si>
  <si>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</si>
  <si>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</si>
  <si>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</si>
  <si>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</si>
  <si>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</si>
  <si>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</si>
  <si>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</si>
  <si>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</si>
  <si>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</si>
  <si>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</si>
  <si>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</si>
  <si>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</si>
  <si>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</si>
  <si>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</si>
  <si>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</si>
  <si>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</si>
  <si>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</si>
  <si>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</si>
  <si>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</si>
  <si>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</si>
  <si>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</si>
  <si>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</si>
  <si>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</si>
  <si>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</si>
  <si>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</si>
  <si>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</si>
  <si>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</si>
  <si>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</si>
  <si>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</si>
  <si>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</si>
  <si>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</si>
  <si>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</si>
  <si>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</si>
  <si>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</si>
  <si>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</si>
  <si>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</si>
  <si>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</si>
  <si>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</si>
  <si>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</si>
  <si>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</si>
  <si>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</si>
  <si>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</si>
  <si>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</si>
  <si>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</si>
  <si>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</si>
  <si>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</si>
  <si>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</si>
  <si>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</si>
  <si>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</si>
  <si>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</si>
  <si>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</si>
  <si>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</si>
  <si>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</si>
  <si>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</si>
  <si>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</si>
  <si>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</si>
  <si>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</si>
  <si>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</si>
  <si>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</si>
  <si>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</si>
  <si>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</si>
  <si>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</si>
  <si>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</si>
  <si>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</si>
  <si>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</si>
  <si>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</si>
  <si>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</si>
  <si>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</si>
  <si>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</si>
  <si>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</si>
  <si>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</si>
  <si>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</si>
  <si>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</si>
  <si>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</si>
  <si>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</si>
  <si>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</si>
  <si>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</si>
  <si>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</si>
  <si>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</si>
  <si>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</si>
  <si>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</si>
  <si>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</si>
  <si>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</si>
  <si>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</si>
  <si>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</si>
  <si>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</si>
  <si>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</si>
  <si>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</si>
  <si>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</si>
  <si>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</si>
  <si>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</si>
  <si>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</si>
  <si>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</si>
  <si>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</si>
  <si>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</si>
  <si>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</si>
  <si>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</si>
  <si>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</si>
  <si>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</si>
  <si>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</si>
  <si>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</si>
  <si>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</si>
  <si>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</si>
  <si>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</si>
  <si>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</si>
  <si>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</si>
  <si>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</si>
  <si>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</si>
  <si>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</si>
  <si>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</si>
  <si>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</si>
  <si>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</si>
  <si>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</si>
  <si>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</si>
  <si>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</si>
  <si>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</si>
  <si>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</si>
  <si>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</si>
  <si>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</si>
  <si>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</si>
  <si>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</si>
  <si>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</si>
  <si>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</si>
  <si>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</si>
  <si>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</si>
  <si>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</si>
  <si>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</si>
  <si>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</si>
  <si>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</si>
  <si>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</si>
  <si>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</si>
  <si>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</si>
  <si>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</si>
  <si>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</si>
  <si>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</si>
  <si>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</si>
  <si>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</si>
  <si>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</si>
  <si>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</si>
  <si>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</si>
  <si>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</si>
  <si>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</si>
  <si>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</si>
  <si>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</si>
  <si>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</si>
  <si>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</si>
  <si>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</si>
  <si>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</si>
  <si>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</si>
  <si>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</si>
  <si>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</si>
  <si>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</si>
  <si>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</si>
  <si>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</si>
  <si>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</si>
  <si>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</si>
  <si>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</si>
  <si>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</si>
  <si>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</si>
  <si>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</si>
  <si>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</si>
  <si>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</si>
  <si>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</si>
  <si>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</si>
  <si>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</si>
  <si>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</si>
  <si>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</si>
  <si>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</si>
  <si>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</si>
  <si>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</si>
  <si>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</si>
  <si>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</si>
  <si>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</si>
  <si>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</si>
  <si>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</si>
  <si>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</si>
  <si>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</si>
  <si>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</si>
  <si>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</si>
  <si>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</si>
  <si>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</si>
  <si>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</si>
  <si>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</si>
  <si>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</si>
  <si>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</si>
  <si>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</si>
  <si>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</si>
  <si>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</si>
  <si>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</si>
  <si>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</si>
  <si>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</si>
  <si>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</si>
  <si>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</si>
  <si>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</si>
  <si>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</si>
  <si>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</si>
  <si>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</si>
  <si>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</si>
  <si>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</si>
  <si>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</si>
  <si>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</si>
  <si>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</si>
  <si>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</si>
  <si>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</si>
  <si>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</si>
  <si>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</si>
  <si>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</si>
  <si>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</si>
  <si>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</si>
  <si>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</si>
  <si>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</si>
  <si>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</si>
  <si>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</si>
  <si>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</si>
  <si>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</si>
  <si>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</si>
  <si>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</si>
  <si>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</si>
  <si>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</si>
  <si>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</si>
  <si>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</si>
  <si>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</si>
  <si>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</si>
  <si>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</si>
  <si>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</si>
  <si>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</si>
  <si>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</si>
  <si>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</si>
  <si>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</si>
  <si>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</si>
  <si>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</si>
  <si>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</si>
  <si>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</si>
  <si>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</si>
  <si>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</si>
  <si>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</si>
  <si>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</si>
  <si>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</si>
  <si>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</si>
  <si>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</si>
  <si>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</si>
  <si>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</si>
  <si>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</si>
  <si>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</si>
  <si>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</si>
  <si>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</si>
  <si>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</si>
  <si>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</si>
  <si>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</si>
  <si>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</si>
  <si>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</si>
  <si>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</si>
  <si>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</si>
  <si>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</si>
  <si>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</si>
  <si>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</si>
  <si>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</si>
  <si>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</si>
  <si>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</si>
  <si>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</si>
  <si>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</si>
  <si>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</si>
  <si>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</si>
  <si>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</si>
  <si>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</si>
  <si>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</si>
  <si>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</si>
  <si>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</si>
  <si>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</si>
  <si>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</si>
  <si>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</si>
  <si>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</si>
  <si>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</si>
  <si>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</si>
  <si>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</si>
  <si>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</si>
  <si>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</si>
  <si>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</si>
  <si>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</si>
  <si>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</si>
  <si>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</si>
  <si>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</si>
  <si>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</si>
  <si>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</si>
  <si>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</si>
  <si>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</si>
  <si>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</si>
  <si>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</si>
  <si>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</si>
  <si>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</si>
  <si>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</si>
  <si>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</si>
  <si>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</si>
  <si>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</si>
  <si>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</si>
  <si>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</si>
  <si>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</si>
  <si>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</si>
  <si>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</si>
  <si>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</si>
  <si>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</si>
  <si>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</si>
  <si>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</si>
  <si>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</si>
  <si>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</si>
  <si>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</si>
  <si>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</si>
  <si>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</si>
  <si>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</si>
  <si>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</si>
  <si>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</si>
  <si>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</si>
  <si>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</si>
  <si>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</si>
  <si>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</si>
  <si>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</si>
  <si>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</si>
  <si>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</si>
  <si>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</si>
  <si>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</si>
  <si>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</si>
  <si>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</si>
  <si>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</si>
  <si>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</si>
  <si>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</si>
  <si>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</si>
  <si>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</si>
  <si>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</si>
  <si>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</si>
  <si>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</si>
  <si>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</si>
  <si>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</si>
  <si>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</si>
  <si>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</si>
  <si>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</si>
  <si>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</si>
  <si>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</si>
  <si>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</si>
  <si>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</si>
  <si>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</si>
  <si>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</si>
  <si>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</si>
  <si>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</si>
  <si>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</si>
  <si>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</si>
  <si>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</si>
  <si>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</si>
  <si>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</si>
  <si>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</si>
  <si>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</si>
  <si>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</si>
  <si>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</si>
  <si>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</si>
  <si>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</si>
  <si>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</si>
  <si>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</si>
  <si>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</si>
  <si>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</si>
  <si>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</si>
  <si>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</si>
  <si>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</si>
  <si>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</si>
  <si>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</si>
  <si>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</si>
  <si>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</si>
  <si>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</si>
  <si>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</si>
  <si>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</si>
  <si>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</si>
  <si>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</si>
  <si>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</si>
  <si>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</si>
  <si>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</si>
  <si>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</si>
  <si>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</si>
  <si>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</si>
  <si>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</si>
  <si>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</si>
  <si>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</si>
  <si>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</si>
  <si>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</si>
  <si>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</si>
  <si>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</si>
  <si>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</si>
  <si>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</si>
  <si>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</si>
  <si>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</si>
  <si>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</si>
  <si>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</si>
  <si>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</si>
  <si>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</si>
  <si>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</si>
  <si>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</si>
  <si>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</si>
  <si>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</si>
  <si>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</si>
  <si>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</si>
  <si>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</si>
  <si>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</si>
  <si>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</si>
  <si>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</si>
  <si>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</si>
  <si>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</si>
  <si>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</si>
  <si>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</si>
  <si>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</si>
  <si>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</si>
  <si>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</si>
  <si>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</si>
  <si>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</si>
  <si>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</si>
  <si>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</si>
  <si>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</si>
  <si>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</si>
  <si>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</si>
  <si>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</si>
  <si>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</si>
  <si>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</si>
  <si>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</si>
  <si>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</si>
  <si>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</si>
  <si>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</si>
  <si>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</si>
  <si>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</si>
  <si>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</si>
  <si>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</si>
  <si>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</si>
  <si>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</si>
  <si>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</si>
  <si>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</si>
  <si>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</si>
  <si>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</si>
  <si>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</si>
  <si>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</si>
  <si>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</si>
  <si>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</si>
  <si>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</si>
  <si>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</si>
  <si>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</si>
  <si>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</si>
  <si>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</si>
  <si>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</si>
  <si>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</si>
  <si>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</si>
  <si>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</si>
  <si>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</si>
  <si>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</si>
  <si>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</si>
  <si>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</si>
  <si>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</si>
  <si>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</si>
  <si>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</si>
  <si>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</si>
  <si>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</si>
  <si>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</si>
  <si>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</si>
  <si>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</si>
  <si>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</si>
  <si>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</si>
  <si>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</si>
  <si>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</si>
  <si>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</si>
  <si>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</si>
  <si>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</si>
  <si>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</si>
  <si>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</si>
  <si>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</si>
  <si>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</si>
  <si>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</si>
  <si>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</si>
  <si>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</si>
  <si>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</si>
  <si>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</si>
  <si>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</si>
  <si>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</si>
  <si>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</si>
  <si>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</si>
  <si>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</si>
  <si>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</si>
  <si>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</si>
  <si>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</si>
  <si>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</si>
  <si>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</si>
  <si>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</si>
  <si>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</si>
  <si>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</si>
  <si>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</si>
  <si>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</si>
  <si>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</si>
  <si>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</si>
  <si>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</si>
  <si>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</si>
  <si>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</si>
  <si>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</si>
  <si>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</si>
  <si>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</si>
  <si>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</si>
  <si>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</si>
  <si>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</si>
  <si>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</si>
  <si>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</si>
  <si>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</si>
  <si>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</si>
  <si>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</si>
  <si>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</si>
  <si>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</si>
  <si>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</si>
  <si>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</si>
  <si>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</si>
  <si>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</si>
  <si>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</si>
  <si>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</si>
  <si>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</si>
  <si>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</si>
  <si>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</si>
  <si>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</si>
  <si>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</si>
  <si>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</si>
  <si>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</si>
  <si>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</si>
  <si>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</si>
  <si>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</si>
  <si>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</si>
  <si>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</si>
  <si>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</si>
  <si>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</si>
  <si>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</si>
  <si>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</si>
  <si>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</si>
  <si>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</si>
  <si>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</si>
  <si>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</si>
  <si>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</si>
  <si>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</si>
  <si>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</si>
  <si>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</si>
  <si>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</si>
  <si>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</si>
  <si>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</si>
  <si>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</si>
  <si>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</si>
  <si>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</si>
  <si>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</si>
  <si>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</si>
  <si>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</si>
  <si>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</si>
  <si>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</si>
  <si>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</si>
  <si>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</si>
  <si>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</si>
  <si>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</si>
  <si>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</si>
  <si>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</si>
  <si>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</si>
  <si>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</si>
  <si>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</si>
  <si>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</si>
  <si>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</si>
  <si>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</si>
  <si>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</si>
  <si>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</si>
  <si>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</si>
  <si>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</si>
  <si>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</si>
  <si>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</si>
  <si>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</si>
  <si>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</si>
  <si>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</si>
  <si>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</si>
  <si>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</si>
  <si>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</si>
  <si>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</si>
  <si>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</si>
  <si>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</si>
  <si>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</si>
  <si>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</si>
  <si>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</si>
  <si>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</si>
  <si>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</si>
  <si>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</si>
  <si>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</si>
  <si>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</si>
  <si>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</si>
  <si>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</si>
  <si>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</si>
  <si>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</si>
  <si>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</si>
  <si>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</si>
  <si>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</si>
  <si>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</si>
  <si>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</si>
  <si>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</si>
  <si>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</si>
  <si>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</si>
  <si>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</si>
  <si>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</si>
  <si>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</si>
  <si>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</si>
  <si>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</si>
  <si>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</si>
  <si>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</si>
  <si>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</si>
  <si>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</si>
  <si>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</si>
  <si>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</si>
  <si>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</si>
  <si>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</si>
  <si>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</si>
  <si>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</si>
  <si>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</si>
  <si>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</si>
  <si>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</si>
  <si>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</si>
  <si>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</si>
  <si>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</si>
  <si>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</si>
  <si>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</si>
  <si>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</si>
  <si>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</si>
  <si>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</si>
  <si>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</si>
  <si>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</si>
  <si>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</si>
  <si>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</si>
  <si>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</si>
  <si>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</si>
  <si>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</si>
  <si>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</si>
  <si>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</si>
  <si>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</si>
  <si>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</si>
  <si>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</si>
  <si>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</si>
  <si>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</si>
  <si>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</si>
  <si>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</si>
  <si>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</si>
  <si>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</si>
  <si>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</si>
  <si>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</si>
  <si>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</si>
  <si>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</si>
  <si>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</si>
  <si>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</si>
  <si>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</si>
  <si>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</si>
  <si>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</si>
  <si>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</si>
  <si>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</si>
  <si>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</si>
  <si>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</si>
  <si>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</si>
  <si>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</si>
  <si>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</si>
  <si>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</si>
  <si>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</si>
  <si>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</si>
  <si>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</si>
  <si>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</si>
  <si>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</si>
  <si>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</si>
  <si>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</si>
  <si>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</si>
  <si>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</si>
  <si>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</si>
  <si>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</si>
  <si>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</si>
  <si>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</si>
  <si>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</si>
  <si>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</si>
  <si>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</si>
  <si>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</si>
  <si>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</si>
  <si>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</si>
  <si>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</si>
  <si>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</si>
  <si>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</si>
  <si>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</si>
  <si>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</si>
  <si>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</si>
  <si>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</si>
  <si>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</si>
  <si>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</si>
  <si>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</si>
  <si>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</si>
  <si>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</si>
  <si>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</si>
  <si>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</si>
  <si>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</si>
  <si>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</si>
  <si>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</si>
  <si>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</si>
  <si>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</si>
  <si>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</si>
  <si>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</si>
  <si>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</si>
  <si>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</si>
  <si>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</si>
  <si>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</si>
  <si>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</si>
  <si>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</si>
  <si>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</si>
  <si>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</si>
  <si>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</si>
  <si>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</si>
  <si>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</si>
  <si>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</si>
  <si>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</si>
  <si>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</si>
  <si>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</si>
  <si>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</si>
  <si>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</si>
  <si>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</si>
  <si>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</si>
  <si>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</si>
  <si>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</si>
  <si>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</si>
  <si>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</si>
  <si>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</si>
  <si>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</si>
  <si>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</si>
  <si>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</si>
  <si>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</si>
  <si>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</si>
  <si>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</si>
  <si>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</si>
  <si>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</si>
  <si>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</si>
  <si>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</si>
  <si>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</si>
  <si>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</si>
  <si>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</si>
  <si>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</si>
  <si>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</si>
  <si>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</si>
  <si>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</si>
  <si>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</si>
  <si>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</si>
  <si>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</si>
  <si>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</si>
  <si>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</si>
  <si>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</si>
  <si>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</si>
  <si>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</si>
  <si>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</si>
  <si>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</si>
  <si>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</si>
  <si>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</si>
  <si>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</si>
  <si>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</si>
  <si>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</si>
  <si>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</si>
  <si>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</si>
  <si>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</si>
  <si>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</si>
  <si>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</si>
  <si>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</si>
  <si>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</si>
  <si>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</si>
  <si>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</si>
  <si>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</si>
  <si>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</si>
  <si>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</si>
  <si>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</si>
  <si>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</si>
  <si>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</si>
  <si>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</si>
  <si>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</si>
  <si>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</si>
  <si>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</si>
  <si>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</si>
  <si>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</si>
  <si>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</si>
  <si>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</si>
  <si>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</si>
  <si>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</si>
  <si>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</si>
  <si>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</si>
  <si>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</si>
  <si>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</si>
  <si>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</si>
  <si>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</si>
  <si>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</si>
  <si>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</si>
  <si>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</si>
  <si>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</si>
  <si>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</si>
  <si>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</si>
  <si>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</si>
  <si>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</si>
  <si>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</si>
  <si>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</si>
  <si>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</si>
  <si>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</si>
  <si>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</si>
  <si>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</si>
  <si>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</si>
  <si>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</si>
  <si>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</si>
  <si>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</si>
  <si>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</si>
  <si>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</si>
  <si>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</si>
  <si>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</si>
  <si>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</si>
  <si>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</si>
  <si>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</si>
  <si>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</si>
  <si>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</si>
  <si>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</si>
  <si>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</si>
  <si>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</si>
  <si>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</si>
  <si>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</si>
  <si>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</si>
  <si>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</si>
  <si>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</si>
  <si>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</si>
  <si>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</si>
  <si>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</si>
  <si>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</si>
  <si>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</si>
  <si>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</si>
  <si>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</si>
  <si>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</si>
  <si>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</si>
  <si>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</si>
  <si>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</si>
  <si>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</si>
  <si>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</si>
  <si>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</si>
  <si>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</si>
  <si>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</si>
  <si>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</si>
  <si>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</si>
  <si>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</si>
  <si>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</si>
  <si>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</si>
  <si>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</si>
  <si>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</si>
  <si>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</si>
  <si>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</si>
  <si>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</si>
  <si>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</si>
  <si>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</si>
  <si>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</si>
  <si>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</si>
  <si>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</si>
  <si>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</si>
  <si>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</si>
  <si>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</si>
  <si>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</si>
  <si>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</si>
  <si>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</si>
  <si>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</si>
  <si>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</si>
  <si>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</si>
  <si>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</si>
  <si>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</si>
  <si>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</si>
  <si>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</si>
  <si>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</si>
  <si>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</si>
  <si>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</si>
  <si>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</si>
  <si>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</si>
  <si>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</si>
  <si>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</si>
  <si>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</si>
  <si>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</si>
  <si>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</si>
  <si>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</si>
  <si>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</si>
  <si>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</si>
  <si>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</si>
  <si>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</si>
  <si>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</si>
  <si>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</si>
  <si>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</si>
  <si>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</si>
  <si>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</si>
  <si>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</si>
  <si>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</si>
  <si>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</si>
  <si>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</si>
  <si>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</si>
  <si>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</si>
  <si>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</si>
  <si>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</si>
  <si>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</si>
  <si>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</si>
  <si>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</si>
  <si>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</si>
  <si>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</si>
  <si>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</si>
  <si>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</si>
  <si>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</si>
  <si>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</si>
  <si>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</si>
  <si>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</si>
  <si>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</si>
  <si>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</si>
  <si>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</si>
  <si>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</si>
  <si>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</si>
  <si>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</si>
  <si>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</si>
  <si>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</si>
  <si>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</si>
  <si>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</si>
  <si>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</si>
  <si>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</si>
  <si>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</si>
  <si>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</si>
  <si>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</si>
  <si>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</si>
  <si>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</si>
  <si>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</si>
  <si>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</si>
  <si>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</si>
  <si>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</si>
  <si>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</si>
  <si>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</si>
  <si>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</si>
  <si>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</si>
  <si>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</si>
  <si>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</si>
  <si>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</si>
  <si>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</si>
  <si>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</si>
  <si>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</si>
  <si>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</si>
  <si>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</si>
  <si>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</si>
  <si>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</si>
  <si>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</si>
  <si>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</si>
  <si>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</si>
  <si>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</si>
  <si>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</si>
  <si>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</si>
  <si>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</si>
  <si>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</si>
  <si>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</si>
  <si>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</si>
  <si>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</si>
  <si>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</si>
  <si>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</si>
  <si>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</si>
  <si>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</si>
  <si>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</si>
  <si>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</si>
  <si>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</si>
  <si>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</si>
  <si>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</si>
  <si>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</si>
  <si>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</si>
  <si>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</si>
  <si>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</si>
  <si>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</si>
  <si>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</si>
  <si>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</si>
  <si>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</si>
  <si>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</si>
  <si>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</si>
  <si>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</si>
  <si>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</si>
  <si>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</si>
  <si>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</si>
  <si>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</si>
  <si>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</si>
  <si>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</si>
  <si>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</si>
  <si>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</si>
  <si>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</si>
  <si>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</si>
  <si>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</si>
  <si>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</si>
  <si>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</si>
  <si>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</si>
  <si>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</si>
  <si>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</si>
  <si>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</si>
  <si>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</si>
  <si>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</si>
  <si>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</si>
  <si>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</si>
  <si>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</si>
  <si>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</si>
  <si>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</si>
  <si>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</si>
  <si>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</si>
  <si>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</si>
  <si>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</si>
  <si>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</si>
  <si>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</si>
  <si>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</si>
  <si>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</si>
  <si>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</si>
  <si>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</si>
  <si>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</si>
  <si>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</si>
  <si>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</si>
  <si>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</si>
  <si>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</si>
  <si>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</si>
  <si>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</si>
  <si>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</si>
  <si>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</si>
  <si>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</si>
  <si>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</si>
  <si>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</si>
  <si>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</si>
  <si>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</si>
  <si>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</si>
  <si>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</si>
  <si>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</si>
  <si>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</si>
  <si>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</si>
  <si>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</si>
  <si>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</si>
  <si>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</si>
  <si>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</si>
  <si>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</si>
  <si>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</si>
  <si>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</si>
  <si>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</si>
  <si>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</si>
  <si>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</si>
  <si>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</si>
  <si>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</si>
  <si>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</si>
  <si>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</si>
  <si>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</si>
  <si>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</si>
  <si>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</si>
  <si>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</si>
  <si>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</si>
  <si>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</si>
  <si>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</si>
  <si>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</si>
  <si>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</si>
  <si>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</si>
  <si>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</si>
  <si>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</si>
  <si>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</si>
  <si>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</si>
  <si>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</si>
  <si>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</si>
  <si>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</si>
  <si>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</si>
  <si>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</si>
  <si>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</si>
  <si>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</si>
  <si>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</si>
  <si>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</si>
  <si>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</si>
  <si>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</si>
  <si>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</si>
  <si>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</si>
  <si>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</si>
  <si>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</si>
  <si>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</si>
  <si>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</si>
  <si>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</si>
  <si>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</si>
  <si>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</si>
  <si>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</si>
  <si>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</si>
  <si>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</si>
  <si>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</si>
  <si>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</si>
  <si>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</si>
  <si>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</si>
  <si>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</si>
  <si>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</si>
  <si>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</si>
  <si>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</si>
  <si>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</si>
  <si>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</si>
  <si>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</si>
  <si>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</si>
  <si>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</si>
  <si>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</si>
  <si>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</si>
  <si>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</si>
  <si>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</si>
  <si>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</si>
  <si>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</si>
  <si>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</si>
  <si>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</si>
  <si>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</si>
  <si>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</si>
  <si>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</si>
  <si>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</si>
  <si>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</si>
  <si>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</si>
  <si>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</si>
  <si>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</si>
  <si>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</si>
  <si>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</si>
  <si>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</si>
  <si>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</si>
  <si>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</si>
  <si>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</si>
  <si>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</si>
  <si>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</si>
  <si>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</si>
  <si>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</si>
  <si>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</si>
  <si>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</si>
  <si>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</si>
  <si>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</si>
  <si>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</si>
  <si>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</si>
  <si>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</si>
  <si>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</si>
  <si>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</si>
  <si>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</si>
  <si>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</si>
  <si>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</si>
  <si>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</si>
  <si>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</si>
  <si>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</si>
  <si>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</si>
  <si>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</si>
  <si>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</si>
  <si>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</si>
  <si>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</si>
  <si>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</si>
  <si>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</si>
  <si>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</si>
  <si>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</si>
  <si>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</si>
  <si>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</si>
  <si>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</si>
  <si>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</si>
  <si>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</si>
  <si>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</si>
  <si>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</si>
  <si>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</si>
  <si>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</si>
  <si>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</si>
  <si>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</si>
  <si>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</si>
  <si>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</si>
  <si>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</si>
  <si>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</si>
  <si>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</si>
  <si>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</si>
  <si>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</si>
  <si>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</si>
  <si>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</si>
  <si>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</si>
  <si>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</si>
  <si>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</si>
  <si>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</si>
  <si>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</si>
  <si>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</si>
  <si>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</si>
  <si>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</si>
  <si>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</si>
  <si>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</si>
  <si>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</si>
  <si>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</si>
  <si>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</si>
  <si>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</si>
  <si>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</si>
  <si>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</si>
  <si>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</si>
  <si>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</si>
  <si>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</si>
  <si>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</si>
  <si>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</si>
  <si>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</si>
  <si>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</si>
  <si>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</si>
  <si>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</si>
  <si>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</si>
  <si>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</si>
  <si>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</si>
  <si>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</si>
  <si>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</si>
  <si>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</si>
  <si>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</si>
  <si>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</si>
  <si>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</si>
  <si>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</si>
  <si>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</si>
  <si>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</si>
  <si>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</si>
  <si>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</si>
  <si>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</si>
  <si>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</si>
  <si>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</si>
  <si>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</si>
  <si>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</si>
  <si>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</si>
  <si>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</si>
  <si>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</si>
  <si>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</si>
  <si>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</si>
  <si>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</si>
  <si>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</si>
  <si>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</si>
  <si>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</si>
  <si>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</si>
  <si>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</si>
  <si>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</si>
  <si>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</si>
  <si>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</si>
  <si>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</si>
  <si>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</si>
  <si>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</si>
  <si>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</si>
  <si>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</si>
  <si>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</si>
  <si>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</si>
  <si>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</si>
  <si>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</si>
  <si>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</si>
  <si>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</si>
  <si>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</si>
  <si>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</si>
  <si>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</si>
  <si>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</si>
  <si>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</si>
  <si>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</si>
  <si>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</si>
  <si>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</si>
  <si>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</si>
  <si>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</si>
  <si>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</si>
  <si>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</si>
  <si>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</si>
  <si>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</si>
  <si>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</si>
  <si>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</si>
  <si>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</si>
  <si>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</si>
  <si>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</si>
  <si>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</si>
  <si>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</si>
  <si>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</si>
  <si>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</si>
  <si>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</si>
  <si>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</si>
  <si>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</si>
  <si>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</si>
  <si>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</si>
  <si>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</si>
  <si>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</si>
  <si>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</si>
  <si>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</si>
  <si>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</si>
  <si>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</si>
  <si>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</si>
  <si>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</si>
  <si>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</si>
  <si>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</si>
  <si>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</si>
  <si>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</si>
  <si>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</si>
  <si>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</si>
  <si>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</si>
  <si>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</si>
  <si>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</si>
  <si>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</si>
  <si>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</si>
  <si>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</si>
  <si>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</si>
  <si>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</si>
  <si>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</si>
  <si>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</si>
  <si>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</si>
  <si>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</si>
  <si>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</si>
  <si>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</si>
  <si>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</si>
  <si>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</si>
  <si>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</si>
  <si>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</si>
  <si>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</si>
  <si>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</si>
  <si>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</si>
  <si>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</si>
  <si>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</si>
  <si>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</si>
  <si>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</si>
  <si>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</si>
  <si>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</si>
  <si>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</si>
  <si>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</si>
  <si>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</si>
  <si>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</si>
  <si>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</si>
  <si>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</si>
  <si>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</si>
  <si>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</si>
  <si>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</si>
  <si>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</si>
  <si>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</si>
  <si>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</si>
  <si>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</si>
  <si>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</si>
  <si>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</si>
  <si>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</si>
  <si>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</si>
  <si>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</si>
  <si>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</si>
  <si>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</si>
  <si>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</si>
  <si>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</si>
  <si>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</si>
  <si>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</si>
  <si>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</si>
  <si>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</si>
  <si>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</si>
  <si>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</si>
  <si>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</si>
  <si>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</si>
  <si>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</si>
  <si>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</si>
  <si>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</si>
  <si>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</si>
  <si>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</si>
  <si>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</si>
  <si>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</si>
  <si>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</si>
  <si>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</si>
  <si>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</si>
  <si>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</si>
  <si>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</si>
  <si>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</si>
  <si>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</si>
  <si>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</si>
  <si>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</si>
  <si>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</si>
  <si>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</si>
  <si>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</si>
  <si>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</si>
  <si>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</si>
  <si>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</si>
  <si>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</si>
  <si>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</si>
  <si>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</si>
  <si>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</si>
  <si>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</si>
  <si>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</si>
  <si>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</si>
  <si>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</si>
  <si>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</si>
  <si>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</si>
  <si>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</si>
  <si>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</si>
  <si>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</si>
  <si>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</si>
  <si>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</si>
  <si>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</si>
  <si>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</si>
  <si>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</si>
  <si>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</si>
  <si>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</si>
  <si>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</si>
  <si>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</si>
  <si>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</si>
  <si>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</si>
  <si>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</si>
  <si>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</si>
  <si>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</si>
  <si>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</si>
  <si>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</si>
  <si>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</si>
  <si>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</si>
  <si>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</si>
  <si>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</si>
  <si>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</si>
  <si>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</si>
  <si>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</si>
  <si>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</si>
  <si>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</si>
  <si>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</si>
  <si>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</si>
  <si>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</si>
  <si>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</si>
  <si>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</si>
  <si>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</si>
  <si>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</si>
  <si>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</si>
  <si>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</si>
  <si>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</si>
  <si>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</si>
  <si>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</si>
  <si>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</si>
  <si>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</si>
  <si>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</si>
  <si>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</si>
  <si>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</si>
  <si>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</si>
  <si>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</si>
  <si>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</si>
  <si>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</si>
  <si>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</si>
  <si>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</si>
  <si>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</si>
  <si>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</si>
  <si>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</si>
  <si>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</si>
  <si>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</si>
  <si>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</si>
  <si>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</si>
  <si>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</si>
  <si>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</si>
  <si>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</si>
  <si>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</si>
  <si>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</si>
  <si>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</si>
  <si>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</si>
  <si>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</si>
  <si>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</si>
  <si>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</si>
  <si>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</si>
  <si>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</si>
  <si>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</si>
  <si>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</si>
  <si>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</si>
  <si>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</si>
  <si>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</si>
  <si>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</si>
  <si>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</si>
  <si>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</si>
  <si>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</si>
  <si>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</si>
  <si>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</si>
  <si>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</si>
  <si>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</si>
  <si>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</si>
  <si>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</si>
  <si>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</si>
  <si>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</si>
  <si>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</si>
  <si>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</si>
  <si>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</si>
  <si>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</si>
  <si>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</si>
  <si>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</si>
  <si>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</si>
  <si>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</si>
  <si>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</si>
  <si>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</si>
  <si>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</si>
  <si>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</si>
  <si>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</si>
  <si>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</si>
  <si>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</si>
  <si>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</si>
  <si>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</si>
  <si>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</si>
  <si>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</si>
  <si>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</si>
  <si>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</si>
  <si>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</si>
  <si>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</si>
  <si>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</si>
  <si>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</si>
  <si>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</si>
  <si>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</si>
  <si>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</si>
  <si>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</si>
  <si>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</si>
  <si>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</si>
  <si>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</si>
  <si>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</si>
  <si>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</si>
  <si>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</si>
  <si>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</si>
  <si>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</si>
  <si>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</si>
  <si>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</si>
  <si>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</si>
  <si>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</si>
  <si>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</si>
  <si>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</si>
  <si>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</si>
  <si>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</si>
  <si>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</si>
  <si>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</si>
  <si>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</si>
  <si>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</si>
  <si>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</si>
  <si>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</si>
  <si>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</si>
  <si>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</si>
  <si>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</si>
  <si>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</si>
  <si>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</si>
  <si>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</si>
  <si>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</si>
  <si>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</si>
  <si>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</si>
  <si>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</si>
  <si>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</si>
  <si>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</si>
  <si>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</si>
  <si>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</si>
  <si>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</si>
  <si>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</si>
  <si>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</si>
  <si>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</si>
  <si>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</si>
  <si>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</si>
  <si>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</si>
  <si>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</si>
  <si>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</si>
  <si>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</si>
  <si>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</si>
  <si>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</si>
  <si>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</si>
  <si>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</si>
  <si>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</si>
  <si>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</si>
  <si>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</si>
  <si>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</si>
  <si>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</si>
  <si>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</si>
  <si>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</si>
  <si>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</si>
  <si>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</si>
  <si>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</si>
  <si>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</si>
  <si>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</si>
  <si>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</si>
  <si>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</si>
  <si>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</si>
  <si>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</si>
  <si>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</si>
  <si>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</si>
  <si>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</si>
  <si>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</si>
  <si>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</si>
  <si>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</si>
  <si>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</si>
  <si>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</si>
  <si>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</si>
  <si>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</si>
  <si>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</si>
  <si>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</si>
  <si>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</si>
  <si>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</si>
  <si>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</si>
  <si>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</si>
  <si>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</si>
  <si>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</si>
  <si>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</si>
  <si>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</si>
  <si>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</si>
  <si>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</si>
  <si>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</si>
  <si>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</si>
  <si>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</si>
  <si>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</si>
  <si>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</si>
  <si>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</si>
  <si>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</si>
  <si>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</si>
  <si>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</si>
  <si>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</si>
  <si>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</si>
  <si>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</si>
  <si>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</si>
  <si>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</si>
  <si>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</si>
  <si>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</si>
  <si>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</si>
  <si>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</si>
  <si>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</si>
  <si>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</si>
  <si>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</si>
  <si>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</si>
  <si>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</si>
  <si>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</si>
  <si>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</si>
  <si>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</si>
  <si>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</si>
  <si>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</si>
  <si>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</si>
  <si>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</si>
  <si>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</si>
  <si>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</si>
  <si>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</si>
  <si>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</si>
  <si>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</si>
  <si>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</si>
  <si>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</si>
  <si>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</si>
  <si>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</si>
  <si>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</si>
  <si>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</si>
  <si>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</si>
  <si>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</si>
  <si>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</si>
  <si>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</si>
  <si>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</si>
  <si>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</si>
  <si>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</si>
  <si>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</si>
  <si>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</si>
  <si>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</si>
  <si>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</si>
  <si>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</si>
  <si>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</si>
  <si>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</si>
  <si>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</si>
  <si>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</si>
  <si>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</si>
  <si>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</si>
  <si>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</si>
  <si>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</si>
  <si>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</si>
  <si>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</si>
  <si>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</si>
  <si>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</si>
  <si>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</si>
  <si>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</si>
  <si>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</si>
  <si>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</si>
  <si>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</si>
  <si>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</si>
  <si>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</si>
  <si>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</si>
  <si>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</si>
  <si>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</si>
  <si>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</si>
  <si>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</si>
  <si>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</si>
  <si>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</si>
  <si>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</si>
  <si>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</si>
  <si>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</si>
  <si>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</si>
  <si>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</si>
  <si>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</si>
  <si>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</si>
  <si>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</si>
  <si>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</si>
  <si>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</si>
  <si>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</si>
  <si>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</si>
  <si>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</si>
  <si>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</si>
  <si>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</si>
  <si>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</si>
  <si>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</si>
  <si>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</si>
  <si>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</si>
  <si>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</si>
  <si>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</si>
  <si>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</si>
  <si>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</si>
  <si>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</si>
  <si>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</si>
  <si>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</si>
  <si>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</si>
  <si>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</si>
  <si>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</si>
  <si>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</si>
  <si>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</si>
  <si>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</si>
  <si>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</si>
  <si>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</si>
  <si>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</si>
  <si>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</si>
  <si>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</si>
  <si>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</si>
  <si>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</si>
  <si>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</si>
  <si>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</si>
  <si>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</si>
  <si>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</si>
  <si>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</si>
  <si>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</si>
  <si>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</si>
  <si>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</si>
  <si>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</si>
  <si>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</si>
  <si>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</si>
  <si>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</si>
  <si>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</si>
  <si>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</si>
  <si>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</si>
  <si>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</si>
  <si>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</si>
  <si>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</si>
  <si>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</si>
  <si>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</si>
  <si>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</si>
  <si>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</si>
  <si>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</si>
  <si>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</si>
  <si>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</si>
  <si>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</si>
  <si>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</si>
  <si>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</si>
  <si>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</si>
  <si>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</si>
  <si>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</si>
  <si>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</si>
  <si>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</si>
  <si>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</si>
  <si>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</si>
  <si>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</si>
  <si>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</si>
  <si>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</si>
  <si>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</si>
  <si>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</si>
  <si>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</si>
  <si>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</si>
  <si>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</si>
  <si>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</si>
  <si>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</si>
  <si>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</si>
  <si>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</si>
  <si>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</si>
  <si>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</si>
  <si>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</si>
  <si>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</si>
  <si>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</si>
  <si>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</si>
  <si>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</si>
  <si>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</si>
  <si>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</si>
  <si>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</si>
  <si>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</si>
  <si>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</si>
  <si>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</si>
  <si>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</si>
  <si>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</si>
  <si>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</si>
  <si>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</si>
  <si>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</si>
  <si>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</si>
  <si>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</si>
  <si>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</si>
  <si>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</si>
  <si>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</si>
  <si>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</si>
  <si>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</si>
  <si>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</si>
  <si>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</si>
  <si>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</si>
  <si>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</si>
  <si>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</si>
  <si>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</si>
  <si>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</si>
  <si>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</si>
  <si>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</si>
  <si>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</si>
  <si>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</si>
  <si>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</si>
  <si>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</si>
  <si>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</si>
  <si>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</si>
  <si>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</si>
  <si>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</si>
  <si>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</si>
  <si>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</si>
  <si>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</si>
  <si>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</si>
  <si>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</si>
  <si>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</si>
  <si>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</si>
  <si>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</si>
  <si>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</si>
  <si>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</si>
  <si>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</si>
  <si>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</si>
  <si>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</si>
  <si>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</si>
  <si>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</si>
  <si>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</si>
  <si>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</si>
  <si>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</si>
  <si>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</si>
  <si>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</si>
  <si>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</si>
  <si>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</si>
  <si>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</si>
  <si>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</si>
  <si>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</si>
  <si>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</si>
  <si>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</si>
  <si>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</si>
  <si>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</si>
  <si>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</si>
  <si>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</si>
  <si>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</si>
  <si>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</si>
  <si>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</si>
  <si>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</si>
  <si>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</si>
  <si>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</si>
  <si>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</si>
  <si>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</si>
  <si>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</si>
  <si>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</si>
  <si>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</si>
  <si>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</si>
  <si>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</si>
  <si>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</si>
  <si>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</si>
  <si>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</si>
  <si>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</si>
  <si>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</si>
  <si>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</si>
  <si>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</si>
  <si>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</si>
  <si>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</si>
  <si>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</si>
  <si>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</si>
  <si>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</si>
  <si>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</si>
  <si>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</si>
  <si>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</si>
  <si>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</si>
  <si>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</si>
  <si>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</si>
  <si>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</si>
  <si>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</si>
  <si>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</si>
  <si>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</si>
  <si>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</si>
  <si>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</si>
  <si>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</si>
  <si>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</si>
  <si>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</si>
  <si>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</si>
  <si>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</si>
  <si>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</si>
  <si>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</si>
  <si>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</si>
  <si>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</si>
  <si>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</si>
  <si>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</si>
  <si>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</si>
  <si>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</si>
  <si>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</si>
  <si>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</si>
  <si>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</si>
  <si>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</si>
  <si>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</si>
  <si>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</si>
  <si>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</si>
  <si>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</si>
  <si>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</si>
  <si>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</si>
  <si>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</si>
  <si>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</si>
  <si>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</si>
  <si>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</si>
  <si>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</si>
  <si>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</si>
  <si>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</si>
  <si>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</si>
  <si>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</si>
  <si>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</si>
  <si>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</si>
  <si>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</si>
  <si>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</si>
  <si>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</si>
  <si>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</si>
  <si>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</si>
  <si>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</si>
  <si>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</si>
  <si>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</si>
  <si>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</si>
  <si>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</si>
  <si>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</si>
  <si>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</si>
  <si>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</si>
  <si>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</si>
  <si>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</si>
  <si>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</si>
  <si>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</si>
  <si>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</si>
  <si>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</si>
  <si>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</si>
  <si>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</si>
  <si>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</si>
  <si>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</si>
  <si>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</si>
  <si>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</si>
  <si>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</si>
  <si>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</si>
  <si>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</si>
  <si>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</si>
  <si>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</si>
  <si>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</si>
  <si>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</si>
  <si>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</si>
  <si>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</si>
  <si>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</si>
  <si>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</si>
  <si>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</si>
  <si>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</si>
  <si>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</si>
  <si>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</si>
  <si>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</si>
  <si>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</si>
  <si>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</si>
  <si>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</si>
  <si>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</si>
  <si>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</si>
  <si>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</si>
  <si>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</si>
  <si>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</si>
  <si>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</si>
  <si>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</si>
  <si>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</si>
  <si>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</si>
  <si>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</si>
  <si>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</si>
  <si>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</si>
  <si>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</si>
  <si>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</si>
  <si>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</si>
  <si>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</si>
  <si>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</si>
  <si>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</si>
  <si>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</si>
  <si>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</si>
  <si>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</si>
  <si>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</si>
  <si>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</si>
  <si>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</si>
  <si>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</si>
  <si>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</si>
  <si>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</si>
  <si>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</si>
  <si>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</si>
  <si>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</si>
  <si>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</si>
  <si>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</si>
  <si>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</si>
  <si>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</si>
  <si>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</si>
  <si>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</si>
  <si>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</si>
  <si>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</si>
  <si>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</si>
  <si>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</si>
  <si>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</si>
  <si>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</si>
  <si>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</si>
  <si>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</si>
  <si>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</si>
  <si>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</si>
  <si>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</si>
  <si>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</si>
  <si>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</si>
  <si>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</si>
  <si>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</si>
  <si>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</si>
  <si>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</si>
  <si>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</si>
  <si>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</si>
  <si>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</si>
  <si>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</si>
  <si>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</si>
  <si>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</si>
  <si>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</si>
  <si>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</si>
  <si>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</si>
  <si>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</si>
  <si>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</si>
  <si>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</si>
  <si>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</si>
  <si>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</si>
  <si>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</si>
  <si>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</si>
  <si>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</si>
  <si>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</si>
  <si>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</si>
  <si>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</si>
  <si>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</si>
  <si>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</si>
  <si>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</si>
  <si>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</si>
  <si>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</si>
  <si>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</si>
  <si>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</si>
  <si>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</si>
  <si>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</si>
  <si>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</si>
  <si>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</si>
  <si>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</si>
  <si>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</si>
  <si>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</si>
  <si>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</si>
  <si>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</si>
  <si>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</si>
  <si>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</si>
  <si>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</si>
  <si>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</si>
  <si>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</si>
  <si>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</si>
  <si>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</si>
  <si>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</si>
  <si>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</si>
  <si>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</si>
  <si>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</si>
  <si>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</si>
  <si>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</si>
  <si>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</si>
  <si>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</si>
  <si>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</si>
  <si>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</si>
  <si>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</si>
  <si>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</si>
  <si>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</si>
  <si>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</si>
  <si>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</si>
  <si>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</si>
  <si>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</si>
  <si>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</si>
  <si>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</si>
  <si>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</si>
  <si>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</si>
  <si>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</si>
  <si>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</si>
  <si>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</si>
  <si>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</si>
  <si>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</si>
  <si>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</si>
  <si>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</si>
  <si>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</si>
  <si>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</si>
  <si>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</si>
  <si>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</si>
  <si>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</si>
  <si>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</si>
  <si>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</si>
  <si>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</si>
  <si>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</si>
  <si>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</si>
  <si>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</si>
  <si>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</si>
  <si>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</si>
  <si>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</si>
  <si>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</si>
  <si>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</si>
  <si>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</si>
  <si>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</si>
  <si>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</si>
  <si>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</si>
  <si>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</si>
  <si>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</si>
  <si>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</si>
  <si>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</si>
  <si>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</si>
  <si>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</si>
  <si>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</si>
  <si>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</si>
  <si>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</si>
  <si>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</si>
  <si>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</si>
  <si>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</si>
  <si>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</si>
  <si>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</si>
  <si>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</si>
  <si>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</si>
  <si>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</si>
  <si>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</si>
  <si>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</si>
  <si>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</si>
  <si>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</si>
  <si>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</si>
  <si>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</si>
  <si>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</si>
  <si>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</si>
  <si>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</si>
  <si>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</si>
  <si>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</si>
  <si>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</si>
  <si>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</si>
  <si>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</si>
  <si>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</si>
  <si>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</si>
  <si>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</si>
  <si>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</si>
  <si>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</si>
  <si>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</si>
  <si>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</si>
  <si>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</si>
  <si>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</si>
  <si>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</si>
  <si>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</si>
  <si>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</si>
  <si>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</si>
  <si>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</si>
  <si>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</si>
  <si>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</si>
  <si>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</si>
  <si>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</si>
  <si>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</si>
  <si>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</si>
  <si>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</si>
  <si>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</si>
  <si>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</si>
  <si>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</si>
  <si>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</si>
  <si>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</si>
  <si>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</si>
  <si>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</si>
  <si>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</si>
  <si>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</si>
  <si>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</si>
  <si>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</si>
  <si>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</si>
  <si>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</si>
  <si>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</si>
  <si>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</si>
  <si>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</si>
  <si>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</si>
  <si>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</si>
  <si>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</si>
  <si>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</si>
  <si>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</si>
  <si>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</si>
  <si>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</si>
  <si>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</si>
  <si>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</si>
  <si>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</si>
  <si>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</si>
  <si>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</si>
  <si>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</si>
  <si>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</si>
  <si>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</si>
  <si>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</si>
  <si>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</si>
  <si>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</si>
  <si>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</si>
  <si>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</si>
  <si>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</si>
  <si>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</si>
  <si>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</si>
  <si>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</si>
  <si>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</si>
  <si>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</si>
  <si>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</si>
  <si>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</si>
  <si>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</si>
  <si>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</si>
  <si>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</si>
  <si>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</si>
  <si>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</si>
  <si>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</si>
  <si>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</si>
  <si>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</si>
  <si>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</si>
  <si>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</si>
  <si>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</si>
  <si>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</si>
  <si>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</si>
  <si>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</si>
  <si>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</si>
  <si>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</si>
  <si>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</si>
  <si>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</si>
  <si>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</si>
  <si>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</si>
  <si>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</si>
  <si>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</si>
  <si>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</si>
  <si>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</si>
  <si>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</si>
  <si>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</si>
  <si>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</si>
  <si>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</si>
  <si>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</si>
  <si>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</si>
  <si>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</si>
  <si>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</si>
  <si>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</si>
  <si>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</si>
  <si>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</si>
  <si>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</si>
  <si>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</si>
  <si>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</si>
  <si>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</si>
  <si>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</si>
  <si>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</si>
  <si>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</si>
  <si>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</si>
  <si>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</si>
  <si>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</si>
  <si>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</si>
  <si>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</si>
  <si>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</si>
  <si>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</si>
  <si>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</si>
  <si>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</si>
  <si>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</si>
  <si>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</si>
  <si>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</si>
  <si>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</si>
  <si>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</si>
  <si>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</si>
  <si>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</si>
  <si>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</si>
  <si>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</si>
  <si>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</si>
  <si>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</si>
  <si>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</si>
  <si>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</si>
  <si>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</si>
  <si>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</si>
  <si>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</si>
  <si>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</si>
  <si>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</si>
  <si>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</si>
  <si>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</si>
  <si>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</si>
  <si>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</si>
  <si>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</si>
  <si>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</si>
  <si>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</si>
  <si>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</si>
  <si>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</si>
  <si>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</si>
  <si>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</si>
  <si>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</si>
  <si>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</si>
  <si>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</si>
  <si>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</si>
  <si>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</si>
  <si>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</si>
  <si>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</si>
  <si>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</si>
  <si>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</si>
  <si>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</si>
  <si>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</si>
  <si>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</si>
  <si>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</si>
  <si>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</si>
  <si>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</si>
  <si>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</si>
  <si>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</si>
  <si>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</si>
  <si>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</si>
  <si>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</si>
  <si>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</si>
  <si>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</si>
  <si>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</si>
  <si>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</si>
  <si>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</si>
  <si>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</si>
  <si>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</si>
  <si>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</si>
  <si>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</si>
  <si>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</si>
  <si>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</si>
  <si>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</si>
  <si>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</si>
  <si>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</si>
  <si>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</si>
  <si>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</si>
  <si>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</si>
  <si>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</si>
  <si>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</si>
  <si>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</si>
  <si>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</si>
  <si>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</si>
  <si>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</si>
  <si>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</si>
  <si>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</si>
  <si>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</si>
  <si>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</si>
  <si>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</si>
  <si>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</si>
  <si>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</si>
  <si>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</si>
  <si>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</si>
  <si>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</si>
  <si>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</si>
  <si>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</si>
  <si>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</si>
  <si>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</si>
  <si>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</si>
  <si>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</si>
  <si>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</si>
  <si>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</si>
  <si>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</si>
  <si>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</si>
  <si>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</si>
  <si>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</si>
  <si>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</si>
  <si>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</si>
  <si>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</si>
  <si>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</si>
  <si>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</si>
  <si>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</si>
  <si>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</si>
  <si>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</si>
  <si>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</si>
  <si>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</si>
  <si>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</si>
  <si>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</si>
  <si>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</si>
  <si>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</si>
  <si>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</si>
  <si>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</si>
  <si>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</si>
  <si>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</si>
  <si>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</si>
  <si>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</si>
  <si>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</si>
  <si>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</si>
  <si>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</si>
  <si>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</si>
  <si>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</si>
  <si>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</si>
  <si>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</si>
  <si>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</si>
  <si>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</si>
  <si>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</si>
  <si>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</si>
  <si>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</si>
  <si>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</si>
  <si>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</si>
  <si>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</si>
  <si>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</si>
  <si>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</si>
  <si>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</si>
  <si>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</si>
  <si>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</si>
  <si>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</si>
  <si>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</si>
  <si>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</si>
  <si>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</si>
  <si>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</si>
  <si>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</si>
  <si>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</si>
  <si>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</si>
  <si>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</si>
  <si>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</si>
  <si>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</si>
  <si>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</si>
  <si>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</si>
  <si>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</si>
  <si>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</si>
  <si>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</si>
  <si>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</si>
  <si>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</si>
  <si>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</si>
  <si>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</si>
  <si>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</si>
  <si>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</si>
  <si>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</si>
  <si>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</si>
  <si>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</si>
  <si>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</si>
  <si>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</si>
  <si>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</si>
  <si>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</si>
  <si>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</si>
  <si>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</si>
  <si>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</si>
  <si>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</si>
  <si>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</si>
  <si>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</si>
  <si>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</si>
  <si>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</si>
  <si>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</si>
  <si>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</si>
  <si>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</si>
  <si>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</si>
  <si>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</si>
  <si>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</si>
  <si>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</si>
  <si>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</si>
  <si>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</si>
  <si>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</si>
  <si>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</si>
  <si>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</si>
  <si>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</si>
  <si>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</si>
  <si>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</si>
  <si>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</si>
  <si>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</si>
  <si>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</si>
  <si>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</si>
  <si>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</si>
  <si>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</si>
  <si>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</si>
  <si>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</si>
  <si>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</si>
  <si>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</si>
  <si>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</si>
  <si>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</si>
  <si>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</si>
  <si>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</si>
  <si>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</si>
  <si>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</si>
  <si>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</si>
  <si>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</si>
  <si>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</si>
  <si>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</si>
  <si>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</si>
  <si>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</si>
  <si>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</si>
  <si>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</si>
  <si>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</si>
  <si>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</si>
  <si>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</si>
  <si>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</si>
  <si>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</si>
  <si>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</si>
  <si>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</si>
  <si>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</si>
  <si>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</si>
  <si>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</si>
  <si>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</si>
  <si>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</si>
  <si>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</si>
  <si>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</si>
  <si>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</si>
  <si>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</si>
  <si>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</si>
  <si>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</si>
  <si>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</si>
  <si>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</si>
  <si>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</si>
  <si>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</si>
  <si>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</si>
  <si>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</si>
  <si>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</si>
  <si>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</si>
  <si>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</si>
  <si>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</si>
  <si>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</si>
  <si>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</si>
  <si>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</si>
  <si>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</si>
  <si>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</si>
  <si>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</si>
  <si>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</si>
  <si>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</si>
  <si>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</si>
  <si>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</si>
  <si>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</si>
  <si>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</si>
  <si>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</si>
  <si>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</si>
  <si>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</si>
  <si>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</si>
  <si>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</si>
  <si>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</si>
  <si>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</si>
  <si>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</si>
  <si>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</si>
  <si>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</si>
  <si>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</si>
  <si>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</si>
  <si>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</si>
  <si>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</si>
  <si>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</si>
  <si>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</si>
  <si>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</si>
  <si>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</si>
  <si>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</si>
  <si>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</si>
  <si>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</si>
  <si>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</si>
  <si>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</si>
  <si>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</si>
  <si>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</si>
  <si>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</si>
  <si>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</si>
  <si>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</si>
  <si>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</si>
  <si>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</si>
  <si>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</si>
  <si>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</si>
  <si>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</si>
  <si>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</si>
  <si>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</si>
  <si>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</si>
  <si>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</si>
  <si>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</si>
  <si>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</si>
  <si>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</si>
  <si>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</si>
  <si>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</si>
  <si>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</si>
  <si>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</si>
  <si>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</si>
  <si>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</si>
  <si>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</si>
  <si>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</si>
  <si>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</si>
  <si>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</si>
  <si>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</si>
  <si>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</si>
  <si>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</si>
  <si>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</si>
  <si>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</si>
  <si>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</si>
  <si>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</si>
  <si>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</si>
  <si>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</si>
  <si>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</si>
  <si>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</si>
  <si>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</si>
  <si>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</si>
  <si>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</si>
  <si>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</si>
  <si>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</si>
  <si>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</si>
  <si>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</si>
  <si>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</si>
  <si>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</si>
  <si>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</si>
  <si>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</si>
  <si>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</si>
  <si>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</si>
  <si>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</si>
  <si>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</si>
  <si>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</si>
  <si>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</si>
  <si>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</si>
  <si>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</si>
  <si>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</si>
  <si>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</si>
  <si>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</si>
  <si>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</si>
  <si>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</si>
  <si>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</si>
  <si>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</si>
  <si>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</si>
  <si>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</si>
  <si>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</si>
  <si>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</si>
  <si>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</si>
  <si>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</si>
  <si>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</si>
  <si>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</si>
  <si>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</si>
  <si>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</si>
  <si>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</si>
  <si>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</si>
  <si>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</si>
  <si>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</si>
  <si>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</si>
  <si>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</si>
  <si>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</si>
  <si>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</si>
  <si>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</si>
  <si>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</si>
  <si>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</si>
  <si>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</si>
  <si>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</si>
  <si>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</si>
  <si>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</si>
  <si>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</si>
  <si>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</si>
  <si>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</si>
  <si>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</si>
  <si>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</si>
  <si>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</si>
  <si>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</si>
  <si>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</si>
  <si>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</si>
  <si>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</si>
  <si>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</si>
  <si>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</si>
  <si>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</si>
  <si>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</si>
  <si>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</si>
  <si>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</si>
  <si>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</si>
  <si>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</si>
  <si>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</si>
  <si>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</si>
  <si>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</si>
  <si>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</si>
  <si>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</si>
  <si>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</si>
  <si>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</si>
  <si>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</si>
  <si>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</si>
  <si>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</si>
  <si>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</si>
  <si>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</si>
  <si>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</si>
  <si>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</si>
  <si>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</si>
  <si>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</si>
  <si>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</si>
  <si>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</si>
  <si>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</si>
  <si>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</si>
  <si>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</si>
  <si>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</si>
  <si>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</si>
  <si>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</si>
  <si>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</si>
  <si>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</si>
  <si>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</si>
  <si>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</si>
  <si>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</si>
  <si>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</si>
  <si>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</si>
  <si>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</si>
  <si>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</si>
  <si>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</si>
  <si>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</si>
  <si>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</si>
  <si>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</si>
  <si>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</si>
  <si>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</si>
  <si>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</si>
  <si>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</si>
  <si>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</si>
  <si>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</si>
  <si>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</si>
  <si>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</si>
  <si>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</si>
  <si>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</si>
  <si>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</si>
  <si>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</si>
  <si>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</si>
  <si>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</si>
  <si>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</si>
  <si>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</si>
  <si>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</si>
  <si>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</si>
  <si>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</si>
  <si>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</si>
  <si>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</si>
  <si>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</si>
  <si>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</si>
  <si>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</si>
  <si>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</si>
  <si>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</si>
  <si>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</si>
  <si>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</si>
  <si>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</si>
  <si>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</si>
  <si>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</si>
  <si>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</si>
  <si>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</si>
  <si>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</si>
  <si>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</si>
  <si>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</si>
  <si>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Ćuprija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</si>
</sst>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320</c:v>
                </c:pt>
                <c:pt idx="1">
                  <c:v>379</c:v>
                </c:pt>
                <c:pt idx="2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397</c:v>
                </c:pt>
                <c:pt idx="1">
                  <c:v>450</c:v>
                </c:pt>
                <c:pt idx="2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095552"/>
        <c:axId val="193097088"/>
      </c:barChart>
      <c:catAx>
        <c:axId val="1930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97088"/>
        <c:crosses val="autoZero"/>
        <c:auto val="1"/>
        <c:lblAlgn val="ctr"/>
        <c:lblOffset val="100"/>
        <c:noMultiLvlLbl val="0"/>
      </c:catAx>
      <c:valAx>
        <c:axId val="19309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95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784</c:v>
                </c:pt>
                <c:pt idx="1">
                  <c:v>672</c:v>
                </c:pt>
                <c:pt idx="2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05248"/>
        <c:axId val="201241728"/>
      </c:barChart>
      <c:catAx>
        <c:axId val="20120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auto val="1"/>
        <c:lblAlgn val="ctr"/>
        <c:lblOffset val="100"/>
        <c:noMultiLvlLbl val="0"/>
      </c:catAx>
      <c:valAx>
        <c:axId val="20124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0524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21</c:v>
                </c:pt>
                <c:pt idx="1">
                  <c:v>31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72032"/>
        <c:axId val="202021888"/>
      </c:barChart>
      <c:catAx>
        <c:axId val="201772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888"/>
        <c:crosses val="autoZero"/>
        <c:auto val="1"/>
        <c:lblAlgn val="ctr"/>
        <c:lblOffset val="100"/>
        <c:noMultiLvlLbl val="0"/>
      </c:catAx>
      <c:valAx>
        <c:axId val="2020218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2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29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365568"/>
        <c:axId val="202417664"/>
      </c:barChart>
      <c:catAx>
        <c:axId val="202365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7664"/>
        <c:crosses val="autoZero"/>
        <c:auto val="1"/>
        <c:lblAlgn val="ctr"/>
        <c:lblOffset val="100"/>
        <c:noMultiLvlLbl val="0"/>
      </c:catAx>
      <c:valAx>
        <c:axId val="202417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5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7831</c:v>
                </c:pt>
                <c:pt idx="1">
                  <c:v>7239</c:v>
                </c:pt>
                <c:pt idx="2">
                  <c:v>6868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785920"/>
        <c:axId val="202787456"/>
      </c:barChart>
      <c:catAx>
        <c:axId val="20278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456"/>
        <c:crosses val="autoZero"/>
        <c:auto val="1"/>
        <c:lblAlgn val="ctr"/>
        <c:lblOffset val="100"/>
        <c:noMultiLvlLbl val="0"/>
      </c:catAx>
      <c:valAx>
        <c:axId val="202787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5920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14.551521099116782</c:v>
                </c:pt>
                <c:pt idx="1">
                  <c:v>58.092247301275755</c:v>
                </c:pt>
                <c:pt idx="2">
                  <c:v>27.356231599607455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29</c:v>
                </c:pt>
                <c:pt idx="1">
                  <c:v>26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501568"/>
        <c:axId val="203503488"/>
      </c:barChart>
      <c:catAx>
        <c:axId val="2035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03488"/>
        <c:crosses val="autoZero"/>
        <c:auto val="1"/>
        <c:lblAlgn val="ctr"/>
        <c:lblOffset val="100"/>
        <c:noMultiLvlLbl val="0"/>
      </c:catAx>
      <c:valAx>
        <c:axId val="20350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501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832704"/>
        <c:axId val="203838976"/>
      </c:barChart>
      <c:catAx>
        <c:axId val="20383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838976"/>
        <c:crosses val="autoZero"/>
        <c:auto val="1"/>
        <c:lblAlgn val="ctr"/>
        <c:lblOffset val="100"/>
        <c:noMultiLvlLbl val="0"/>
      </c:catAx>
      <c:valAx>
        <c:axId val="2038389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83270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91</c:v>
                </c:pt>
                <c:pt idx="1">
                  <c:v>101</c:v>
                </c:pt>
                <c:pt idx="2">
                  <c:v>93.7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86.1</c:v>
                </c:pt>
                <c:pt idx="1">
                  <c:v>83.7</c:v>
                </c:pt>
                <c:pt idx="2">
                  <c:v>78.3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0013696"/>
        <c:axId val="220015232"/>
      </c:barChart>
      <c:catAx>
        <c:axId val="22001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015232"/>
        <c:crosses val="autoZero"/>
        <c:auto val="1"/>
        <c:lblAlgn val="ctr"/>
        <c:lblOffset val="100"/>
        <c:noMultiLvlLbl val="0"/>
      </c:catAx>
      <c:valAx>
        <c:axId val="22001523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01369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496</c:v>
                </c:pt>
                <c:pt idx="1">
                  <c:v>443</c:v>
                </c:pt>
                <c:pt idx="2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0298624"/>
        <c:axId val="220313856"/>
      </c:barChart>
      <c:catAx>
        <c:axId val="22029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313856"/>
        <c:crosses val="autoZero"/>
        <c:auto val="1"/>
        <c:lblAlgn val="ctr"/>
        <c:lblOffset val="100"/>
        <c:noMultiLvlLbl val="0"/>
      </c:catAx>
      <c:valAx>
        <c:axId val="22031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298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25</c:v>
                </c:pt>
                <c:pt idx="1">
                  <c:v>29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25</c:v>
                </c:pt>
                <c:pt idx="1">
                  <c:v>23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1132288"/>
        <c:axId val="221159424"/>
      </c:barChart>
      <c:catAx>
        <c:axId val="22113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159424"/>
        <c:crosses val="autoZero"/>
        <c:auto val="1"/>
        <c:lblAlgn val="ctr"/>
        <c:lblOffset val="100"/>
        <c:noMultiLvlLbl val="0"/>
      </c:catAx>
      <c:valAx>
        <c:axId val="22115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132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86</c:v>
                </c:pt>
                <c:pt idx="1">
                  <c:v>115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32</c:v>
                </c:pt>
                <c:pt idx="1">
                  <c:v>29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443328"/>
        <c:axId val="193445248"/>
      </c:barChart>
      <c:catAx>
        <c:axId val="19344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5248"/>
        <c:crosses val="autoZero"/>
        <c:auto val="1"/>
        <c:lblAlgn val="ctr"/>
        <c:lblOffset val="100"/>
        <c:noMultiLvlLbl val="0"/>
      </c:catAx>
      <c:valAx>
        <c:axId val="19344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3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81</c:v>
                </c:pt>
                <c:pt idx="1">
                  <c:v>107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107</c:v>
                </c:pt>
                <c:pt idx="1">
                  <c:v>133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2035968"/>
        <c:axId val="222038656"/>
      </c:barChart>
      <c:catAx>
        <c:axId val="22203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038656"/>
        <c:crosses val="autoZero"/>
        <c:auto val="1"/>
        <c:lblAlgn val="ctr"/>
        <c:lblOffset val="100"/>
        <c:noMultiLvlLbl val="0"/>
      </c:catAx>
      <c:valAx>
        <c:axId val="22203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2035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1.7742885181550538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1.9077526987242392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2.0176643768400391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2.3945044160942097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2.4416094210009813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2.4298331697742883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2.335623159960746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2.7870461236506379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3.2384690873405302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3.3052011776251229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3.4465161923454368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3.501472031403337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4.6123650637880269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5.1736997055937195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4.4474975466143274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2.520117762512267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1.927379784102061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1.3660451422963691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095616"/>
        <c:axId val="224097408"/>
      </c:barChart>
      <c:catAx>
        <c:axId val="2240956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24097408"/>
        <c:crosses val="autoZero"/>
        <c:auto val="1"/>
        <c:lblAlgn val="ctr"/>
        <c:lblOffset val="100"/>
        <c:noMultiLvlLbl val="0"/>
      </c:catAx>
      <c:valAx>
        <c:axId val="2240974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240956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1.8096172718351324</c:v>
                </c:pt>
                <c:pt idx="1">
                  <c:v>2.0333660451422966</c:v>
                </c:pt>
                <c:pt idx="2">
                  <c:v>2.0961727183513248</c:v>
                </c:pt>
                <c:pt idx="3">
                  <c:v>2.4494602551521099</c:v>
                </c:pt>
                <c:pt idx="4">
                  <c:v>2.5122669283611385</c:v>
                </c:pt>
                <c:pt idx="5">
                  <c:v>2.6575073601570165</c:v>
                </c:pt>
                <c:pt idx="6">
                  <c:v>2.6535819430814525</c:v>
                </c:pt>
                <c:pt idx="7">
                  <c:v>3.1050049067713448</c:v>
                </c:pt>
                <c:pt idx="8">
                  <c:v>3.2384690873405302</c:v>
                </c:pt>
                <c:pt idx="9">
                  <c:v>3.4661432777232584</c:v>
                </c:pt>
                <c:pt idx="10">
                  <c:v>3.2149165848871446</c:v>
                </c:pt>
                <c:pt idx="11">
                  <c:v>3.4425907752698723</c:v>
                </c:pt>
                <c:pt idx="12">
                  <c:v>3.7723258096172718</c:v>
                </c:pt>
                <c:pt idx="13">
                  <c:v>4.3807654563297351</c:v>
                </c:pt>
                <c:pt idx="14">
                  <c:v>3.6702649656526005</c:v>
                </c:pt>
                <c:pt idx="15">
                  <c:v>1.8253189401373895</c:v>
                </c:pt>
                <c:pt idx="16">
                  <c:v>1.240431795878312</c:v>
                </c:pt>
                <c:pt idx="17">
                  <c:v>0.80471050049067716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131328"/>
        <c:axId val="224189056"/>
      </c:barChart>
      <c:catAx>
        <c:axId val="2241313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24189056"/>
        <c:crosses val="autoZero"/>
        <c:auto val="1"/>
        <c:lblAlgn val="ctr"/>
        <c:lblOffset val="100"/>
        <c:noMultiLvlLbl val="0"/>
      </c:catAx>
      <c:valAx>
        <c:axId val="2241890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1313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0.38666437532222031</c:v>
                </c:pt>
                <c:pt idx="1">
                  <c:v>0.36258832279657865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1.4779171678982643</c:v>
                </c:pt>
                <c:pt idx="1">
                  <c:v>0.48345109706210487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11.556968551297473</c:v>
                </c:pt>
                <c:pt idx="1">
                  <c:v>6.8333953142432122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24.282522770235435</c:v>
                </c:pt>
                <c:pt idx="1">
                  <c:v>19.775009297136481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44.818697370682244</c:v>
                </c:pt>
                <c:pt idx="1">
                  <c:v>56.563778356266269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5.7398178381165152</c:v>
                </c:pt>
                <c:pt idx="1">
                  <c:v>5.1134250650799551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11.737411926447844</c:v>
                </c:pt>
                <c:pt idx="1">
                  <c:v>10.868352547415396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8135680"/>
        <c:axId val="228137984"/>
      </c:barChart>
      <c:catAx>
        <c:axId val="22813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8137984"/>
        <c:crosses val="autoZero"/>
        <c:auto val="1"/>
        <c:lblAlgn val="ctr"/>
        <c:lblOffset val="100"/>
        <c:noMultiLvlLbl val="0"/>
      </c:catAx>
      <c:valAx>
        <c:axId val="228137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81356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28.02887094002406</c:v>
                </c:pt>
                <c:pt idx="1">
                  <c:v>22.815172926738565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33.227358652689468</c:v>
                </c:pt>
                <c:pt idx="1">
                  <c:v>39.196727407958349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38.494586698745486</c:v>
                </c:pt>
                <c:pt idx="1">
                  <c:v>37.662699888434368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0.24918370854098643</c:v>
                </c:pt>
                <c:pt idx="1">
                  <c:v>0.32539977686872446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35193856"/>
        <c:axId val="235196800"/>
      </c:barChart>
      <c:catAx>
        <c:axId val="235193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5196800"/>
        <c:crosses val="autoZero"/>
        <c:auto val="1"/>
        <c:lblAlgn val="ctr"/>
        <c:lblOffset val="100"/>
        <c:noMultiLvlLbl val="0"/>
      </c:catAx>
      <c:valAx>
        <c:axId val="235196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51938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16</c:v>
                </c:pt>
                <c:pt idx="4">
                  <c:v>9</c:v>
                </c:pt>
                <c:pt idx="5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9</c:v>
                </c:pt>
                <c:pt idx="3">
                  <c:v>8</c:v>
                </c:pt>
                <c:pt idx="4">
                  <c:v>5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66936320"/>
        <c:axId val="266937856"/>
      </c:barChart>
      <c:catAx>
        <c:axId val="266936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937856"/>
        <c:crosses val="autoZero"/>
        <c:auto val="1"/>
        <c:lblAlgn val="ctr"/>
        <c:lblOffset val="100"/>
        <c:noMultiLvlLbl val="0"/>
      </c:catAx>
      <c:valAx>
        <c:axId val="2669378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936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1.0900000000000001</c:v>
                </c:pt>
                <c:pt idx="1">
                  <c:v>0.28000000000000003</c:v>
                </c:pt>
                <c:pt idx="3">
                  <c:v>0.39</c:v>
                </c:pt>
                <c:pt idx="4">
                  <c:v>1.28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67835648"/>
        <c:axId val="267902976"/>
      </c:barChart>
      <c:catAx>
        <c:axId val="267835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7902976"/>
        <c:crosses val="autoZero"/>
        <c:auto val="1"/>
        <c:lblAlgn val="ctr"/>
        <c:lblOffset val="100"/>
        <c:noMultiLvlLbl val="0"/>
      </c:catAx>
      <c:valAx>
        <c:axId val="2679029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78356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53.333333333333336</c:v>
                </c:pt>
                <c:pt idx="1">
                  <c:v>65.152789458929078</c:v>
                </c:pt>
                <c:pt idx="2">
                  <c:v>18.037661050545097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46.666666666666664</c:v>
                </c:pt>
                <c:pt idx="1">
                  <c:v>34.847210541070929</c:v>
                </c:pt>
                <c:pt idx="2">
                  <c:v>81.962338949454903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2355328"/>
        <c:axId val="272356864"/>
      </c:barChart>
      <c:catAx>
        <c:axId val="272355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2356864"/>
        <c:crosses val="autoZero"/>
        <c:auto val="1"/>
        <c:lblAlgn val="ctr"/>
        <c:lblOffset val="100"/>
        <c:noMultiLvlLbl val="0"/>
      </c:catAx>
      <c:valAx>
        <c:axId val="2723568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2355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11.4</c:v>
                </c:pt>
                <c:pt idx="1">
                  <c:v>0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2669696"/>
        <c:axId val="272917632"/>
      </c:barChart>
      <c:catAx>
        <c:axId val="27266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917632"/>
        <c:crosses val="autoZero"/>
        <c:auto val="1"/>
        <c:lblAlgn val="ctr"/>
        <c:lblOffset val="100"/>
        <c:noMultiLvlLbl val="0"/>
      </c:catAx>
      <c:valAx>
        <c:axId val="27291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266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84</c:v>
                </c:pt>
                <c:pt idx="1">
                  <c:v>90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78</c:v>
                </c:pt>
                <c:pt idx="1">
                  <c:v>83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3568512"/>
        <c:axId val="273576320"/>
      </c:barChart>
      <c:catAx>
        <c:axId val="27356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3576320"/>
        <c:crosses val="autoZero"/>
        <c:auto val="1"/>
        <c:lblAlgn val="ctr"/>
        <c:lblOffset val="100"/>
        <c:noMultiLvlLbl val="0"/>
      </c:catAx>
      <c:valAx>
        <c:axId val="273576320"/>
        <c:scaling>
          <c:orientation val="minMax"/>
          <c:max val="4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3568512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1372</c:v>
                </c:pt>
                <c:pt idx="1">
                  <c:v>1250</c:v>
                </c:pt>
                <c:pt idx="2">
                  <c:v>1060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1159</c:v>
                </c:pt>
                <c:pt idx="1">
                  <c:v>1048</c:v>
                </c:pt>
                <c:pt idx="2">
                  <c:v>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715200"/>
        <c:axId val="193721088"/>
      </c:barChart>
      <c:catAx>
        <c:axId val="19371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721088"/>
        <c:crosses val="autoZero"/>
        <c:auto val="1"/>
        <c:lblAlgn val="ctr"/>
        <c:lblOffset val="100"/>
        <c:noMultiLvlLbl val="0"/>
      </c:catAx>
      <c:valAx>
        <c:axId val="193721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7152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282</c:v>
                </c:pt>
                <c:pt idx="1">
                  <c:v>354</c:v>
                </c:pt>
                <c:pt idx="2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286</c:v>
                </c:pt>
                <c:pt idx="1">
                  <c:v>395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3943168"/>
        <c:axId val="273946496"/>
      </c:barChart>
      <c:catAx>
        <c:axId val="27394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3946496"/>
        <c:crosses val="autoZero"/>
        <c:auto val="1"/>
        <c:lblAlgn val="ctr"/>
        <c:lblOffset val="100"/>
        <c:noMultiLvlLbl val="0"/>
      </c:catAx>
      <c:valAx>
        <c:axId val="273946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3943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27.284105131414265</c:v>
                </c:pt>
                <c:pt idx="1">
                  <c:v>30.793747154348157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28.222778473091363</c:v>
                </c:pt>
                <c:pt idx="1">
                  <c:v>28.13780543329792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16.520650813516895</c:v>
                </c:pt>
                <c:pt idx="1">
                  <c:v>17.574745788435269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12.202753441802253</c:v>
                </c:pt>
                <c:pt idx="1">
                  <c:v>14.159963575656398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7.3842302878598245</c:v>
                </c:pt>
                <c:pt idx="1">
                  <c:v>5.8278949764759442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8.3854818523153956</c:v>
                </c:pt>
                <c:pt idx="1">
                  <c:v>3.5058430717863103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74088320"/>
        <c:axId val="274091008"/>
      </c:barChart>
      <c:catAx>
        <c:axId val="274088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4091008"/>
        <c:crosses val="autoZero"/>
        <c:auto val="1"/>
        <c:lblAlgn val="ctr"/>
        <c:lblOffset val="100"/>
        <c:noMultiLvlLbl val="0"/>
      </c:catAx>
      <c:valAx>
        <c:axId val="2740910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0883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52.63</c:v>
                </c:pt>
                <c:pt idx="1">
                  <c:v>40.29</c:v>
                </c:pt>
                <c:pt idx="2">
                  <c:v>6.16</c:v>
                </c:pt>
                <c:pt idx="3">
                  <c:v>0.72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58.45</c:v>
                </c:pt>
                <c:pt idx="1">
                  <c:v>34.31</c:v>
                </c:pt>
                <c:pt idx="2">
                  <c:v>6.25</c:v>
                </c:pt>
                <c:pt idx="3">
                  <c:v>0.86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74303616"/>
        <c:axId val="274306560"/>
      </c:barChart>
      <c:catAx>
        <c:axId val="27430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306560"/>
        <c:crosses val="autoZero"/>
        <c:auto val="1"/>
        <c:lblAlgn val="ctr"/>
        <c:lblOffset val="100"/>
        <c:noMultiLvlLbl val="0"/>
      </c:catAx>
      <c:valAx>
        <c:axId val="274306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3036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54006</c:v>
                </c:pt>
                <c:pt idx="1">
                  <c:v>59947</c:v>
                </c:pt>
                <c:pt idx="2">
                  <c:v>68919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4410112"/>
        <c:axId val="274411904"/>
      </c:barChart>
      <c:catAx>
        <c:axId val="27441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411904"/>
        <c:crosses val="autoZero"/>
        <c:auto val="1"/>
        <c:lblAlgn val="ctr"/>
        <c:lblOffset val="100"/>
        <c:noMultiLvlLbl val="0"/>
      </c:catAx>
      <c:valAx>
        <c:axId val="27441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410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3335</c:v>
                </c:pt>
                <c:pt idx="1">
                  <c:v>3436</c:v>
                </c:pt>
                <c:pt idx="2">
                  <c:v>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3957</c:v>
                </c:pt>
                <c:pt idx="1">
                  <c:v>3990</c:v>
                </c:pt>
                <c:pt idx="2">
                  <c:v>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4439552"/>
        <c:axId val="274441728"/>
      </c:barChart>
      <c:catAx>
        <c:axId val="27443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441728"/>
        <c:crosses val="autoZero"/>
        <c:auto val="1"/>
        <c:lblAlgn val="ctr"/>
        <c:lblOffset val="100"/>
        <c:noMultiLvlLbl val="0"/>
      </c:catAx>
      <c:valAx>
        <c:axId val="27444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439552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50.9</c:v>
                </c:pt>
                <c:pt idx="1">
                  <c:v>16.399999999999999</c:v>
                </c:pt>
                <c:pt idx="2">
                  <c:v>1.3</c:v>
                </c:pt>
                <c:pt idx="3">
                  <c:v>31.400000000000006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77.168367346938766</c:v>
                </c:pt>
                <c:pt idx="1">
                  <c:v>85.953608247422693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22.831632653061224</c:v>
                </c:pt>
                <c:pt idx="1">
                  <c:v>14.046391752577319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74702720"/>
        <c:axId val="274704256"/>
      </c:barChart>
      <c:catAx>
        <c:axId val="274702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704256"/>
        <c:crosses val="autoZero"/>
        <c:auto val="1"/>
        <c:lblAlgn val="ctr"/>
        <c:lblOffset val="100"/>
        <c:noMultiLvlLbl val="0"/>
      </c:catAx>
      <c:valAx>
        <c:axId val="2747042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70272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36</c:v>
                </c:pt>
                <c:pt idx="1">
                  <c:v>32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4713984"/>
        <c:axId val="274723968"/>
      </c:barChart>
      <c:catAx>
        <c:axId val="27471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723968"/>
        <c:crosses val="autoZero"/>
        <c:auto val="1"/>
        <c:lblAlgn val="ctr"/>
        <c:lblOffset val="100"/>
        <c:noMultiLvlLbl val="0"/>
      </c:catAx>
      <c:valAx>
        <c:axId val="2747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713984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12.3</c:v>
                </c:pt>
                <c:pt idx="1">
                  <c:v>11.2</c:v>
                </c:pt>
                <c:pt idx="2">
                  <c:v>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5020416"/>
        <c:axId val="275022592"/>
      </c:barChart>
      <c:catAx>
        <c:axId val="275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022592"/>
        <c:crosses val="autoZero"/>
        <c:auto val="1"/>
        <c:lblAlgn val="ctr"/>
        <c:lblOffset val="100"/>
        <c:noMultiLvlLbl val="0"/>
      </c:catAx>
      <c:valAx>
        <c:axId val="27502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020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7.3</c:v>
                </c:pt>
                <c:pt idx="1">
                  <c:v>29.8</c:v>
                </c:pt>
                <c:pt idx="2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5113856"/>
        <c:axId val="275115392"/>
      </c:barChart>
      <c:catAx>
        <c:axId val="27511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5115392"/>
        <c:crosses val="autoZero"/>
        <c:auto val="1"/>
        <c:lblAlgn val="ctr"/>
        <c:lblOffset val="100"/>
        <c:noMultiLvlLbl val="0"/>
      </c:catAx>
      <c:valAx>
        <c:axId val="27511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5113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18.600000000000001</c:v>
                </c:pt>
                <c:pt idx="1">
                  <c:v>52.9</c:v>
                </c:pt>
                <c:pt idx="2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25.64</c:v>
                </c:pt>
                <c:pt idx="1">
                  <c:v>0</c:v>
                </c:pt>
                <c:pt idx="2">
                  <c:v>29.41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75816832"/>
        <c:axId val="275818368"/>
      </c:barChart>
      <c:catAx>
        <c:axId val="27581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5818368"/>
        <c:crosses val="autoZero"/>
        <c:auto val="1"/>
        <c:lblAlgn val="ctr"/>
        <c:lblOffset val="100"/>
        <c:noMultiLvlLbl val="0"/>
      </c:catAx>
      <c:valAx>
        <c:axId val="275818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5816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6143104"/>
        <c:axId val="276321024"/>
      </c:barChart>
      <c:catAx>
        <c:axId val="27614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321024"/>
        <c:crosses val="autoZero"/>
        <c:auto val="1"/>
        <c:lblAlgn val="ctr"/>
        <c:lblOffset val="100"/>
        <c:noMultiLvlLbl val="0"/>
      </c:catAx>
      <c:valAx>
        <c:axId val="27632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1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13.6</c:v>
                </c:pt>
                <c:pt idx="1">
                  <c:v>16</c:v>
                </c:pt>
                <c:pt idx="2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14.2</c:v>
                </c:pt>
                <c:pt idx="1">
                  <c:v>35.1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72.3</c:v>
                </c:pt>
                <c:pt idx="1">
                  <c:v>49</c:v>
                </c:pt>
                <c:pt idx="2">
                  <c:v>75.7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76433920"/>
        <c:axId val="276443904"/>
      </c:barChart>
      <c:catAx>
        <c:axId val="27643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6443904"/>
        <c:crosses val="autoZero"/>
        <c:auto val="1"/>
        <c:lblAlgn val="ctr"/>
        <c:lblOffset val="100"/>
        <c:noMultiLvlLbl val="0"/>
      </c:catAx>
      <c:valAx>
        <c:axId val="276443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764339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397</c:v>
                </c:pt>
                <c:pt idx="1">
                  <c:v>569</c:v>
                </c:pt>
                <c:pt idx="2">
                  <c:v>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128</c:v>
                </c:pt>
                <c:pt idx="1">
                  <c:v>278</c:v>
                </c:pt>
                <c:pt idx="2">
                  <c:v>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6535552"/>
        <c:axId val="276570112"/>
      </c:barChart>
      <c:catAx>
        <c:axId val="276535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6570112"/>
        <c:crosses val="autoZero"/>
        <c:auto val="1"/>
        <c:lblAlgn val="ctr"/>
        <c:lblOffset val="100"/>
        <c:noMultiLvlLbl val="0"/>
      </c:catAx>
      <c:valAx>
        <c:axId val="276570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6535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910</c:v>
                </c:pt>
                <c:pt idx="1">
                  <c:v>1396</c:v>
                </c:pt>
                <c:pt idx="2">
                  <c:v>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473</c:v>
                </c:pt>
                <c:pt idx="1">
                  <c:v>692</c:v>
                </c:pt>
                <c:pt idx="2">
                  <c:v>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7136896"/>
        <c:axId val="277140608"/>
      </c:barChart>
      <c:catAx>
        <c:axId val="277136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140608"/>
        <c:crosses val="autoZero"/>
        <c:auto val="1"/>
        <c:lblAlgn val="ctr"/>
        <c:lblOffset val="100"/>
        <c:noMultiLvlLbl val="0"/>
      </c:catAx>
      <c:valAx>
        <c:axId val="277140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7136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2.5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3.7</c:v>
                </c:pt>
                <c:pt idx="1">
                  <c:v>2.5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9320832"/>
        <c:axId val="149322368"/>
      </c:barChart>
      <c:catAx>
        <c:axId val="149320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22368"/>
        <c:crosses val="autoZero"/>
        <c:auto val="1"/>
        <c:lblAlgn val="ctr"/>
        <c:lblOffset val="100"/>
        <c:noMultiLvlLbl val="0"/>
      </c:catAx>
      <c:valAx>
        <c:axId val="1493223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320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23.7</c:v>
                </c:pt>
                <c:pt idx="1">
                  <c:v>24.9</c:v>
                </c:pt>
                <c:pt idx="2">
                  <c:v>26.7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29.7</c:v>
                </c:pt>
                <c:pt idx="1">
                  <c:v>30.6</c:v>
                </c:pt>
                <c:pt idx="2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9349120"/>
        <c:axId val="149350656"/>
      </c:barChart>
      <c:catAx>
        <c:axId val="1493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350656"/>
        <c:crosses val="autoZero"/>
        <c:auto val="1"/>
        <c:lblAlgn val="ctr"/>
        <c:lblOffset val="100"/>
        <c:noMultiLvlLbl val="0"/>
      </c:catAx>
      <c:valAx>
        <c:axId val="149350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3491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110.925</c:v>
                </c:pt>
                <c:pt idx="1">
                  <c:v>228.52500000000001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13120"/>
        <c:axId val="151414656"/>
      </c:barChart>
      <c:catAx>
        <c:axId val="151413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14656"/>
        <c:crosses val="autoZero"/>
        <c:auto val="1"/>
        <c:lblAlgn val="ctr"/>
        <c:lblOffset val="100"/>
        <c:noMultiLvlLbl val="0"/>
      </c:catAx>
      <c:valAx>
        <c:axId val="151414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13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1682.03</c:v>
                </c:pt>
                <c:pt idx="1">
                  <c:v>7195.05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32576"/>
        <c:axId val="151442560"/>
      </c:barChart>
      <c:catAx>
        <c:axId val="15143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42560"/>
        <c:crosses val="autoZero"/>
        <c:auto val="1"/>
        <c:lblAlgn val="ctr"/>
        <c:lblOffset val="100"/>
        <c:noMultiLvlLbl val="0"/>
      </c:catAx>
      <c:valAx>
        <c:axId val="15144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32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98</c:v>
                </c:pt>
                <c:pt idx="1">
                  <c:v>101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96</c:v>
                </c:pt>
                <c:pt idx="1">
                  <c:v>90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328256"/>
        <c:axId val="153334144"/>
      </c:barChart>
      <c:catAx>
        <c:axId val="15332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334144"/>
        <c:crosses val="autoZero"/>
        <c:auto val="1"/>
        <c:lblAlgn val="ctr"/>
        <c:lblOffset val="100"/>
        <c:noMultiLvlLbl val="0"/>
      </c:catAx>
      <c:valAx>
        <c:axId val="15333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3282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18.100000000000001</c:v>
                </c:pt>
                <c:pt idx="1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55.3</c:v>
                </c:pt>
                <c:pt idx="1">
                  <c:v>50.1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26.6</c:v>
                </c:pt>
                <c:pt idx="1">
                  <c:v>30.7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9324416"/>
        <c:axId val="199325952"/>
      </c:barChart>
      <c:catAx>
        <c:axId val="199324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25952"/>
        <c:crosses val="autoZero"/>
        <c:auto val="1"/>
        <c:lblAlgn val="ctr"/>
        <c:lblOffset val="100"/>
        <c:noMultiLvlLbl val="0"/>
      </c:catAx>
      <c:valAx>
        <c:axId val="199325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93244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320</c:v>
                </c:pt>
                <c:pt idx="1">
                  <c:v>379</c:v>
                </c:pt>
                <c:pt idx="2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397</c:v>
                </c:pt>
                <c:pt idx="1">
                  <c:v>450</c:v>
                </c:pt>
                <c:pt idx="2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66816"/>
        <c:axId val="59668352"/>
      </c:barChart>
      <c:catAx>
        <c:axId val="596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68352"/>
        <c:crosses val="autoZero"/>
        <c:auto val="1"/>
        <c:lblAlgn val="ctr"/>
        <c:lblOffset val="100"/>
        <c:noMultiLvlLbl val="0"/>
      </c:catAx>
      <c:valAx>
        <c:axId val="59668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66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86</c:v>
                </c:pt>
                <c:pt idx="1">
                  <c:v>115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32</c:v>
                </c:pt>
                <c:pt idx="1">
                  <c:v>29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737024"/>
        <c:axId val="146738560"/>
      </c:barChart>
      <c:catAx>
        <c:axId val="14673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38560"/>
        <c:crosses val="autoZero"/>
        <c:auto val="1"/>
        <c:lblAlgn val="ctr"/>
        <c:lblOffset val="100"/>
        <c:noMultiLvlLbl val="0"/>
      </c:catAx>
      <c:valAx>
        <c:axId val="14673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37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1372</c:v>
                </c:pt>
                <c:pt idx="1">
                  <c:v>1250</c:v>
                </c:pt>
                <c:pt idx="2">
                  <c:v>1060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1159</c:v>
                </c:pt>
                <c:pt idx="1">
                  <c:v>1048</c:v>
                </c:pt>
                <c:pt idx="2">
                  <c:v>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57344"/>
        <c:axId val="146867328"/>
      </c:barChart>
      <c:catAx>
        <c:axId val="14685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67328"/>
        <c:crosses val="autoZero"/>
        <c:auto val="1"/>
        <c:lblAlgn val="ctr"/>
        <c:lblOffset val="100"/>
        <c:noMultiLvlLbl val="0"/>
      </c:catAx>
      <c:valAx>
        <c:axId val="146867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573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18.600000000000001</c:v>
                </c:pt>
                <c:pt idx="1">
                  <c:v>52.9</c:v>
                </c:pt>
                <c:pt idx="2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18.100000000000001</c:v>
                </c:pt>
                <c:pt idx="1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55.3</c:v>
                </c:pt>
                <c:pt idx="1">
                  <c:v>50.1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26.6</c:v>
                </c:pt>
                <c:pt idx="1">
                  <c:v>30.7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952960"/>
        <c:axId val="148954496"/>
      </c:barChart>
      <c:catAx>
        <c:axId val="14895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54496"/>
        <c:crosses val="autoZero"/>
        <c:auto val="1"/>
        <c:lblAlgn val="ctr"/>
        <c:lblOffset val="100"/>
        <c:noMultiLvlLbl val="0"/>
      </c:catAx>
      <c:valAx>
        <c:axId val="148954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529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13.6</c:v>
                </c:pt>
                <c:pt idx="1">
                  <c:v>16</c:v>
                </c:pt>
                <c:pt idx="2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14.2</c:v>
                </c:pt>
                <c:pt idx="1">
                  <c:v>35.1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72.3</c:v>
                </c:pt>
                <c:pt idx="1">
                  <c:v>49</c:v>
                </c:pt>
                <c:pt idx="2">
                  <c:v>75.7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283008"/>
        <c:axId val="150300544"/>
      </c:barChart>
      <c:catAx>
        <c:axId val="15028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00544"/>
        <c:crosses val="autoZero"/>
        <c:auto val="1"/>
        <c:lblAlgn val="ctr"/>
        <c:lblOffset val="100"/>
        <c:noMultiLvlLbl val="0"/>
      </c:catAx>
      <c:valAx>
        <c:axId val="150300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283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46368"/>
        <c:axId val="150358272"/>
      </c:barChart>
      <c:catAx>
        <c:axId val="15034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58272"/>
        <c:crosses val="autoZero"/>
        <c:auto val="1"/>
        <c:lblAlgn val="ctr"/>
        <c:lblOffset val="100"/>
        <c:noMultiLvlLbl val="0"/>
      </c:catAx>
      <c:valAx>
        <c:axId val="15035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46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158</c:v>
                </c:pt>
                <c:pt idx="1">
                  <c:v>477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142</c:v>
                </c:pt>
                <c:pt idx="1">
                  <c:v>289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2608"/>
        <c:axId val="150694144"/>
      </c:barChart>
      <c:catAx>
        <c:axId val="150692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94144"/>
        <c:crosses val="autoZero"/>
        <c:auto val="1"/>
        <c:lblAlgn val="ctr"/>
        <c:lblOffset val="100"/>
        <c:noMultiLvlLbl val="0"/>
      </c:catAx>
      <c:valAx>
        <c:axId val="15069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92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41</c:v>
                </c:pt>
                <c:pt idx="1">
                  <c:v>114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33</c:v>
                </c:pt>
                <c:pt idx="1">
                  <c:v>72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82336"/>
        <c:axId val="151184896"/>
      </c:barChart>
      <c:catAx>
        <c:axId val="151182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84896"/>
        <c:crosses val="autoZero"/>
        <c:auto val="1"/>
        <c:lblAlgn val="ctr"/>
        <c:lblOffset val="100"/>
        <c:noMultiLvlLbl val="0"/>
      </c:catAx>
      <c:valAx>
        <c:axId val="15118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82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2884</c:v>
                </c:pt>
                <c:pt idx="1">
                  <c:v>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3392"/>
        <c:axId val="151324928"/>
      </c:barChart>
      <c:catAx>
        <c:axId val="15132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324928"/>
        <c:crosses val="autoZero"/>
        <c:auto val="1"/>
        <c:lblAlgn val="ctr"/>
        <c:lblOffset val="100"/>
        <c:noMultiLvlLbl val="0"/>
      </c:catAx>
      <c:valAx>
        <c:axId val="15132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9641728"/>
        <c:axId val="199808128"/>
      </c:barChart>
      <c:catAx>
        <c:axId val="19964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808128"/>
        <c:crosses val="autoZero"/>
        <c:auto val="1"/>
        <c:lblAlgn val="ctr"/>
        <c:lblOffset val="100"/>
        <c:noMultiLvlLbl val="0"/>
      </c:catAx>
      <c:valAx>
        <c:axId val="19980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9641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784</c:v>
                </c:pt>
                <c:pt idx="1">
                  <c:v>672</c:v>
                </c:pt>
                <c:pt idx="2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2288"/>
        <c:axId val="151456384"/>
      </c:barChart>
      <c:catAx>
        <c:axId val="1514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384"/>
        <c:crosses val="autoZero"/>
        <c:auto val="1"/>
        <c:lblAlgn val="ctr"/>
        <c:lblOffset val="100"/>
        <c:noMultiLvlLbl val="0"/>
      </c:catAx>
      <c:valAx>
        <c:axId val="15145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2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21</c:v>
                </c:pt>
                <c:pt idx="1">
                  <c:v>31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3568"/>
        <c:axId val="152828160"/>
      </c:barChart>
      <c:catAx>
        <c:axId val="152813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160"/>
        <c:crosses val="autoZero"/>
        <c:auto val="1"/>
        <c:lblAlgn val="ctr"/>
        <c:lblOffset val="100"/>
        <c:noMultiLvlLbl val="0"/>
      </c:catAx>
      <c:valAx>
        <c:axId val="152828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281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36</c:v>
                </c:pt>
                <c:pt idx="1">
                  <c:v>32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095168"/>
        <c:axId val="153306624"/>
      </c:barChart>
      <c:catAx>
        <c:axId val="15309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6624"/>
        <c:crosses val="autoZero"/>
        <c:auto val="1"/>
        <c:lblAlgn val="ctr"/>
        <c:lblOffset val="100"/>
        <c:noMultiLvlLbl val="0"/>
      </c:catAx>
      <c:valAx>
        <c:axId val="153306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95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29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2656"/>
        <c:axId val="153464192"/>
      </c:barChart>
      <c:catAx>
        <c:axId val="153462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4192"/>
        <c:crosses val="autoZero"/>
        <c:auto val="1"/>
        <c:lblAlgn val="ctr"/>
        <c:lblOffset val="100"/>
        <c:noMultiLvlLbl val="0"/>
      </c:catAx>
      <c:valAx>
        <c:axId val="153464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2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110.925</c:v>
                </c:pt>
                <c:pt idx="1">
                  <c:v>228.52500000000001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704"/>
        <c:axId val="153753856"/>
      </c:barChart>
      <c:catAx>
        <c:axId val="153672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856"/>
        <c:crosses val="autoZero"/>
        <c:auto val="1"/>
        <c:lblAlgn val="ctr"/>
        <c:lblOffset val="100"/>
        <c:noMultiLvlLbl val="0"/>
      </c:catAx>
      <c:valAx>
        <c:axId val="1537538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7831</c:v>
                </c:pt>
                <c:pt idx="1">
                  <c:v>7239</c:v>
                </c:pt>
                <c:pt idx="2">
                  <c:v>6868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392"/>
        <c:axId val="153836928"/>
      </c:barChart>
      <c:catAx>
        <c:axId val="1538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928"/>
        <c:crosses val="autoZero"/>
        <c:auto val="1"/>
        <c:lblAlgn val="ctr"/>
        <c:lblOffset val="100"/>
        <c:noMultiLvlLbl val="0"/>
      </c:catAx>
      <c:valAx>
        <c:axId val="15383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6256"/>
        <c:axId val="153938560"/>
      </c:barChart>
      <c:catAx>
        <c:axId val="1539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8560"/>
        <c:crosses val="autoZero"/>
        <c:auto val="1"/>
        <c:lblAlgn val="ctr"/>
        <c:lblOffset val="100"/>
        <c:noMultiLvlLbl val="0"/>
      </c:catAx>
      <c:valAx>
        <c:axId val="15393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6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11.4</c:v>
                </c:pt>
                <c:pt idx="1">
                  <c:v>0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45440"/>
        <c:axId val="154056576"/>
      </c:barChart>
      <c:catAx>
        <c:axId val="15404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6576"/>
        <c:crosses val="autoZero"/>
        <c:auto val="1"/>
        <c:lblAlgn val="ctr"/>
        <c:lblOffset val="100"/>
        <c:noMultiLvlLbl val="0"/>
      </c:catAx>
      <c:valAx>
        <c:axId val="15405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045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14.551521099116782</c:v>
                </c:pt>
                <c:pt idx="1">
                  <c:v>58.092247301275755</c:v>
                </c:pt>
                <c:pt idx="2">
                  <c:v>27.356231599607455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29</c:v>
                </c:pt>
                <c:pt idx="1">
                  <c:v>26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01824"/>
        <c:axId val="154772224"/>
      </c:barChart>
      <c:catAx>
        <c:axId val="15470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72224"/>
        <c:crosses val="autoZero"/>
        <c:auto val="1"/>
        <c:lblAlgn val="ctr"/>
        <c:lblOffset val="100"/>
        <c:noMultiLvlLbl val="0"/>
      </c:catAx>
      <c:valAx>
        <c:axId val="15477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01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158</c:v>
                </c:pt>
                <c:pt idx="1">
                  <c:v>477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142</c:v>
                </c:pt>
                <c:pt idx="1">
                  <c:v>289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0623232"/>
        <c:axId val="200624768"/>
      </c:barChart>
      <c:catAx>
        <c:axId val="200623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auto val="1"/>
        <c:lblAlgn val="ctr"/>
        <c:lblOffset val="100"/>
        <c:noMultiLvlLbl val="0"/>
      </c:catAx>
      <c:valAx>
        <c:axId val="20062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0623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992000"/>
        <c:axId val="155088000"/>
      </c:barChart>
      <c:catAx>
        <c:axId val="15499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000"/>
        <c:crosses val="autoZero"/>
        <c:auto val="1"/>
        <c:lblAlgn val="ctr"/>
        <c:lblOffset val="100"/>
        <c:noMultiLvlLbl val="0"/>
      </c:catAx>
      <c:valAx>
        <c:axId val="15508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992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91</c:v>
                </c:pt>
                <c:pt idx="1">
                  <c:v>101</c:v>
                </c:pt>
                <c:pt idx="2">
                  <c:v>93.7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86.1</c:v>
                </c:pt>
                <c:pt idx="1">
                  <c:v>83.7</c:v>
                </c:pt>
                <c:pt idx="2">
                  <c:v>78.3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7088"/>
        <c:axId val="155258880"/>
      </c:barChart>
      <c:catAx>
        <c:axId val="15525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auto val="1"/>
        <c:lblAlgn val="ctr"/>
        <c:lblOffset val="100"/>
        <c:noMultiLvlLbl val="0"/>
      </c:catAx>
      <c:valAx>
        <c:axId val="155258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0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496</c:v>
                </c:pt>
                <c:pt idx="1">
                  <c:v>443</c:v>
                </c:pt>
                <c:pt idx="2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69152"/>
        <c:axId val="155599616"/>
      </c:barChart>
      <c:catAx>
        <c:axId val="1555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9616"/>
        <c:crosses val="autoZero"/>
        <c:auto val="1"/>
        <c:lblAlgn val="ctr"/>
        <c:lblOffset val="100"/>
        <c:noMultiLvlLbl val="0"/>
      </c:catAx>
      <c:valAx>
        <c:axId val="15559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9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25</c:v>
                </c:pt>
                <c:pt idx="1">
                  <c:v>29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25</c:v>
                </c:pt>
                <c:pt idx="1">
                  <c:v>23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469888"/>
        <c:axId val="156479872"/>
      </c:barChart>
      <c:catAx>
        <c:axId val="15646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9872"/>
        <c:crosses val="autoZero"/>
        <c:auto val="1"/>
        <c:lblAlgn val="ctr"/>
        <c:lblOffset val="100"/>
        <c:noMultiLvlLbl val="0"/>
      </c:catAx>
      <c:valAx>
        <c:axId val="15647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6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81</c:v>
                </c:pt>
                <c:pt idx="1">
                  <c:v>107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107</c:v>
                </c:pt>
                <c:pt idx="1">
                  <c:v>133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840704"/>
        <c:axId val="156842240"/>
      </c:barChart>
      <c:catAx>
        <c:axId val="15684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42240"/>
        <c:crosses val="autoZero"/>
        <c:auto val="1"/>
        <c:lblAlgn val="ctr"/>
        <c:lblOffset val="100"/>
        <c:noMultiLvlLbl val="0"/>
      </c:catAx>
      <c:valAx>
        <c:axId val="156842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40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1.7742885181550538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1.9077526987242392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2.0176643768400391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2.3945044160942097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2.4416094210009813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2.4298331697742883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2.335623159960746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2.7870461236506379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3.2384690873405302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3.3052011776251229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3.4465161923454368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3.501472031403337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4.6123650637880269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5.1736997055937195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4.4474975466143274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2.520117762512267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1.927379784102061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1.3660451422963691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09536"/>
        <c:axId val="158211072"/>
      </c:barChart>
      <c:catAx>
        <c:axId val="1582095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8211072"/>
        <c:crosses val="autoZero"/>
        <c:auto val="1"/>
        <c:lblAlgn val="ctr"/>
        <c:lblOffset val="100"/>
        <c:noMultiLvlLbl val="0"/>
      </c:catAx>
      <c:valAx>
        <c:axId val="1582110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82095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1.8096172718351324</c:v>
                </c:pt>
                <c:pt idx="1">
                  <c:v>2.0333660451422966</c:v>
                </c:pt>
                <c:pt idx="2">
                  <c:v>2.0961727183513248</c:v>
                </c:pt>
                <c:pt idx="3">
                  <c:v>2.4494602551521099</c:v>
                </c:pt>
                <c:pt idx="4">
                  <c:v>2.5122669283611385</c:v>
                </c:pt>
                <c:pt idx="5">
                  <c:v>2.6575073601570165</c:v>
                </c:pt>
                <c:pt idx="6">
                  <c:v>2.6535819430814525</c:v>
                </c:pt>
                <c:pt idx="7">
                  <c:v>3.1050049067713448</c:v>
                </c:pt>
                <c:pt idx="8">
                  <c:v>3.2384690873405302</c:v>
                </c:pt>
                <c:pt idx="9">
                  <c:v>3.4661432777232584</c:v>
                </c:pt>
                <c:pt idx="10">
                  <c:v>3.2149165848871446</c:v>
                </c:pt>
                <c:pt idx="11">
                  <c:v>3.4425907752698723</c:v>
                </c:pt>
                <c:pt idx="12">
                  <c:v>3.7723258096172718</c:v>
                </c:pt>
                <c:pt idx="13">
                  <c:v>4.3807654563297351</c:v>
                </c:pt>
                <c:pt idx="14">
                  <c:v>3.6702649656526005</c:v>
                </c:pt>
                <c:pt idx="15">
                  <c:v>1.8253189401373895</c:v>
                </c:pt>
                <c:pt idx="16">
                  <c:v>1.240431795878312</c:v>
                </c:pt>
                <c:pt idx="17">
                  <c:v>0.80471050049067716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669440"/>
        <c:axId val="158721536"/>
      </c:barChart>
      <c:catAx>
        <c:axId val="1586694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721536"/>
        <c:crosses val="autoZero"/>
        <c:auto val="1"/>
        <c:lblAlgn val="ctr"/>
        <c:lblOffset val="100"/>
        <c:noMultiLvlLbl val="0"/>
      </c:catAx>
      <c:valAx>
        <c:axId val="1587215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6694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0.38666437532222031</c:v>
                </c:pt>
                <c:pt idx="1">
                  <c:v>0.36258832279657865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1.4779171678982643</c:v>
                </c:pt>
                <c:pt idx="1">
                  <c:v>0.48345109706210487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11.556968551297473</c:v>
                </c:pt>
                <c:pt idx="1">
                  <c:v>6.8333953142432122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24.282522770235435</c:v>
                </c:pt>
                <c:pt idx="1">
                  <c:v>19.775009297136481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44.818697370682244</c:v>
                </c:pt>
                <c:pt idx="1">
                  <c:v>56.563778356266269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5.7398178381165152</c:v>
                </c:pt>
                <c:pt idx="1">
                  <c:v>5.1134250650799551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11.737411926447844</c:v>
                </c:pt>
                <c:pt idx="1">
                  <c:v>10.868352547415396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7392"/>
        <c:axId val="159548928"/>
      </c:barChart>
      <c:catAx>
        <c:axId val="15954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928"/>
        <c:crosses val="autoZero"/>
        <c:auto val="1"/>
        <c:lblAlgn val="ctr"/>
        <c:lblOffset val="100"/>
        <c:noMultiLvlLbl val="0"/>
      </c:catAx>
      <c:valAx>
        <c:axId val="159548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3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28.02887094002406</c:v>
                </c:pt>
                <c:pt idx="1">
                  <c:v>22.815172926738565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33.227358652689468</c:v>
                </c:pt>
                <c:pt idx="1">
                  <c:v>39.196727407958349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38.494586698745486</c:v>
                </c:pt>
                <c:pt idx="1">
                  <c:v>37.662699888434368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0.24918370854098643</c:v>
                </c:pt>
                <c:pt idx="1">
                  <c:v>0.32539977686872446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019968"/>
        <c:axId val="160021504"/>
      </c:barChart>
      <c:catAx>
        <c:axId val="160019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1504"/>
        <c:crosses val="autoZero"/>
        <c:auto val="1"/>
        <c:lblAlgn val="ctr"/>
        <c:lblOffset val="100"/>
        <c:noMultiLvlLbl val="0"/>
      </c:catAx>
      <c:valAx>
        <c:axId val="160021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199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16</c:v>
                </c:pt>
                <c:pt idx="4">
                  <c:v>9</c:v>
                </c:pt>
                <c:pt idx="5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9</c:v>
                </c:pt>
                <c:pt idx="3">
                  <c:v>8</c:v>
                </c:pt>
                <c:pt idx="4">
                  <c:v>5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329088"/>
        <c:axId val="160464256"/>
      </c:barChart>
      <c:catAx>
        <c:axId val="160329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464256"/>
        <c:crosses val="autoZero"/>
        <c:auto val="1"/>
        <c:lblAlgn val="ctr"/>
        <c:lblOffset val="100"/>
        <c:noMultiLvlLbl val="0"/>
      </c:catAx>
      <c:valAx>
        <c:axId val="160464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29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41</c:v>
                </c:pt>
                <c:pt idx="1">
                  <c:v>114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33</c:v>
                </c:pt>
                <c:pt idx="1">
                  <c:v>72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0730880"/>
        <c:axId val="200733440"/>
      </c:barChart>
      <c:catAx>
        <c:axId val="200730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33440"/>
        <c:crosses val="autoZero"/>
        <c:auto val="1"/>
        <c:lblAlgn val="ctr"/>
        <c:lblOffset val="100"/>
        <c:noMultiLvlLbl val="0"/>
      </c:catAx>
      <c:valAx>
        <c:axId val="20073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0730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1.0900000000000001</c:v>
                </c:pt>
                <c:pt idx="1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794496"/>
        <c:axId val="160796032"/>
      </c:barChart>
      <c:catAx>
        <c:axId val="160794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96032"/>
        <c:crosses val="autoZero"/>
        <c:auto val="1"/>
        <c:lblAlgn val="ctr"/>
        <c:lblOffset val="100"/>
        <c:noMultiLvlLbl val="0"/>
      </c:catAx>
      <c:valAx>
        <c:axId val="16079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94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53.333333333333336</c:v>
                </c:pt>
                <c:pt idx="1">
                  <c:v>65.152789458929078</c:v>
                </c:pt>
                <c:pt idx="2">
                  <c:v>18.037661050545097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46.666666666666664</c:v>
                </c:pt>
                <c:pt idx="1">
                  <c:v>34.847210541070929</c:v>
                </c:pt>
                <c:pt idx="2">
                  <c:v>81.962338949454903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936704"/>
        <c:axId val="160994816"/>
      </c:barChart>
      <c:catAx>
        <c:axId val="160936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994816"/>
        <c:crosses val="autoZero"/>
        <c:auto val="1"/>
        <c:lblAlgn val="ctr"/>
        <c:lblOffset val="100"/>
        <c:noMultiLvlLbl val="0"/>
      </c:catAx>
      <c:valAx>
        <c:axId val="1609948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9367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84</c:v>
                </c:pt>
                <c:pt idx="1">
                  <c:v>90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78</c:v>
                </c:pt>
                <c:pt idx="1">
                  <c:v>83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6608"/>
        <c:axId val="161478528"/>
      </c:barChart>
      <c:catAx>
        <c:axId val="16147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78528"/>
        <c:crosses val="autoZero"/>
        <c:auto val="1"/>
        <c:lblAlgn val="ctr"/>
        <c:lblOffset val="100"/>
        <c:noMultiLvlLbl val="0"/>
      </c:catAx>
      <c:valAx>
        <c:axId val="16147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6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282</c:v>
                </c:pt>
                <c:pt idx="1">
                  <c:v>354</c:v>
                </c:pt>
                <c:pt idx="2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286</c:v>
                </c:pt>
                <c:pt idx="1">
                  <c:v>395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878784"/>
        <c:axId val="161880320"/>
      </c:barChart>
      <c:catAx>
        <c:axId val="16187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80320"/>
        <c:crosses val="autoZero"/>
        <c:auto val="1"/>
        <c:lblAlgn val="ctr"/>
        <c:lblOffset val="100"/>
        <c:noMultiLvlLbl val="0"/>
      </c:catAx>
      <c:valAx>
        <c:axId val="16188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878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27.284105131414265</c:v>
                </c:pt>
                <c:pt idx="1">
                  <c:v>30.793747154348157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28.222778473091363</c:v>
                </c:pt>
                <c:pt idx="1">
                  <c:v>28.13780543329792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16.520650813516895</c:v>
                </c:pt>
                <c:pt idx="1">
                  <c:v>17.574745788435269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12.202753441802253</c:v>
                </c:pt>
                <c:pt idx="1">
                  <c:v>14.159963575656398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7.3842302878598245</c:v>
                </c:pt>
                <c:pt idx="1">
                  <c:v>5.8278949764759442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8.3854818523153956</c:v>
                </c:pt>
                <c:pt idx="1">
                  <c:v>3.5058430717863103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2226560"/>
        <c:axId val="162228096"/>
      </c:barChart>
      <c:catAx>
        <c:axId val="162226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28096"/>
        <c:crosses val="autoZero"/>
        <c:auto val="1"/>
        <c:lblAlgn val="ctr"/>
        <c:lblOffset val="100"/>
        <c:noMultiLvlLbl val="0"/>
      </c:catAx>
      <c:valAx>
        <c:axId val="1622280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265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52.63</c:v>
                </c:pt>
                <c:pt idx="1">
                  <c:v>40.29</c:v>
                </c:pt>
                <c:pt idx="2">
                  <c:v>6.16</c:v>
                </c:pt>
                <c:pt idx="3">
                  <c:v>0.72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58.45</c:v>
                </c:pt>
                <c:pt idx="1">
                  <c:v>34.31</c:v>
                </c:pt>
                <c:pt idx="2">
                  <c:v>6.25</c:v>
                </c:pt>
                <c:pt idx="3">
                  <c:v>0.86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427264"/>
        <c:axId val="162428800"/>
      </c:barChart>
      <c:catAx>
        <c:axId val="16242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auto val="1"/>
        <c:lblAlgn val="ctr"/>
        <c:lblOffset val="100"/>
        <c:noMultiLvlLbl val="0"/>
      </c:catAx>
      <c:valAx>
        <c:axId val="162428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72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54006</c:v>
                </c:pt>
                <c:pt idx="1">
                  <c:v>59947</c:v>
                </c:pt>
                <c:pt idx="2">
                  <c:v>68919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3215616"/>
        <c:axId val="164364288"/>
      </c:barChart>
      <c:catAx>
        <c:axId val="16321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4288"/>
        <c:crosses val="autoZero"/>
        <c:auto val="1"/>
        <c:lblAlgn val="ctr"/>
        <c:lblOffset val="100"/>
        <c:noMultiLvlLbl val="0"/>
      </c:catAx>
      <c:valAx>
        <c:axId val="16436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3215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3335</c:v>
                </c:pt>
                <c:pt idx="1">
                  <c:v>3436</c:v>
                </c:pt>
                <c:pt idx="2">
                  <c:v>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3957</c:v>
                </c:pt>
                <c:pt idx="1">
                  <c:v>3990</c:v>
                </c:pt>
                <c:pt idx="2">
                  <c:v>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5751040"/>
        <c:axId val="165762944"/>
      </c:barChart>
      <c:catAx>
        <c:axId val="16575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62944"/>
        <c:crosses val="autoZero"/>
        <c:auto val="1"/>
        <c:lblAlgn val="ctr"/>
        <c:lblOffset val="100"/>
        <c:noMultiLvlLbl val="0"/>
      </c:catAx>
      <c:valAx>
        <c:axId val="16576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51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50.9</c:v>
                </c:pt>
                <c:pt idx="1">
                  <c:v>16.399999999999999</c:v>
                </c:pt>
                <c:pt idx="2">
                  <c:v>1.3</c:v>
                </c:pt>
                <c:pt idx="3">
                  <c:v>31.400000000000006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77.168367346938766</c:v>
                </c:pt>
                <c:pt idx="1">
                  <c:v>85.953608247422693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22.831632653061224</c:v>
                </c:pt>
                <c:pt idx="1">
                  <c:v>14.046391752577319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86451072"/>
        <c:axId val="186452608"/>
      </c:barChart>
      <c:catAx>
        <c:axId val="186451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452608"/>
        <c:crosses val="autoZero"/>
        <c:auto val="1"/>
        <c:lblAlgn val="ctr"/>
        <c:lblOffset val="100"/>
        <c:noMultiLvlLbl val="0"/>
      </c:catAx>
      <c:valAx>
        <c:axId val="1864526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4510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2884</c:v>
                </c:pt>
                <c:pt idx="1">
                  <c:v>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29504"/>
        <c:axId val="201031040"/>
      </c:barChart>
      <c:catAx>
        <c:axId val="201029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auto val="1"/>
        <c:lblAlgn val="ctr"/>
        <c:lblOffset val="100"/>
        <c:noMultiLvlLbl val="0"/>
      </c:catAx>
      <c:valAx>
        <c:axId val="20103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12.3</c:v>
                </c:pt>
                <c:pt idx="1">
                  <c:v>11.2</c:v>
                </c:pt>
                <c:pt idx="2">
                  <c:v>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566912"/>
        <c:axId val="186736640"/>
      </c:barChart>
      <c:catAx>
        <c:axId val="1865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6640"/>
        <c:crosses val="autoZero"/>
        <c:auto val="1"/>
        <c:lblAlgn val="ctr"/>
        <c:lblOffset val="100"/>
        <c:noMultiLvlLbl val="0"/>
      </c:catAx>
      <c:valAx>
        <c:axId val="18673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566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7.3</c:v>
                </c:pt>
                <c:pt idx="1">
                  <c:v>29.8</c:v>
                </c:pt>
                <c:pt idx="2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844672"/>
        <c:axId val="186856960"/>
      </c:barChart>
      <c:catAx>
        <c:axId val="18684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856960"/>
        <c:crosses val="autoZero"/>
        <c:auto val="1"/>
        <c:lblAlgn val="ctr"/>
        <c:lblOffset val="100"/>
        <c:noMultiLvlLbl val="0"/>
      </c:catAx>
      <c:valAx>
        <c:axId val="18685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844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25.64</c:v>
                </c:pt>
                <c:pt idx="1">
                  <c:v>0</c:v>
                </c:pt>
                <c:pt idx="2">
                  <c:v>29.41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238272"/>
        <c:axId val="189342464"/>
      </c:barChart>
      <c:catAx>
        <c:axId val="18923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342464"/>
        <c:crosses val="autoZero"/>
        <c:auto val="1"/>
        <c:lblAlgn val="ctr"/>
        <c:lblOffset val="100"/>
        <c:noMultiLvlLbl val="0"/>
      </c:catAx>
      <c:valAx>
        <c:axId val="189342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9238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397</c:v>
                </c:pt>
                <c:pt idx="1">
                  <c:v>569</c:v>
                </c:pt>
                <c:pt idx="2">
                  <c:v>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128</c:v>
                </c:pt>
                <c:pt idx="1">
                  <c:v>278</c:v>
                </c:pt>
                <c:pt idx="2">
                  <c:v>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412480"/>
        <c:axId val="189415808"/>
      </c:barChart>
      <c:catAx>
        <c:axId val="189412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15808"/>
        <c:crosses val="autoZero"/>
        <c:auto val="1"/>
        <c:lblAlgn val="ctr"/>
        <c:lblOffset val="100"/>
        <c:noMultiLvlLbl val="0"/>
      </c:catAx>
      <c:valAx>
        <c:axId val="189415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12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910</c:v>
                </c:pt>
                <c:pt idx="1">
                  <c:v>1396</c:v>
                </c:pt>
                <c:pt idx="2">
                  <c:v>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473</c:v>
                </c:pt>
                <c:pt idx="1">
                  <c:v>692</c:v>
                </c:pt>
                <c:pt idx="2">
                  <c:v>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566336"/>
        <c:axId val="189584512"/>
      </c:barChart>
      <c:catAx>
        <c:axId val="189566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4512"/>
        <c:crosses val="autoZero"/>
        <c:auto val="1"/>
        <c:lblAlgn val="ctr"/>
        <c:lblOffset val="100"/>
        <c:noMultiLvlLbl val="0"/>
      </c:catAx>
      <c:valAx>
        <c:axId val="1895845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566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2.5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3.7</c:v>
                </c:pt>
                <c:pt idx="1">
                  <c:v>2.5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940480"/>
        <c:axId val="189942016"/>
      </c:barChart>
      <c:catAx>
        <c:axId val="189940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016"/>
        <c:crosses val="autoZero"/>
        <c:auto val="1"/>
        <c:lblAlgn val="ctr"/>
        <c:lblOffset val="100"/>
        <c:noMultiLvlLbl val="0"/>
      </c:catAx>
      <c:valAx>
        <c:axId val="189942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940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23.7</c:v>
                </c:pt>
                <c:pt idx="1">
                  <c:v>24.9</c:v>
                </c:pt>
                <c:pt idx="2">
                  <c:v>26.7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29.7</c:v>
                </c:pt>
                <c:pt idx="1">
                  <c:v>30.6</c:v>
                </c:pt>
                <c:pt idx="2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0077184"/>
        <c:axId val="190128512"/>
      </c:barChart>
      <c:catAx>
        <c:axId val="19007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128512"/>
        <c:crosses val="autoZero"/>
        <c:auto val="1"/>
        <c:lblAlgn val="ctr"/>
        <c:lblOffset val="100"/>
        <c:noMultiLvlLbl val="0"/>
      </c:catAx>
      <c:valAx>
        <c:axId val="190128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0771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1682.03</c:v>
                </c:pt>
                <c:pt idx="1">
                  <c:v>7195.05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270080"/>
        <c:axId val="190308736"/>
      </c:barChart>
      <c:catAx>
        <c:axId val="190270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308736"/>
        <c:crosses val="autoZero"/>
        <c:auto val="1"/>
        <c:lblAlgn val="ctr"/>
        <c:lblOffset val="100"/>
        <c:noMultiLvlLbl val="0"/>
      </c:catAx>
      <c:valAx>
        <c:axId val="1903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270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98</c:v>
                </c:pt>
                <c:pt idx="1">
                  <c:v>101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96</c:v>
                </c:pt>
                <c:pt idx="1">
                  <c:v>90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608128"/>
        <c:axId val="190609664"/>
      </c:barChart>
      <c:catAx>
        <c:axId val="19060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09664"/>
        <c:crosses val="autoZero"/>
        <c:auto val="1"/>
        <c:lblAlgn val="ctr"/>
        <c:lblOffset val="100"/>
        <c:noMultiLvlLbl val="0"/>
      </c:catAx>
      <c:valAx>
        <c:axId val="19060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081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13152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12323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23775</v>
      </c>
      <c r="C4" s="35">
        <v>11750</v>
      </c>
      <c r="D4" s="63">
        <v>12025</v>
      </c>
      <c r="E4" s="211"/>
    </row>
    <row r="5" spans="1:5" ht="30" x14ac:dyDescent="0.25">
      <c r="A5" s="201" t="s">
        <v>716</v>
      </c>
      <c r="B5" s="72">
        <v>24914</v>
      </c>
      <c r="C5" s="61">
        <v>12281</v>
      </c>
      <c r="D5" s="111">
        <v>12633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3477</v>
      </c>
      <c r="C4" s="71">
        <v>4468</v>
      </c>
    </row>
    <row r="5" spans="1:6" x14ac:dyDescent="0.25">
      <c r="A5" s="286" t="s">
        <v>719</v>
      </c>
      <c r="B5" s="214">
        <v>1480</v>
      </c>
      <c r="C5" s="214">
        <v>2033</v>
      </c>
    </row>
    <row r="6" spans="1:6" x14ac:dyDescent="0.25">
      <c r="A6" s="286" t="s">
        <v>720</v>
      </c>
      <c r="B6" s="214">
        <v>1934</v>
      </c>
      <c r="C6" s="214">
        <v>2032</v>
      </c>
    </row>
    <row r="7" spans="1:6" x14ac:dyDescent="0.25">
      <c r="A7" s="286" t="s">
        <v>721</v>
      </c>
      <c r="B7" s="214">
        <v>4659</v>
      </c>
      <c r="C7" s="214">
        <v>3543</v>
      </c>
    </row>
    <row r="8" spans="1:6" x14ac:dyDescent="0.25">
      <c r="A8" s="286" t="s">
        <v>722</v>
      </c>
      <c r="B8" s="214">
        <v>22</v>
      </c>
      <c r="C8" s="214">
        <v>128</v>
      </c>
    </row>
    <row r="9" spans="1:6" x14ac:dyDescent="0.25">
      <c r="A9" s="286" t="s">
        <v>723</v>
      </c>
      <c r="B9" s="214">
        <v>1181</v>
      </c>
      <c r="C9" s="214">
        <v>1135</v>
      </c>
    </row>
    <row r="10" spans="1:6" ht="30" x14ac:dyDescent="0.25">
      <c r="A10" s="293" t="s">
        <v>724</v>
      </c>
      <c r="B10" s="214">
        <v>2258</v>
      </c>
      <c r="C10" s="214">
        <v>315</v>
      </c>
    </row>
    <row r="11" spans="1:6" x14ac:dyDescent="0.25">
      <c r="A11" s="286" t="s">
        <v>887</v>
      </c>
      <c r="B11" s="214">
        <v>785</v>
      </c>
      <c r="C11" s="214">
        <v>1195</v>
      </c>
    </row>
    <row r="12" spans="1:6" x14ac:dyDescent="0.25">
      <c r="A12" s="294" t="s">
        <v>16</v>
      </c>
      <c r="B12" s="1">
        <f>SUM(B4:B11)</f>
        <v>15796</v>
      </c>
      <c r="C12" s="1">
        <f>SUM(C4:C11)</f>
        <v>14849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3460</v>
      </c>
      <c r="C19" s="71">
        <v>3959</v>
      </c>
    </row>
    <row r="20" spans="1:3" x14ac:dyDescent="0.25">
      <c r="A20" s="286" t="s">
        <v>719</v>
      </c>
      <c r="B20" s="214">
        <v>934</v>
      </c>
      <c r="C20" s="214">
        <v>1158</v>
      </c>
    </row>
    <row r="21" spans="1:3" x14ac:dyDescent="0.25">
      <c r="A21" s="286" t="s">
        <v>720</v>
      </c>
      <c r="B21" s="214">
        <v>1434</v>
      </c>
      <c r="C21" s="214">
        <v>1497</v>
      </c>
    </row>
    <row r="22" spans="1:3" x14ac:dyDescent="0.25">
      <c r="A22" s="286" t="s">
        <v>721</v>
      </c>
      <c r="B22" s="214">
        <v>4186</v>
      </c>
      <c r="C22" s="214">
        <v>3284</v>
      </c>
    </row>
    <row r="23" spans="1:3" x14ac:dyDescent="0.25">
      <c r="A23" s="286" t="s">
        <v>722</v>
      </c>
      <c r="B23" s="214">
        <v>8</v>
      </c>
      <c r="C23" s="214">
        <v>22</v>
      </c>
    </row>
    <row r="24" spans="1:3" x14ac:dyDescent="0.25">
      <c r="A24" s="286" t="s">
        <v>723</v>
      </c>
      <c r="B24" s="214">
        <v>883</v>
      </c>
      <c r="C24" s="214">
        <v>742</v>
      </c>
    </row>
    <row r="25" spans="1:3" ht="30" x14ac:dyDescent="0.25">
      <c r="A25" s="293" t="s">
        <v>724</v>
      </c>
      <c r="B25" s="214">
        <v>1787</v>
      </c>
      <c r="C25" s="214">
        <v>544</v>
      </c>
    </row>
    <row r="26" spans="1:3" x14ac:dyDescent="0.25">
      <c r="A26" s="286" t="s">
        <v>887</v>
      </c>
      <c r="B26" s="214">
        <v>380</v>
      </c>
      <c r="C26" s="214">
        <v>1047</v>
      </c>
    </row>
    <row r="27" spans="1:3" x14ac:dyDescent="0.25">
      <c r="A27" s="294" t="s">
        <v>16</v>
      </c>
      <c r="B27" s="1">
        <f>SUM(B19:B26)</f>
        <v>13072</v>
      </c>
      <c r="C27" s="1">
        <f>SUM(C19:C26)</f>
        <v>12253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74.510000000000005</v>
      </c>
      <c r="C4" s="1018">
        <v>71.44</v>
      </c>
      <c r="D4" s="1018">
        <v>77.69</v>
      </c>
      <c r="E4" s="1019">
        <v>95</v>
      </c>
      <c r="F4" s="1019">
        <v>194.2</v>
      </c>
      <c r="G4" s="1020">
        <v>45.8</v>
      </c>
      <c r="H4" s="1021">
        <v>44.2</v>
      </c>
      <c r="I4" s="1022">
        <v>47.3</v>
      </c>
      <c r="J4" s="1019">
        <v>7.3</v>
      </c>
    </row>
    <row r="5" spans="1:12" x14ac:dyDescent="0.25">
      <c r="A5" s="498">
        <v>2021</v>
      </c>
      <c r="B5" s="757">
        <v>72.89</v>
      </c>
      <c r="C5" s="758">
        <v>69.87</v>
      </c>
      <c r="D5" s="758">
        <v>76.069999999999993</v>
      </c>
      <c r="E5" s="1023">
        <v>93</v>
      </c>
      <c r="F5" s="1023">
        <v>196.7</v>
      </c>
      <c r="G5" s="1024">
        <v>45.9</v>
      </c>
      <c r="H5" s="1025">
        <v>44.3</v>
      </c>
      <c r="I5" s="1026">
        <v>47.4</v>
      </c>
      <c r="J5" s="1023">
        <v>29.8</v>
      </c>
    </row>
    <row r="6" spans="1:12" x14ac:dyDescent="0.25">
      <c r="A6" s="499">
        <v>2022</v>
      </c>
      <c r="B6" s="1011">
        <v>72.58</v>
      </c>
      <c r="C6" s="1012">
        <v>68.62</v>
      </c>
      <c r="D6" s="1012">
        <v>75.98</v>
      </c>
      <c r="E6" s="1013">
        <v>89</v>
      </c>
      <c r="F6" s="1013">
        <v>216.8</v>
      </c>
      <c r="G6" s="1014">
        <v>47</v>
      </c>
      <c r="H6" s="1015">
        <v>45.5</v>
      </c>
      <c r="I6" s="1016">
        <v>48.4</v>
      </c>
      <c r="J6" s="1013">
        <v>19.600000000000001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7.3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29.8</v>
      </c>
    </row>
    <row r="13" spans="1:12" x14ac:dyDescent="0.25">
      <c r="A13" s="633">
        <f t="shared" si="0"/>
        <v>2022</v>
      </c>
      <c r="B13" s="627">
        <f t="shared" si="1"/>
        <v>19.600000000000001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7630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7511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68919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1942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91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7313</v>
      </c>
      <c r="C5" s="70">
        <v>7293</v>
      </c>
      <c r="D5" s="55">
        <v>3957</v>
      </c>
      <c r="E5" s="110">
        <v>3335</v>
      </c>
      <c r="F5" s="55">
        <v>26.6</v>
      </c>
      <c r="G5" s="55">
        <v>29.7</v>
      </c>
      <c r="H5" s="110">
        <v>23.7</v>
      </c>
      <c r="I5" s="55"/>
      <c r="J5" s="70"/>
      <c r="K5" s="55"/>
      <c r="L5" s="55"/>
      <c r="M5" s="71">
        <v>97</v>
      </c>
      <c r="N5" s="71">
        <v>96</v>
      </c>
      <c r="O5" s="71">
        <v>98</v>
      </c>
    </row>
    <row r="6" spans="1:16" x14ac:dyDescent="0.25">
      <c r="A6" s="215">
        <v>2021</v>
      </c>
      <c r="B6" s="212">
        <v>7545</v>
      </c>
      <c r="C6" s="212">
        <v>7426</v>
      </c>
      <c r="D6" s="58">
        <v>3990</v>
      </c>
      <c r="E6" s="160">
        <v>3436</v>
      </c>
      <c r="F6" s="58">
        <v>27.7</v>
      </c>
      <c r="G6" s="58">
        <v>30.6</v>
      </c>
      <c r="H6" s="160">
        <v>24.9</v>
      </c>
      <c r="I6" s="58">
        <v>54006</v>
      </c>
      <c r="J6" s="212">
        <v>2531</v>
      </c>
      <c r="K6" s="58">
        <v>1159</v>
      </c>
      <c r="L6" s="58">
        <v>1372</v>
      </c>
      <c r="M6" s="214">
        <v>95</v>
      </c>
      <c r="N6" s="214">
        <v>90</v>
      </c>
      <c r="O6" s="214">
        <v>101</v>
      </c>
    </row>
    <row r="7" spans="1:16" x14ac:dyDescent="0.25">
      <c r="A7" s="229">
        <v>2022</v>
      </c>
      <c r="B7" s="167">
        <v>7630</v>
      </c>
      <c r="C7" s="167">
        <v>7511</v>
      </c>
      <c r="D7" s="94">
        <v>3999</v>
      </c>
      <c r="E7" s="169">
        <v>3512</v>
      </c>
      <c r="F7" s="94">
        <v>29.5</v>
      </c>
      <c r="G7" s="58">
        <v>32.5</v>
      </c>
      <c r="H7" s="160">
        <v>26.7</v>
      </c>
      <c r="I7" s="94">
        <v>59947</v>
      </c>
      <c r="J7" s="167">
        <v>2298</v>
      </c>
      <c r="K7" s="94">
        <v>1048</v>
      </c>
      <c r="L7" s="94">
        <v>1250</v>
      </c>
      <c r="M7" s="214">
        <v>91</v>
      </c>
      <c r="N7" s="214">
        <v>86</v>
      </c>
      <c r="O7" s="214">
        <v>96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68919</v>
      </c>
      <c r="J8" s="1072">
        <v>1942</v>
      </c>
      <c r="K8" s="1073">
        <v>882</v>
      </c>
      <c r="L8" s="1073">
        <v>1060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54006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59947</v>
      </c>
      <c r="F14" s="514">
        <f>A5</f>
        <v>2020</v>
      </c>
      <c r="G14" s="310">
        <f>IF(ISBLANK(E5),"",E5)</f>
        <v>3335</v>
      </c>
      <c r="H14" s="310">
        <f>IF(ISBLANK(D5),"",D5)</f>
        <v>3957</v>
      </c>
      <c r="K14" s="514">
        <f>A6</f>
        <v>2021</v>
      </c>
      <c r="L14" s="310">
        <f>IF(ISBLANK(L6),"",L6)</f>
        <v>1372</v>
      </c>
      <c r="M14" s="310">
        <f>IF(ISBLANK(K6),"",K6)</f>
        <v>1159</v>
      </c>
    </row>
    <row r="15" spans="1:16" x14ac:dyDescent="0.25">
      <c r="A15" s="481">
        <f>A8</f>
        <v>2023</v>
      </c>
      <c r="B15" s="311">
        <f t="shared" si="0"/>
        <v>68919</v>
      </c>
      <c r="F15" s="486">
        <f t="shared" ref="F15:F16" si="1">A6</f>
        <v>2021</v>
      </c>
      <c r="G15" s="479">
        <f t="shared" ref="G15:G16" si="2">IF(ISBLANK(E6),"",E6)</f>
        <v>3436</v>
      </c>
      <c r="H15" s="479">
        <f t="shared" ref="H15:H16" si="3">IF(ISBLANK(D6),"",D6)</f>
        <v>3990</v>
      </c>
      <c r="K15" s="486">
        <f>A7</f>
        <v>2022</v>
      </c>
      <c r="L15" s="479">
        <f t="shared" ref="L15:L16" si="4">IF(ISBLANK(L7),"",L7)</f>
        <v>1250</v>
      </c>
      <c r="M15" s="479">
        <f t="shared" ref="M15:M16" si="5">IF(ISBLANK(K7),"",K7)</f>
        <v>1048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3512</v>
      </c>
      <c r="H16" s="311">
        <f t="shared" si="3"/>
        <v>3999</v>
      </c>
      <c r="K16" s="481">
        <f>A8</f>
        <v>2023</v>
      </c>
      <c r="L16" s="311">
        <f t="shared" si="4"/>
        <v>1060</v>
      </c>
      <c r="M16" s="311">
        <f t="shared" si="5"/>
        <v>882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7313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7545</v>
      </c>
      <c r="C21" s="373"/>
      <c r="D21" s="197"/>
      <c r="F21" s="514">
        <f>A5</f>
        <v>2020</v>
      </c>
      <c r="G21" s="310">
        <f>IF(ISBLANK(E5),"",E5)</f>
        <v>3335</v>
      </c>
      <c r="H21" s="310">
        <f>IF(ISBLANK(D5),"",D5)</f>
        <v>3957</v>
      </c>
      <c r="K21" s="514">
        <f>A6</f>
        <v>2021</v>
      </c>
      <c r="L21" s="310">
        <f>IF(ISBLANK(L6),"",L6)</f>
        <v>1372</v>
      </c>
      <c r="M21" s="310">
        <f>IF(ISBLANK(K6),"",K6)</f>
        <v>1159</v>
      </c>
    </row>
    <row r="22" spans="1:15" x14ac:dyDescent="0.25">
      <c r="A22" s="481">
        <f t="shared" si="6"/>
        <v>2022</v>
      </c>
      <c r="B22" s="311">
        <f t="shared" si="7"/>
        <v>7630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3436</v>
      </c>
      <c r="H22" s="479">
        <f t="shared" ref="H22:H23" si="10">IF(ISBLANK(D6),"",D6)</f>
        <v>3990</v>
      </c>
      <c r="K22" s="486">
        <f>A7</f>
        <v>2022</v>
      </c>
      <c r="L22" s="479">
        <f>IF(ISBLANK(L7),"",L7)</f>
        <v>1250</v>
      </c>
      <c r="M22" s="479">
        <f>IF(ISBLANK(K7),"",K7)</f>
        <v>1048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3512</v>
      </c>
      <c r="H23" s="311">
        <f t="shared" si="10"/>
        <v>3999</v>
      </c>
      <c r="K23" s="481">
        <f>A8</f>
        <v>2023</v>
      </c>
      <c r="L23" s="311">
        <f>IF(ISBLANK(L8),"",L8)</f>
        <v>1060</v>
      </c>
      <c r="M23" s="311">
        <f>IF(ISBLANK(K8),"",K8)</f>
        <v>882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7313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7545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7630</v>
      </c>
      <c r="C28" s="373"/>
      <c r="D28" s="197"/>
      <c r="F28" s="514">
        <f>A5</f>
        <v>2020</v>
      </c>
      <c r="G28" s="310">
        <f>IF(ISBLANK(H5),"",H5)</f>
        <v>23.7</v>
      </c>
      <c r="H28" s="310">
        <f>IF(ISBLANK(G5),"",G5)</f>
        <v>29.7</v>
      </c>
      <c r="K28" s="514">
        <f>A5</f>
        <v>2020</v>
      </c>
      <c r="L28" s="310">
        <f>IF(ISBLANK(O5),"",O5)</f>
        <v>98</v>
      </c>
      <c r="M28" s="310">
        <f>IF(ISBLANK(N5),"",N5)</f>
        <v>96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24.9</v>
      </c>
      <c r="H29" s="479">
        <f t="shared" ref="H29:H30" si="15">IF(ISBLANK(G6),"",G6)</f>
        <v>30.6</v>
      </c>
      <c r="K29" s="486">
        <f t="shared" ref="K29:K30" si="16">A6</f>
        <v>2021</v>
      </c>
      <c r="L29" s="479">
        <f t="shared" ref="L29:L30" si="17">IF(ISBLANK(O6),"",O6)</f>
        <v>101</v>
      </c>
      <c r="M29" s="479">
        <f t="shared" ref="M29:M30" si="18">IF(ISBLANK(N6),"",N6)</f>
        <v>90</v>
      </c>
    </row>
    <row r="30" spans="1:15" x14ac:dyDescent="0.25">
      <c r="F30" s="481">
        <f t="shared" si="13"/>
        <v>2022</v>
      </c>
      <c r="G30" s="311">
        <f t="shared" si="14"/>
        <v>26.7</v>
      </c>
      <c r="H30" s="311">
        <f t="shared" si="15"/>
        <v>32.5</v>
      </c>
      <c r="K30" s="481">
        <f t="shared" si="16"/>
        <v>2022</v>
      </c>
      <c r="L30" s="311">
        <f t="shared" si="17"/>
        <v>96</v>
      </c>
      <c r="M30" s="311">
        <f t="shared" si="18"/>
        <v>86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23.7</v>
      </c>
      <c r="H35" s="310">
        <f>IF(ISBLANK(G5),"",G5)</f>
        <v>29.7</v>
      </c>
      <c r="K35" s="514">
        <f>A5</f>
        <v>2020</v>
      </c>
      <c r="L35" s="310">
        <f>IF(ISBLANK(O5),"",O5)</f>
        <v>98</v>
      </c>
      <c r="M35" s="310">
        <f>IF(ISBLANK(N5),"",N5)</f>
        <v>96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24.9</v>
      </c>
      <c r="H36" s="479">
        <f t="shared" ref="H36:H37" si="21">IF(ISBLANK(G6),"",G6)</f>
        <v>30.6</v>
      </c>
      <c r="K36" s="486">
        <f t="shared" ref="K36:K37" si="22">A6</f>
        <v>2021</v>
      </c>
      <c r="L36" s="479">
        <f t="shared" ref="L36:L37" si="23">IF(ISBLANK(O6),"",O6)</f>
        <v>101</v>
      </c>
      <c r="M36" s="479">
        <f t="shared" ref="M36:M37" si="24">IF(ISBLANK(N6),"",N6)</f>
        <v>90</v>
      </c>
    </row>
    <row r="37" spans="6:15" x14ac:dyDescent="0.25">
      <c r="F37" s="481">
        <f t="shared" si="19"/>
        <v>2022</v>
      </c>
      <c r="G37" s="311">
        <f t="shared" si="20"/>
        <v>26.7</v>
      </c>
      <c r="H37" s="311">
        <f t="shared" si="21"/>
        <v>32.5</v>
      </c>
      <c r="K37" s="481">
        <f t="shared" si="22"/>
        <v>2022</v>
      </c>
      <c r="L37" s="311">
        <f t="shared" si="23"/>
        <v>96</v>
      </c>
      <c r="M37" s="311">
        <f t="shared" si="24"/>
        <v>86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</v>
      </c>
      <c r="C6" s="35">
        <v>21.1</v>
      </c>
      <c r="D6" s="63">
        <v>19</v>
      </c>
      <c r="E6" s="35">
        <v>54</v>
      </c>
      <c r="F6" s="35">
        <v>49.6</v>
      </c>
      <c r="G6" s="35">
        <v>57.7</v>
      </c>
      <c r="H6" s="292">
        <v>26</v>
      </c>
      <c r="I6" s="35">
        <v>29.3</v>
      </c>
      <c r="J6" s="63">
        <v>23.3</v>
      </c>
      <c r="M6" s="127" t="s">
        <v>16</v>
      </c>
      <c r="N6" s="935">
        <f>IF(ISBLANK(B8),"",B8)</f>
        <v>18.600000000000001</v>
      </c>
      <c r="O6" s="935">
        <f>IF(ISBLANK(E8),"",E8)</f>
        <v>52.9</v>
      </c>
      <c r="P6" s="128">
        <f>IF(ISBLANK(H8),"",H8)</f>
        <v>28.5</v>
      </c>
    </row>
    <row r="7" spans="1:19" x14ac:dyDescent="0.25">
      <c r="A7" s="286">
        <v>2022</v>
      </c>
      <c r="B7" s="167">
        <v>18.399999999999999</v>
      </c>
      <c r="C7" s="94">
        <v>19.600000000000001</v>
      </c>
      <c r="D7" s="169">
        <v>17.399999999999999</v>
      </c>
      <c r="E7" s="94">
        <v>54.1</v>
      </c>
      <c r="F7" s="94">
        <v>50.3</v>
      </c>
      <c r="G7" s="94">
        <v>57.4</v>
      </c>
      <c r="H7" s="167">
        <v>27.5</v>
      </c>
      <c r="I7" s="94">
        <v>30.2</v>
      </c>
      <c r="J7" s="169">
        <v>25.2</v>
      </c>
    </row>
    <row r="8" spans="1:19" x14ac:dyDescent="0.25">
      <c r="A8" s="218">
        <v>2023</v>
      </c>
      <c r="B8" s="167">
        <v>18.600000000000001</v>
      </c>
      <c r="C8" s="94">
        <v>19.2</v>
      </c>
      <c r="D8" s="169">
        <v>18.100000000000001</v>
      </c>
      <c r="E8" s="94">
        <v>52.9</v>
      </c>
      <c r="F8" s="94">
        <v>50.1</v>
      </c>
      <c r="G8" s="94">
        <v>55.3</v>
      </c>
      <c r="H8" s="167">
        <v>28.5</v>
      </c>
      <c r="I8" s="94">
        <v>30.7</v>
      </c>
      <c r="J8" s="169">
        <v>26.6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18.100000000000001</v>
      </c>
      <c r="O12" s="936">
        <f>IF(ISBLANK(G8),"",G8)</f>
        <v>55.3</v>
      </c>
      <c r="P12" s="938">
        <f>IF(ISBLANK(J8),"",J8)</f>
        <v>26.6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19.2</v>
      </c>
      <c r="O13" s="937">
        <f>IF(ISBLANK(F8),"",F8)</f>
        <v>50.1</v>
      </c>
      <c r="P13" s="939">
        <f>IF(ISBLANK(I8),"",I8)</f>
        <v>30.7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18.600000000000001</v>
      </c>
      <c r="O20" s="935">
        <f>IF(ISBLANK(E8),"",E8)</f>
        <v>52.9</v>
      </c>
      <c r="P20" s="940">
        <f>IF(ISBLANK(H8),"",H8)</f>
        <v>28.5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18.100000000000001</v>
      </c>
      <c r="O24" s="936">
        <f>IF(ISBLANK(G8),"",G8)</f>
        <v>55.3</v>
      </c>
      <c r="P24" s="938">
        <f>IF(ISBLANK(J8),"",J8)</f>
        <v>26.6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19.2</v>
      </c>
      <c r="O25" s="937">
        <f>IF(ISBLANK(F8),"",F8)</f>
        <v>50.1</v>
      </c>
      <c r="P25" s="939">
        <f>IF(ISBLANK(I8),"",I8)</f>
        <v>30.7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1243341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48806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1230704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48310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5015814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196892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357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32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11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1144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76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129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534121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55.1</v>
      </c>
      <c r="E20" s="600">
        <v>52.6</v>
      </c>
      <c r="F20" s="600">
        <v>50.9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14.9</v>
      </c>
      <c r="E21" s="751">
        <v>15.8</v>
      </c>
      <c r="F21" s="751">
        <v>16.399999999999999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4.3</v>
      </c>
      <c r="E22" s="752">
        <v>1.3</v>
      </c>
      <c r="F22" s="752">
        <v>1.3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50.9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16.399999999999999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31.400000000000006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50.9</v>
      </c>
      <c r="C30" s="204" t="s">
        <v>493</v>
      </c>
    </row>
    <row r="31" spans="1:11" x14ac:dyDescent="0.25">
      <c r="A31" s="698" t="s">
        <v>1430</v>
      </c>
      <c r="B31" s="734">
        <f>F21</f>
        <v>16.399999999999999</v>
      </c>
    </row>
    <row r="32" spans="1:11" x14ac:dyDescent="0.25">
      <c r="A32" s="698" t="s">
        <v>1431</v>
      </c>
      <c r="B32" s="734">
        <f>F22</f>
        <v>1.3</v>
      </c>
    </row>
    <row r="33" spans="1:2" x14ac:dyDescent="0.25">
      <c r="A33" s="699" t="s">
        <v>1432</v>
      </c>
      <c r="B33" s="732">
        <f>100-(B30+B31+B32)</f>
        <v>31.400000000000006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389</v>
      </c>
      <c r="C4" s="71">
        <v>25</v>
      </c>
      <c r="D4" s="71">
        <v>25</v>
      </c>
      <c r="G4" s="217">
        <f>A4</f>
        <v>2021</v>
      </c>
      <c r="H4" s="289">
        <f>IF(ISBLANK(C4),"",C4)</f>
        <v>25</v>
      </c>
      <c r="I4" s="289">
        <f>IF(ISBLANK(D4),"",D4)</f>
        <v>25</v>
      </c>
    </row>
    <row r="5" spans="1:9" x14ac:dyDescent="0.25">
      <c r="A5" s="286">
        <v>2022</v>
      </c>
      <c r="B5" s="214">
        <v>379</v>
      </c>
      <c r="C5" s="214">
        <v>29</v>
      </c>
      <c r="D5" s="214">
        <v>23</v>
      </c>
      <c r="G5" s="286">
        <f t="shared" ref="G5:G6" si="0">A5</f>
        <v>2022</v>
      </c>
      <c r="H5" s="290">
        <f t="shared" ref="H5:H6" si="1">IF(ISBLANK(C5),"",C5)</f>
        <v>29</v>
      </c>
      <c r="I5" s="290">
        <f t="shared" ref="I5:I6" si="2">IF(ISBLANK(D5),"",D5)</f>
        <v>23</v>
      </c>
    </row>
    <row r="6" spans="1:9" x14ac:dyDescent="0.25">
      <c r="A6" s="218">
        <v>2023</v>
      </c>
      <c r="B6" s="168">
        <v>357</v>
      </c>
      <c r="C6" s="168">
        <v>32</v>
      </c>
      <c r="D6" s="168">
        <v>11</v>
      </c>
      <c r="G6" s="219">
        <f t="shared" si="0"/>
        <v>2023</v>
      </c>
      <c r="H6" s="291">
        <f t="shared" si="1"/>
        <v>32</v>
      </c>
      <c r="I6" s="291">
        <f t="shared" si="2"/>
        <v>11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25</v>
      </c>
      <c r="I12" s="289">
        <f>IF(ISBLANK(D4),"",D4)</f>
        <v>25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29</v>
      </c>
      <c r="I13" s="290">
        <f t="shared" si="4"/>
        <v>23</v>
      </c>
    </row>
    <row r="14" spans="1:9" x14ac:dyDescent="0.25">
      <c r="G14" s="219">
        <f t="shared" si="3"/>
        <v>2023</v>
      </c>
      <c r="H14" s="291">
        <f t="shared" ref="H14:I14" si="5">IF(ISBLANK(C6),"",C6)</f>
        <v>32</v>
      </c>
      <c r="I14" s="291">
        <f t="shared" si="5"/>
        <v>11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1066</v>
      </c>
      <c r="C23" s="71">
        <v>81</v>
      </c>
      <c r="D23" s="71">
        <v>107</v>
      </c>
      <c r="G23" s="217">
        <f>A23</f>
        <v>2021</v>
      </c>
      <c r="H23" s="289">
        <f>IF(ISBLANK(C23),"",C23)</f>
        <v>81</v>
      </c>
      <c r="I23" s="289">
        <f>IF(ISBLANK(D23),"",D23)</f>
        <v>107</v>
      </c>
    </row>
    <row r="24" spans="1:13" x14ac:dyDescent="0.25">
      <c r="A24" s="286">
        <v>2022</v>
      </c>
      <c r="B24" s="214">
        <v>1088</v>
      </c>
      <c r="C24" s="214">
        <v>107</v>
      </c>
      <c r="D24" s="214">
        <v>133</v>
      </c>
      <c r="G24" s="286">
        <f t="shared" ref="G24:G25" si="6">A24</f>
        <v>2022</v>
      </c>
      <c r="H24" s="290">
        <f t="shared" ref="H24:H25" si="7">IF(ISBLANK(C24),"",C24)</f>
        <v>107</v>
      </c>
      <c r="I24" s="290">
        <f t="shared" ref="I24:I25" si="8">IF(ISBLANK(D24),"",D24)</f>
        <v>133</v>
      </c>
    </row>
    <row r="25" spans="1:13" x14ac:dyDescent="0.25">
      <c r="A25" s="218">
        <v>2023</v>
      </c>
      <c r="B25" s="168">
        <v>1144</v>
      </c>
      <c r="C25" s="168">
        <v>76</v>
      </c>
      <c r="D25" s="168">
        <v>129</v>
      </c>
      <c r="G25" s="219">
        <f t="shared" si="6"/>
        <v>2023</v>
      </c>
      <c r="H25" s="291">
        <f t="shared" si="7"/>
        <v>76</v>
      </c>
      <c r="I25" s="291">
        <f t="shared" si="8"/>
        <v>129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81</v>
      </c>
      <c r="I31" s="289">
        <f>IF(ISBLANK(D23),"",D23)</f>
        <v>107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107</v>
      </c>
      <c r="I32" s="290">
        <f t="shared" si="10"/>
        <v>133</v>
      </c>
    </row>
    <row r="33" spans="7:9" x14ac:dyDescent="0.25">
      <c r="G33" s="219">
        <f t="shared" si="9"/>
        <v>2023</v>
      </c>
      <c r="H33" s="291">
        <f t="shared" ref="H33:I33" si="11">IF(ISBLANK(C25),"",C25)</f>
        <v>76</v>
      </c>
      <c r="I33" s="291">
        <f t="shared" si="11"/>
        <v>129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2088895</v>
      </c>
      <c r="C4" s="1077">
        <v>76257</v>
      </c>
      <c r="D4" s="110">
        <v>566007</v>
      </c>
      <c r="E4" s="70">
        <v>20662</v>
      </c>
      <c r="F4" s="1076">
        <v>164828</v>
      </c>
      <c r="G4" s="70">
        <v>6017</v>
      </c>
      <c r="H4" s="1078">
        <v>3790194</v>
      </c>
      <c r="I4" s="1077">
        <v>138364</v>
      </c>
    </row>
    <row r="5" spans="1:9" x14ac:dyDescent="0.25">
      <c r="A5" s="587">
        <v>2021</v>
      </c>
      <c r="B5" s="1079">
        <v>2506203</v>
      </c>
      <c r="C5" s="1080">
        <v>93417</v>
      </c>
      <c r="D5" s="160">
        <v>754689</v>
      </c>
      <c r="E5" s="212">
        <v>28131</v>
      </c>
      <c r="F5" s="1079">
        <v>61222</v>
      </c>
      <c r="G5" s="212">
        <v>2282</v>
      </c>
      <c r="H5" s="1081">
        <v>4769119</v>
      </c>
      <c r="I5" s="1080">
        <v>177766</v>
      </c>
    </row>
    <row r="6" spans="1:9" x14ac:dyDescent="0.25">
      <c r="A6" s="588">
        <v>2022</v>
      </c>
      <c r="B6" s="1082">
        <v>2551634</v>
      </c>
      <c r="C6" s="1083">
        <v>100162</v>
      </c>
      <c r="D6" s="169">
        <v>822764</v>
      </c>
      <c r="E6" s="167">
        <v>32297</v>
      </c>
      <c r="F6" s="1082">
        <v>65414</v>
      </c>
      <c r="G6" s="167">
        <v>2568</v>
      </c>
      <c r="H6" s="1084">
        <v>5015814</v>
      </c>
      <c r="I6" s="1083">
        <v>196892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211270</v>
      </c>
      <c r="C4" s="1076">
        <v>943444</v>
      </c>
      <c r="D4" s="1077">
        <v>34441</v>
      </c>
      <c r="E4" s="1076">
        <v>956755</v>
      </c>
      <c r="F4" s="1077">
        <v>34927</v>
      </c>
    </row>
    <row r="5" spans="1:6" x14ac:dyDescent="0.25">
      <c r="A5" s="480">
        <v>2021</v>
      </c>
      <c r="B5" s="1081">
        <v>285181</v>
      </c>
      <c r="C5" s="1079">
        <v>1198196</v>
      </c>
      <c r="D5" s="1080">
        <v>44662</v>
      </c>
      <c r="E5" s="1079">
        <v>1188722</v>
      </c>
      <c r="F5" s="1080">
        <v>44309</v>
      </c>
    </row>
    <row r="6" spans="1:6" ht="15.75" thickBot="1" x14ac:dyDescent="0.3">
      <c r="A6" s="960">
        <v>2022</v>
      </c>
      <c r="B6" s="1085">
        <v>534121</v>
      </c>
      <c r="C6" s="1086">
        <v>1243341</v>
      </c>
      <c r="D6" s="1087">
        <v>48806</v>
      </c>
      <c r="E6" s="1086">
        <v>1230704</v>
      </c>
      <c r="F6" s="1087">
        <v>48310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Ćuprija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287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25475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-11.8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72.58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216.8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23775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24914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650</v>
      </c>
      <c r="C63" s="548">
        <f>IF(ISBLANK('DEM2'!C7),"-",'DEM2'!C7)</f>
        <v>660</v>
      </c>
      <c r="D63" s="548"/>
      <c r="E63" s="548">
        <f>IF(ISBLANK('DEM2'!D8),"-",'DEM2'!D8)</f>
        <v>635</v>
      </c>
      <c r="F63" s="548">
        <f>IF(ISBLANK('DEM2'!C8),"-",'DEM2'!C8)</f>
        <v>654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898</v>
      </c>
      <c r="C64" s="317">
        <f>IF(ISBLANK('DEM2'!F7),"-",'DEM2'!F7)</f>
        <v>955</v>
      </c>
      <c r="D64" s="789"/>
      <c r="E64" s="317">
        <f>IF(ISBLANK('DEM2'!G8),"-",'DEM2'!G8)</f>
        <v>817</v>
      </c>
      <c r="F64" s="317">
        <f>IF(ISBLANK('DEM2'!F8),"-",'DEM2'!F8)</f>
        <v>859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505</v>
      </c>
      <c r="C65" s="345">
        <f>IF(ISBLANK('DEM2'!I7),"-",'DEM2'!I7)</f>
        <v>546</v>
      </c>
      <c r="D65" s="393"/>
      <c r="E65" s="345">
        <f>IF(ISBLANK('DEM2'!J8),"-",'DEM2'!J8)</f>
        <v>486</v>
      </c>
      <c r="F65" s="345">
        <f>IF(ISBLANK('DEM2'!I8),"-",'DEM2'!I8)</f>
        <v>500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1922</v>
      </c>
      <c r="C66" s="348">
        <f>IF(ISBLANK('DEM2'!L7),"-",'DEM2'!L7)</f>
        <v>2023</v>
      </c>
      <c r="D66" s="394"/>
      <c r="E66" s="348">
        <f>IF(ISBLANK('DEM2'!M8),"-",'DEM2'!M8)</f>
        <v>1819</v>
      </c>
      <c r="F66" s="348">
        <f>IF(ISBLANK('DEM2'!L8),"-",'DEM2'!L8)</f>
        <v>1888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2071</v>
      </c>
      <c r="C67" s="345">
        <f>IF(ISBLANK('DEM2'!O7),"-",'DEM2'!O7)</f>
        <v>2239</v>
      </c>
      <c r="D67" s="393"/>
      <c r="E67" s="345">
        <f>IF(ISBLANK('DEM2'!P8),"-",'DEM2'!P8)</f>
        <v>1851</v>
      </c>
      <c r="F67" s="345">
        <f>IF(ISBLANK('DEM2'!O8),"-",'DEM2'!O8)</f>
        <v>1941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8412</v>
      </c>
      <c r="C68" s="317">
        <f>IF(ISBLANK('DEM2'!R7),"-",'DEM2'!R7)</f>
        <v>8539</v>
      </c>
      <c r="D68" s="395"/>
      <c r="E68" s="317">
        <f>IF(ISBLANK('DEM2'!S8),"-",'DEM2'!S8)</f>
        <v>7768</v>
      </c>
      <c r="F68" s="317">
        <f>IF(ISBLANK('DEM2'!R8),"-",'DEM2'!R8)</f>
        <v>7773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13782</v>
      </c>
      <c r="C69" s="463">
        <f>IF(ISBLANK('DEM2'!U7),"-",'DEM2'!U7)</f>
        <v>13046</v>
      </c>
      <c r="D69" s="799"/>
      <c r="E69" s="463">
        <f>IF(ISBLANK('DEM2'!V8),"-",'DEM2'!V8)</f>
        <v>13152</v>
      </c>
      <c r="F69" s="463">
        <f>IF(ISBLANK('DEM2'!U8),"-",'DEM2'!U8)</f>
        <v>12323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12.3</v>
      </c>
      <c r="G115" s="800">
        <f>IF(ISBLANK('DEM2'!E23),"-",'DEM2'!E23)</f>
        <v>18.399999999999999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19.8</v>
      </c>
      <c r="G117" s="801">
        <f>IF(ISBLANK('DEM2'!E25),"-",'DEM2'!E25)</f>
        <v>29.3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7630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7511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68919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1942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91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24.9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41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8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5015814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196892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822764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367215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32297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2551634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100162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65414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2568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1243341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48806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1230704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48310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357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1144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534121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3115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2907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2776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9102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3027</v>
      </c>
      <c r="C300" s="808">
        <f>IF(ISBLANK(POLJ3!C4),"-",POLJ3!C4)</f>
        <v>546</v>
      </c>
      <c r="D300" s="1160">
        <f>IF(ISBLANK(POLJ3!D4),"-",POLJ3!D4)</f>
        <v>2481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3567</v>
      </c>
      <c r="C301" s="789">
        <f>IF(ISBLANK(POLJ3!C5),"-",POLJ3!C5)</f>
        <v>2324</v>
      </c>
      <c r="D301" s="1161">
        <f>IF(ISBLANK(POLJ3!D5),"-",POLJ3!D5)</f>
        <v>1243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15</v>
      </c>
      <c r="C302" s="790">
        <f>IF(ISBLANK(POLJ3!C6),"-",POLJ3!C6)</f>
        <v>8</v>
      </c>
      <c r="D302" s="1162">
        <f>IF(ISBLANK(POLJ3!D6),"-",POLJ3!D6)</f>
        <v>7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18</v>
      </c>
      <c r="C303" s="791">
        <f>IF(ISBLANK(POLJ3!C7),"-",POLJ3!C7)</f>
        <v>6</v>
      </c>
      <c r="D303" s="1163">
        <f>IF(ISBLANK(POLJ3!D7),"-",POLJ3!D7)</f>
        <v>12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3115</v>
      </c>
      <c r="C304" s="807">
        <f>IF(ISBLANK(POLJ3!C8),"-",POLJ3!C8)</f>
        <v>509</v>
      </c>
      <c r="D304" s="1164">
        <f>IF(ISBLANK(POLJ3!D8),"-",POLJ3!D8)</f>
        <v>2606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176.26</v>
      </c>
      <c r="C310" s="1165"/>
      <c r="D310" s="3"/>
      <c r="E310" s="5"/>
      <c r="F310" s="5"/>
      <c r="G310" s="815" t="s">
        <v>854</v>
      </c>
      <c r="H310" s="816">
        <f>IF(ISBLANK(POLJ2!H3),"-",POLJ2!H3)</f>
        <v>2599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10643.39</v>
      </c>
      <c r="C311" s="1154"/>
      <c r="D311" s="3"/>
      <c r="E311" s="5"/>
      <c r="F311" s="5"/>
      <c r="G311" s="810" t="s">
        <v>855</v>
      </c>
      <c r="H311" s="248">
        <f>IF(ISBLANK(POLJ2!H4),"-",POLJ2!H4)</f>
        <v>14398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248.47</v>
      </c>
      <c r="C312" s="1154"/>
      <c r="D312" s="3"/>
      <c r="E312" s="5"/>
      <c r="F312" s="5"/>
      <c r="G312" s="810" t="s">
        <v>856</v>
      </c>
      <c r="H312" s="248">
        <f>IF(ISBLANK(POLJ2!H5),"-",POLJ2!H5)</f>
        <v>7636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79.12</v>
      </c>
      <c r="C313" s="1154"/>
      <c r="D313" s="3"/>
      <c r="E313" s="5"/>
      <c r="F313" s="5"/>
      <c r="G313" s="812" t="s">
        <v>857</v>
      </c>
      <c r="H313" s="249">
        <f>IF(ISBLANK(POLJ2!H6),"-",POLJ2!H6)</f>
        <v>380983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14.87</v>
      </c>
      <c r="C314" s="1154"/>
      <c r="D314" s="3"/>
      <c r="E314" s="5"/>
      <c r="F314" s="5"/>
      <c r="G314" s="814" t="s">
        <v>847</v>
      </c>
      <c r="H314" s="817">
        <f>IF(ISBLANK(POLJ2!H7),"-",POLJ2!H7)</f>
        <v>405616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1654.89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12817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120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27.5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542</v>
      </c>
      <c r="I364" s="808">
        <f>IF(ISBLANK(OBRAZ2!I6),"-",OBRAZ2!I6)</f>
        <v>493</v>
      </c>
      <c r="J364" s="808">
        <f>IF(ISBLANK(OBRAZ2!J6),"-",OBRAZ2!J6)</f>
        <v>49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254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13</v>
      </c>
      <c r="I365" s="416">
        <f>IF(ISBLANK(OBRAZ2!I7),"-",OBRAZ2!I7)</f>
        <v>13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53.6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29</v>
      </c>
      <c r="I366" s="807">
        <f>IF(ISBLANK(OBRAZ2!I8),"-",OBRAZ2!I8)</f>
        <v>28</v>
      </c>
      <c r="J366" s="807">
        <f>IF(ISBLANK(OBRAZ2!J8),"-",OBRAZ2!J8)</f>
        <v>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161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67.158671586715869</v>
      </c>
      <c r="I377" s="851">
        <f>IF(ISBLANK(OBRAZ2!C14),"-",OBRAZ2!C23)</f>
        <v>62.546125461254611</v>
      </c>
      <c r="J377" s="851">
        <f>IF(ISBLANK(OBRAZ2!D14),"-",OBRAZ2!D23)</f>
        <v>69.90654205607477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11.439114391143912</v>
      </c>
      <c r="I379" s="851">
        <f>IF(ISBLANK(OBRAZ2!C16),"-",OBRAZ2!C25)</f>
        <v>10.885608856088561</v>
      </c>
      <c r="J379" s="851">
        <f>IF(ISBLANK(OBRAZ2!D16),"-",OBRAZ2!D25)</f>
        <v>21.682242990654206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21.402214022140221</v>
      </c>
      <c r="I380" s="852">
        <f>IF(ISBLANK(OBRAZ2!C17),"-",OBRAZ2!C26)</f>
        <v>26.568265682656829</v>
      </c>
      <c r="J380" s="852">
        <f>IF(ISBLANK(OBRAZ2!D17),"-",OBRAZ2!D26)</f>
        <v>8.4112149532710276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12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605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667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179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109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229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99.6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1.9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1200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287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4094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196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7.7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1.4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0.17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110.7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92.6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87.2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5545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21.8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555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2529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36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7.8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0.8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608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440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211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72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113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56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236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31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11.9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44.7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40.5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72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228.52500000000001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3.4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68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7302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49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7105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8877.08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14.59337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122</v>
      </c>
      <c r="D696" s="3"/>
      <c r="E696" s="5"/>
      <c r="F696" s="5"/>
      <c r="G696" s="837">
        <v>2012</v>
      </c>
      <c r="H696" s="835">
        <f>IF(ISBLANK(INDEKSI2!B5),"-",INDEKSI2!B5)</f>
        <v>36.78</v>
      </c>
      <c r="I696" s="835">
        <f>IF(ISBLANK(INDEKSI2!C5),"-",INDEKSI2!C5)</f>
        <v>16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36.81</v>
      </c>
      <c r="D697" s="3"/>
      <c r="E697" s="5"/>
      <c r="F697" s="5"/>
      <c r="G697" s="838">
        <v>2013</v>
      </c>
      <c r="H697" s="559">
        <f>IF(ISBLANK(INDEKSI2!B6),"-",INDEKSI2!B6)</f>
        <v>37.869999999999997</v>
      </c>
      <c r="I697" s="559">
        <f>IF(ISBLANK(INDEKSI2!C6),"-",INDEKSI2!C6)</f>
        <v>18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38.4</v>
      </c>
      <c r="I698" s="836">
        <f>IF(ISBLANK(INDEKSI2!C7),"-",INDEKSI2!C7)</f>
        <v>17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1041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1225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2232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2329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24.9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41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38.4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14.59337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122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36.81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37.06</v>
      </c>
      <c r="C4" s="721">
        <v>24</v>
      </c>
      <c r="D4" s="710"/>
      <c r="E4" s="711"/>
      <c r="F4" s="712"/>
    </row>
    <row r="5" spans="1:6" x14ac:dyDescent="0.25">
      <c r="A5" s="286">
        <v>2012</v>
      </c>
      <c r="B5" s="614">
        <v>36.78</v>
      </c>
      <c r="C5" s="722">
        <v>16</v>
      </c>
      <c r="D5" s="713"/>
      <c r="E5" s="641"/>
      <c r="F5" s="714"/>
    </row>
    <row r="6" spans="1:6" x14ac:dyDescent="0.25">
      <c r="A6" s="286">
        <v>2013</v>
      </c>
      <c r="B6" s="614">
        <v>37.869999999999997</v>
      </c>
      <c r="C6" s="722">
        <v>18</v>
      </c>
      <c r="D6" s="715">
        <v>14.59337</v>
      </c>
      <c r="E6" s="609">
        <v>122</v>
      </c>
      <c r="F6" s="716">
        <v>36.81</v>
      </c>
    </row>
    <row r="7" spans="1:6" x14ac:dyDescent="0.25">
      <c r="A7" s="219">
        <v>2014</v>
      </c>
      <c r="B7" s="615">
        <v>38.4</v>
      </c>
      <c r="C7" s="723">
        <v>17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3115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2776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2907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176.26</v>
      </c>
      <c r="G3" s="217" t="s">
        <v>765</v>
      </c>
      <c r="H3" s="71">
        <v>2599</v>
      </c>
    </row>
    <row r="4" spans="1:9" x14ac:dyDescent="0.25">
      <c r="A4" s="286" t="s">
        <v>760</v>
      </c>
      <c r="B4" s="214">
        <v>10643.39</v>
      </c>
      <c r="G4" s="286" t="s">
        <v>766</v>
      </c>
      <c r="H4" s="214">
        <v>14398</v>
      </c>
    </row>
    <row r="5" spans="1:9" x14ac:dyDescent="0.25">
      <c r="A5" s="286" t="s">
        <v>761</v>
      </c>
      <c r="B5" s="214">
        <v>248.47</v>
      </c>
      <c r="G5" s="286" t="s">
        <v>767</v>
      </c>
      <c r="H5" s="214">
        <v>7636</v>
      </c>
    </row>
    <row r="6" spans="1:9" x14ac:dyDescent="0.25">
      <c r="A6" s="286" t="s">
        <v>762</v>
      </c>
      <c r="B6" s="214">
        <v>79.12</v>
      </c>
      <c r="G6" s="286" t="s">
        <v>768</v>
      </c>
      <c r="H6" s="214">
        <v>380983</v>
      </c>
    </row>
    <row r="7" spans="1:9" x14ac:dyDescent="0.25">
      <c r="A7" s="286" t="s">
        <v>763</v>
      </c>
      <c r="B7" s="214">
        <v>14.87</v>
      </c>
      <c r="G7" s="1" t="s">
        <v>24</v>
      </c>
      <c r="H7" s="288">
        <v>405616</v>
      </c>
    </row>
    <row r="8" spans="1:9" x14ac:dyDescent="0.25">
      <c r="A8" s="287" t="s">
        <v>764</v>
      </c>
      <c r="B8" s="73">
        <v>1654.89</v>
      </c>
    </row>
    <row r="9" spans="1:9" x14ac:dyDescent="0.25">
      <c r="A9" s="1" t="s">
        <v>24</v>
      </c>
      <c r="B9" s="288">
        <v>12817</v>
      </c>
      <c r="I9" s="41" t="s">
        <v>876</v>
      </c>
    </row>
    <row r="10" spans="1:9" x14ac:dyDescent="0.25">
      <c r="G10" s="29" t="s">
        <v>775</v>
      </c>
      <c r="H10" s="58">
        <v>9102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3027</v>
      </c>
      <c r="C4" s="55">
        <v>546</v>
      </c>
      <c r="D4" s="110">
        <v>2481</v>
      </c>
    </row>
    <row r="5" spans="1:4" ht="30" customHeight="1" x14ac:dyDescent="0.25">
      <c r="A5" s="274" t="s">
        <v>884</v>
      </c>
      <c r="B5" s="212">
        <v>3567</v>
      </c>
      <c r="C5" s="58">
        <v>2324</v>
      </c>
      <c r="D5" s="160">
        <v>1243</v>
      </c>
    </row>
    <row r="6" spans="1:4" x14ac:dyDescent="0.25">
      <c r="A6" s="274" t="s">
        <v>772</v>
      </c>
      <c r="B6" s="212">
        <v>15</v>
      </c>
      <c r="C6" s="58">
        <v>8</v>
      </c>
      <c r="D6" s="160">
        <v>7</v>
      </c>
    </row>
    <row r="7" spans="1:4" ht="30" x14ac:dyDescent="0.25">
      <c r="A7" s="274" t="s">
        <v>773</v>
      </c>
      <c r="B7" s="212">
        <v>18</v>
      </c>
      <c r="C7" s="58">
        <v>6</v>
      </c>
      <c r="D7" s="160">
        <v>12</v>
      </c>
    </row>
    <row r="8" spans="1:4" x14ac:dyDescent="0.25">
      <c r="A8" s="201" t="s">
        <v>774</v>
      </c>
      <c r="B8" s="72">
        <v>3115</v>
      </c>
      <c r="C8" s="61">
        <v>509</v>
      </c>
      <c r="D8" s="111">
        <v>2606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53.333333333333336</v>
      </c>
      <c r="C14" s="276">
        <f>D6/B6*100</f>
        <v>46.666666666666664</v>
      </c>
    </row>
    <row r="15" spans="1:4" ht="60" x14ac:dyDescent="0.25">
      <c r="A15" s="277" t="s">
        <v>885</v>
      </c>
      <c r="B15" s="282">
        <f>C5/B5*100</f>
        <v>65.152789458929078</v>
      </c>
      <c r="C15" s="278">
        <f>D5/B5*100</f>
        <v>34.847210541070929</v>
      </c>
    </row>
    <row r="16" spans="1:4" ht="30" x14ac:dyDescent="0.25">
      <c r="A16" s="279" t="s">
        <v>821</v>
      </c>
      <c r="B16" s="283">
        <f>C4/B4*100</f>
        <v>18.037661050545097</v>
      </c>
      <c r="C16" s="280">
        <f>D4/B4*100</f>
        <v>81.962338949454903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53.333333333333336</v>
      </c>
      <c r="C21" s="276">
        <f>C14</f>
        <v>46.666666666666664</v>
      </c>
    </row>
    <row r="22" spans="1:3" ht="60" x14ac:dyDescent="0.25">
      <c r="A22" s="277" t="s">
        <v>823</v>
      </c>
      <c r="B22" s="282">
        <f t="shared" ref="B22:C23" si="0">B15</f>
        <v>65.152789458929078</v>
      </c>
      <c r="C22" s="278">
        <f t="shared" si="0"/>
        <v>34.847210541070929</v>
      </c>
    </row>
    <row r="23" spans="1:3" ht="30" x14ac:dyDescent="0.25">
      <c r="A23" s="279" t="s">
        <v>858</v>
      </c>
      <c r="B23" s="285">
        <f t="shared" si="0"/>
        <v>18.037661050545097</v>
      </c>
      <c r="C23" s="284">
        <f t="shared" si="0"/>
        <v>81.962338949454903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120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27.5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254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53.6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161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619</v>
      </c>
      <c r="C6" s="973">
        <v>536</v>
      </c>
      <c r="D6" s="945">
        <v>83</v>
      </c>
      <c r="E6" s="973">
        <v>542</v>
      </c>
      <c r="F6" s="973">
        <v>483</v>
      </c>
      <c r="G6" s="945">
        <v>59</v>
      </c>
      <c r="H6" s="599">
        <v>542</v>
      </c>
      <c r="I6" s="616">
        <v>493</v>
      </c>
      <c r="J6" s="945">
        <v>49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3</v>
      </c>
      <c r="F7" s="975">
        <v>3</v>
      </c>
      <c r="G7" s="976">
        <v>0</v>
      </c>
      <c r="H7" s="753">
        <v>13</v>
      </c>
      <c r="I7" s="690">
        <v>13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61</v>
      </c>
      <c r="C8" s="978">
        <v>61</v>
      </c>
      <c r="D8" s="979">
        <v>0</v>
      </c>
      <c r="E8" s="978">
        <v>6</v>
      </c>
      <c r="F8" s="978">
        <v>6</v>
      </c>
      <c r="G8" s="979">
        <v>0</v>
      </c>
      <c r="H8" s="754">
        <v>29</v>
      </c>
      <c r="I8" s="691">
        <v>28</v>
      </c>
      <c r="J8" s="979">
        <v>1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364</v>
      </c>
      <c r="C14" s="751">
        <v>339</v>
      </c>
      <c r="D14" s="751">
        <v>374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62</v>
      </c>
      <c r="C16" s="1029">
        <v>59</v>
      </c>
      <c r="D16" s="751">
        <v>116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116</v>
      </c>
      <c r="C17" s="752">
        <v>144</v>
      </c>
      <c r="D17" s="752">
        <v>45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67.158671586715869</v>
      </c>
      <c r="C23" s="290">
        <f>C14/SUM(C12:C17)*100</f>
        <v>62.546125461254611</v>
      </c>
      <c r="D23" s="290">
        <f>D14/SUM(D12:D17)*100</f>
        <v>69.90654205607477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11.439114391143912</v>
      </c>
      <c r="C25" s="290">
        <f>C16/SUM(C12:C17)*100</f>
        <v>10.885608856088561</v>
      </c>
      <c r="D25" s="290">
        <f>D16/SUM(D12:D17)*100</f>
        <v>21.682242990654206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21.402214022140221</v>
      </c>
      <c r="C26" s="291">
        <f>C17/SUM(C12:C17)*100</f>
        <v>26.568265682656829</v>
      </c>
      <c r="D26" s="291">
        <f>D17/SUM(D12:D17)*100</f>
        <v>8.4112149532710276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13.6</v>
      </c>
      <c r="C7" s="600">
        <v>16</v>
      </c>
      <c r="D7" s="600">
        <v>11.8</v>
      </c>
    </row>
    <row r="8" spans="1:6" x14ac:dyDescent="0.25">
      <c r="A8" s="695" t="s">
        <v>944</v>
      </c>
      <c r="B8" s="751">
        <v>14.2</v>
      </c>
      <c r="C8" s="751">
        <v>35.1</v>
      </c>
      <c r="D8" s="751">
        <v>12.6</v>
      </c>
    </row>
    <row r="9" spans="1:6" x14ac:dyDescent="0.25">
      <c r="A9" s="696" t="s">
        <v>224</v>
      </c>
      <c r="B9" s="752">
        <v>72.3</v>
      </c>
      <c r="C9" s="752">
        <v>49</v>
      </c>
      <c r="D9" s="752">
        <v>75.7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13.6</v>
      </c>
      <c r="C13" s="697">
        <f t="shared" ref="C13:D13" si="1">IF(ISBLANK(C7),"",C7)</f>
        <v>16</v>
      </c>
      <c r="D13" s="697">
        <f t="shared" si="1"/>
        <v>11.8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14.2</v>
      </c>
      <c r="C14" s="698">
        <f t="shared" si="2"/>
        <v>35.1</v>
      </c>
      <c r="D14" s="698">
        <f t="shared" si="2"/>
        <v>12.6</v>
      </c>
    </row>
    <row r="15" spans="1:6" x14ac:dyDescent="0.25">
      <c r="A15" s="702" t="s">
        <v>1630</v>
      </c>
      <c r="B15" s="699">
        <f t="shared" si="2"/>
        <v>72.3</v>
      </c>
      <c r="C15" s="699">
        <f t="shared" si="2"/>
        <v>49</v>
      </c>
      <c r="D15" s="699">
        <f t="shared" si="2"/>
        <v>75.7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13.6</v>
      </c>
      <c r="C18" s="697">
        <f t="shared" ref="C18:D18" si="4">IF(ISBLANK(C7),"",C7)</f>
        <v>16</v>
      </c>
      <c r="D18" s="697">
        <f t="shared" si="4"/>
        <v>11.8</v>
      </c>
    </row>
    <row r="19" spans="1:5" x14ac:dyDescent="0.25">
      <c r="A19" s="701" t="s">
        <v>1632</v>
      </c>
      <c r="B19" s="698">
        <f t="shared" ref="B19:D20" si="5">IF(ISBLANK(B8),"",B8)</f>
        <v>14.2</v>
      </c>
      <c r="C19" s="698">
        <f t="shared" si="5"/>
        <v>35.1</v>
      </c>
      <c r="D19" s="698">
        <f t="shared" si="5"/>
        <v>12.6</v>
      </c>
    </row>
    <row r="20" spans="1:5" x14ac:dyDescent="0.25">
      <c r="A20" s="702" t="s">
        <v>1633</v>
      </c>
      <c r="B20" s="699">
        <f t="shared" si="5"/>
        <v>72.3</v>
      </c>
      <c r="C20" s="699">
        <f t="shared" si="5"/>
        <v>49</v>
      </c>
      <c r="D20" s="699">
        <f t="shared" si="5"/>
        <v>75.7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91</v>
      </c>
      <c r="C5" s="611">
        <v>86.1</v>
      </c>
      <c r="D5" s="1030">
        <v>88.6</v>
      </c>
      <c r="F5" s="28"/>
      <c r="G5" s="693">
        <f>A5</f>
        <v>2020</v>
      </c>
      <c r="H5" s="669">
        <f>IF(ISBLANK(B5),"",B5)</f>
        <v>91</v>
      </c>
      <c r="I5" s="618">
        <f t="shared" ref="H5:I7" si="0">IF(ISBLANK(C5),"",C5)</f>
        <v>86.1</v>
      </c>
    </row>
    <row r="6" spans="1:10" x14ac:dyDescent="0.25">
      <c r="A6" s="749">
        <v>2021</v>
      </c>
      <c r="B6" s="601">
        <v>101</v>
      </c>
      <c r="C6" s="612">
        <v>83.7</v>
      </c>
      <c r="D6" s="946">
        <v>91.4</v>
      </c>
      <c r="F6" s="44"/>
      <c r="G6" s="693">
        <f t="shared" ref="G6:G7" si="1">A6</f>
        <v>2021</v>
      </c>
      <c r="H6" s="670">
        <f t="shared" si="0"/>
        <v>101</v>
      </c>
      <c r="I6" s="619">
        <f t="shared" si="0"/>
        <v>83.7</v>
      </c>
    </row>
    <row r="7" spans="1:10" x14ac:dyDescent="0.25">
      <c r="A7" s="750">
        <v>2022</v>
      </c>
      <c r="B7" s="601">
        <v>93.7</v>
      </c>
      <c r="C7" s="612">
        <v>78.3</v>
      </c>
      <c r="D7" s="946">
        <v>86.1</v>
      </c>
      <c r="F7" s="44"/>
      <c r="G7" s="693">
        <f t="shared" si="1"/>
        <v>2022</v>
      </c>
      <c r="H7" s="671">
        <f t="shared" si="0"/>
        <v>93.7</v>
      </c>
      <c r="I7" s="620">
        <f t="shared" si="0"/>
        <v>78.3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91</v>
      </c>
      <c r="I13" s="618">
        <f>IF(ISBLANK(C5),"",C5)</f>
        <v>86.1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101</v>
      </c>
      <c r="I14" s="619">
        <f t="shared" si="3"/>
        <v>83.7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93.7</v>
      </c>
      <c r="I15" s="620">
        <f t="shared" si="4"/>
        <v>78.3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Ćuprija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287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25475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-11.8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72.58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216.8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23775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24914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650</v>
      </c>
      <c r="C63" s="548">
        <f>IF(ISBLANK('DEM2'!C7),"-",'DEM2'!C7)</f>
        <v>660</v>
      </c>
      <c r="D63" s="548"/>
      <c r="E63" s="548">
        <f>IF(ISBLANK('DEM2'!D8),"-",'DEM2'!D8)</f>
        <v>635</v>
      </c>
      <c r="F63" s="548">
        <f>IF(ISBLANK('DEM2'!C8),"-",'DEM2'!C8)</f>
        <v>654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898</v>
      </c>
      <c r="C64" s="317">
        <f>IF(ISBLANK('DEM2'!F7),"-",'DEM2'!F7)</f>
        <v>955</v>
      </c>
      <c r="D64" s="789"/>
      <c r="E64" s="317">
        <f>IF(ISBLANK('DEM2'!G8),"-",'DEM2'!G8)</f>
        <v>817</v>
      </c>
      <c r="F64" s="317">
        <f>IF(ISBLANK('DEM2'!F8),"-",'DEM2'!F8)</f>
        <v>859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505</v>
      </c>
      <c r="C65" s="345">
        <f>IF(ISBLANK('DEM2'!I7),"-",'DEM2'!I7)</f>
        <v>546</v>
      </c>
      <c r="D65" s="393"/>
      <c r="E65" s="345">
        <f>IF(ISBLANK('DEM2'!J8),"-",'DEM2'!J8)</f>
        <v>486</v>
      </c>
      <c r="F65" s="345">
        <f>IF(ISBLANK('DEM2'!I8),"-",'DEM2'!I8)</f>
        <v>500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1922</v>
      </c>
      <c r="C66" s="317">
        <f>IF(ISBLANK('DEM2'!L7),"-",'DEM2'!L7)</f>
        <v>2023</v>
      </c>
      <c r="D66" s="395"/>
      <c r="E66" s="317">
        <f>IF(ISBLANK('DEM2'!M8),"-",'DEM2'!M8)</f>
        <v>1819</v>
      </c>
      <c r="F66" s="317">
        <f>IF(ISBLANK('DEM2'!L8),"-",'DEM2'!L8)</f>
        <v>1888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2071</v>
      </c>
      <c r="C67" s="317">
        <f>IF(ISBLANK('DEM2'!O7),"-",'DEM2'!O7)</f>
        <v>2239</v>
      </c>
      <c r="D67" s="395"/>
      <c r="E67" s="317">
        <f>IF(ISBLANK('DEM2'!P8),"-",'DEM2'!P8)</f>
        <v>1851</v>
      </c>
      <c r="F67" s="317">
        <f>IF(ISBLANK('DEM2'!O8),"-",'DEM2'!O8)</f>
        <v>1941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8412</v>
      </c>
      <c r="C68" s="414">
        <f>IF(ISBLANK('DEM2'!R7),"-",'DEM2'!R7)</f>
        <v>8539</v>
      </c>
      <c r="D68" s="420"/>
      <c r="E68" s="414">
        <f>IF(ISBLANK('DEM2'!S8),"-",'DEM2'!S8)</f>
        <v>7768</v>
      </c>
      <c r="F68" s="414">
        <f>IF(ISBLANK('DEM2'!R8),"-",'DEM2'!R8)</f>
        <v>7773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13782</v>
      </c>
      <c r="C69" s="463">
        <f>IF(ISBLANK('DEM2'!U7),"-",'DEM2'!U7)</f>
        <v>13046</v>
      </c>
      <c r="D69" s="799"/>
      <c r="E69" s="463">
        <f>IF(ISBLANK('DEM2'!V8),"-",'DEM2'!V8)</f>
        <v>13152</v>
      </c>
      <c r="F69" s="463">
        <f>IF(ISBLANK('DEM2'!U8),"-",'DEM2'!U8)</f>
        <v>12323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12.3</v>
      </c>
      <c r="G115" s="800">
        <f>IF(ISBLANK('DEM2'!E23),"-",'DEM2'!E23)</f>
        <v>18.399999999999999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17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19.8</v>
      </c>
      <c r="G117" s="801">
        <f>IF(ISBLANK('DEM2'!E25),"-",'DEM2'!E25)</f>
        <v>29.3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7630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7511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68919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1942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91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24.9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41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8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5015814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196892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822764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367215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32297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2551634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100162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65414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2568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1243341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48806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1230704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48310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357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1144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534121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3115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2907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2776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9102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3027</v>
      </c>
      <c r="C300" s="808">
        <f>IF(ISBLANK(POLJ3!C4),"-",POLJ3!C4)</f>
        <v>546</v>
      </c>
      <c r="D300" s="1160">
        <f>IF(ISBLANK(POLJ3!D4),"-",POLJ3!D4)</f>
        <v>2481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3567</v>
      </c>
      <c r="C301" s="789">
        <f>IF(ISBLANK(POLJ3!C5),"-",POLJ3!C5)</f>
        <v>2324</v>
      </c>
      <c r="D301" s="1161">
        <f>IF(ISBLANK(POLJ3!D5),"-",POLJ3!D5)</f>
        <v>1243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15</v>
      </c>
      <c r="C302" s="790">
        <f>IF(ISBLANK(POLJ3!C6),"-",POLJ3!C6)</f>
        <v>8</v>
      </c>
      <c r="D302" s="1162">
        <f>IF(ISBLANK(POLJ3!D6),"-",POLJ3!D6)</f>
        <v>7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18</v>
      </c>
      <c r="C303" s="791">
        <f>IF(ISBLANK(POLJ3!C7),"-",POLJ3!C7)</f>
        <v>6</v>
      </c>
      <c r="D303" s="1163">
        <f>IF(ISBLANK(POLJ3!D7),"-",POLJ3!D7)</f>
        <v>12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3115</v>
      </c>
      <c r="C304" s="807">
        <f>IF(ISBLANK(POLJ3!C8),"-",POLJ3!C8)</f>
        <v>509</v>
      </c>
      <c r="D304" s="1164">
        <f>IF(ISBLANK(POLJ3!D8),"-",POLJ3!D8)</f>
        <v>2606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176.26</v>
      </c>
      <c r="C310" s="1165"/>
      <c r="D310" s="3"/>
      <c r="E310" s="5"/>
      <c r="F310" s="5"/>
      <c r="G310" s="815" t="s">
        <v>765</v>
      </c>
      <c r="H310" s="816">
        <f>IF(ISBLANK(POLJ2!H3),"-",POLJ2!H3)</f>
        <v>2599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10643.39</v>
      </c>
      <c r="C311" s="1154"/>
      <c r="D311" s="3"/>
      <c r="E311" s="5"/>
      <c r="F311" s="5"/>
      <c r="G311" s="810" t="s">
        <v>766</v>
      </c>
      <c r="H311" s="248">
        <f>IF(ISBLANK(POLJ2!H4),"-",POLJ2!H4)</f>
        <v>14398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248.47</v>
      </c>
      <c r="C312" s="1154"/>
      <c r="D312" s="3"/>
      <c r="E312" s="5"/>
      <c r="F312" s="5"/>
      <c r="G312" s="810" t="s">
        <v>767</v>
      </c>
      <c r="H312" s="248">
        <f>IF(ISBLANK(POLJ2!H5),"-",POLJ2!H5)</f>
        <v>7636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79.12</v>
      </c>
      <c r="C313" s="1154"/>
      <c r="D313" s="3"/>
      <c r="E313" s="5"/>
      <c r="F313" s="5"/>
      <c r="G313" s="812" t="s">
        <v>768</v>
      </c>
      <c r="H313" s="249">
        <f>IF(ISBLANK(POLJ2!H6),"-",POLJ2!H6)</f>
        <v>380983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14.87</v>
      </c>
      <c r="C314" s="1154"/>
      <c r="D314" s="3"/>
      <c r="E314" s="5"/>
      <c r="F314" s="5"/>
      <c r="G314" s="814" t="s">
        <v>16</v>
      </c>
      <c r="H314" s="817">
        <f>IF(ISBLANK(POLJ2!H7),"-",POLJ2!H7)</f>
        <v>405616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1654.89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12817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120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27.5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542</v>
      </c>
      <c r="I364" s="808">
        <f>IF(ISBLANK(OBRAZ2!I6),"-",OBRAZ2!I6)</f>
        <v>493</v>
      </c>
      <c r="J364" s="808">
        <f>IF(ISBLANK(OBRAZ2!J6),"-",OBRAZ2!J6)</f>
        <v>49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254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13</v>
      </c>
      <c r="I365" s="789">
        <f>IF(ISBLANK(OBRAZ2!I7),"-",OBRAZ2!I7)</f>
        <v>13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53.6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29</v>
      </c>
      <c r="I366" s="807">
        <f>IF(ISBLANK(OBRAZ2!I8),"-",OBRAZ2!I8)</f>
        <v>28</v>
      </c>
      <c r="J366" s="807">
        <f>IF(ISBLANK(OBRAZ2!J8),"-",OBRAZ2!J8)</f>
        <v>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161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67.158671586715869</v>
      </c>
      <c r="I377" s="851">
        <f>IF(ISBLANK(OBRAZ2!C14),"-",OBRAZ2!C23)</f>
        <v>62.546125461254611</v>
      </c>
      <c r="J377" s="851">
        <f>IF(ISBLANK(OBRAZ2!D14),"-",OBRAZ2!D23)</f>
        <v>69.90654205607477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11.439114391143912</v>
      </c>
      <c r="I379" s="851">
        <f>IF(ISBLANK(OBRAZ2!C16),"-",OBRAZ2!C25)</f>
        <v>10.885608856088561</v>
      </c>
      <c r="J379" s="851">
        <f>IF(ISBLANK(OBRAZ2!D16),"-",OBRAZ2!D25)</f>
        <v>21.682242990654206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21.402214022140221</v>
      </c>
      <c r="I380" s="852">
        <f>IF(ISBLANK(OBRAZ2!C17),"-",OBRAZ2!C26)</f>
        <v>26.568265682656829</v>
      </c>
      <c r="J380" s="852">
        <f>IF(ISBLANK(OBRAZ2!D17),"-",OBRAZ2!D26)</f>
        <v>8.4112149532710276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12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605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667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179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109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229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99.6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1.9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1200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287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4094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196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7.7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1.4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0.17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110.7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0.72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92.6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87.2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5545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21.8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555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2529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36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7.8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0.8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608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440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211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72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113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56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236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31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11.9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44.7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40.5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72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228.52500000000001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3.4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68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7302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49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7105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8877.08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14.59337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122</v>
      </c>
      <c r="D696" s="315"/>
      <c r="E696" s="314"/>
      <c r="F696" s="5"/>
      <c r="G696" s="837">
        <v>2012</v>
      </c>
      <c r="H696" s="835">
        <f>IF(ISBLANK(INDEKSI2!B5),"-",INDEKSI2!B5)</f>
        <v>36.78</v>
      </c>
      <c r="I696" s="835">
        <f>IF(ISBLANK(INDEKSI2!C5),"-",INDEKSI2!C5)</f>
        <v>16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36.81</v>
      </c>
      <c r="D697" s="315"/>
      <c r="E697" s="314"/>
      <c r="F697" s="5"/>
      <c r="G697" s="838">
        <v>2013</v>
      </c>
      <c r="H697" s="559">
        <f>IF(ISBLANK(INDEKSI2!B6),"-",INDEKSI2!B6)</f>
        <v>37.869999999999997</v>
      </c>
      <c r="I697" s="559">
        <f>IF(ISBLANK(INDEKSI2!C6),"-",INDEKSI2!C6)</f>
        <v>18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38.4</v>
      </c>
      <c r="I698" s="836">
        <f>IF(ISBLANK(INDEKSI2!C7),"-",INDEKSI2!C7)</f>
        <v>17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1041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1225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2232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2329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10</v>
      </c>
      <c r="D6" s="612">
        <v>4</v>
      </c>
      <c r="E6" s="612">
        <v>6</v>
      </c>
      <c r="F6" s="1033">
        <v>83</v>
      </c>
      <c r="G6" s="612">
        <v>41</v>
      </c>
      <c r="H6" s="980">
        <v>42</v>
      </c>
      <c r="I6" s="1034">
        <v>17.8</v>
      </c>
      <c r="J6" s="612">
        <v>17.399999999999999</v>
      </c>
      <c r="K6" s="1035">
        <v>18.100000000000001</v>
      </c>
      <c r="L6" s="1033">
        <v>281</v>
      </c>
      <c r="M6" s="612">
        <v>155</v>
      </c>
      <c r="N6" s="1028">
        <v>126</v>
      </c>
      <c r="O6" s="1034">
        <v>56.8</v>
      </c>
      <c r="P6" s="612">
        <v>61.1</v>
      </c>
      <c r="Q6" s="1028">
        <v>52.2</v>
      </c>
      <c r="R6" s="1033">
        <v>178</v>
      </c>
      <c r="S6" s="612">
        <v>87</v>
      </c>
      <c r="T6" s="1035">
        <v>91</v>
      </c>
    </row>
    <row r="7" spans="1:20" x14ac:dyDescent="0.25">
      <c r="A7" s="286">
        <v>2021</v>
      </c>
      <c r="B7" s="602">
        <v>1</v>
      </c>
      <c r="C7" s="601">
        <v>9</v>
      </c>
      <c r="D7" s="612">
        <v>4</v>
      </c>
      <c r="E7" s="612">
        <v>5</v>
      </c>
      <c r="F7" s="1033">
        <v>108</v>
      </c>
      <c r="G7" s="612">
        <v>59</v>
      </c>
      <c r="H7" s="980">
        <v>49</v>
      </c>
      <c r="I7" s="1034">
        <v>24.6</v>
      </c>
      <c r="J7" s="612">
        <v>27.8</v>
      </c>
      <c r="K7" s="1035">
        <v>21.6</v>
      </c>
      <c r="L7" s="1033">
        <v>231</v>
      </c>
      <c r="M7" s="612">
        <v>119</v>
      </c>
      <c r="N7" s="1028">
        <v>112</v>
      </c>
      <c r="O7" s="1034">
        <v>48.4</v>
      </c>
      <c r="P7" s="612">
        <v>48.2</v>
      </c>
      <c r="Q7" s="1028">
        <v>48.6</v>
      </c>
      <c r="R7" s="1033">
        <v>203</v>
      </c>
      <c r="S7" s="612">
        <v>103</v>
      </c>
      <c r="T7" s="1035">
        <v>100</v>
      </c>
    </row>
    <row r="8" spans="1:20" x14ac:dyDescent="0.25">
      <c r="A8" s="219">
        <v>2022</v>
      </c>
      <c r="B8" s="617">
        <v>1</v>
      </c>
      <c r="C8" s="947">
        <v>9</v>
      </c>
      <c r="D8" s="981">
        <v>4</v>
      </c>
      <c r="E8" s="981">
        <v>5</v>
      </c>
      <c r="F8" s="1036">
        <v>120</v>
      </c>
      <c r="G8" s="981">
        <v>56</v>
      </c>
      <c r="H8" s="979">
        <v>64</v>
      </c>
      <c r="I8" s="754">
        <v>27.5</v>
      </c>
      <c r="J8" s="981">
        <v>25.4</v>
      </c>
      <c r="K8" s="1037">
        <v>29.6</v>
      </c>
      <c r="L8" s="1036">
        <v>254</v>
      </c>
      <c r="M8" s="981">
        <v>127</v>
      </c>
      <c r="N8" s="691">
        <v>127</v>
      </c>
      <c r="O8" s="754">
        <v>53.6</v>
      </c>
      <c r="P8" s="981">
        <v>52.4</v>
      </c>
      <c r="Q8" s="691">
        <v>55</v>
      </c>
      <c r="R8" s="1036">
        <v>161</v>
      </c>
      <c r="S8" s="981">
        <v>72</v>
      </c>
      <c r="T8" s="1037">
        <v>89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12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605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667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179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109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229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99.6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1.9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77.168367346938766</v>
      </c>
      <c r="C21" s="739">
        <f>B10/(B7+B10)*100</f>
        <v>22.831632653061224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85.953608247422693</v>
      </c>
      <c r="C22" s="739">
        <f>B11/(B8+B11)*100</f>
        <v>14.046391752577319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77.168367346938766</v>
      </c>
      <c r="C26" s="739">
        <f>C21</f>
        <v>22.831632653061224</v>
      </c>
    </row>
    <row r="27" spans="1:10" ht="24.75" x14ac:dyDescent="0.25">
      <c r="A27" s="742" t="s">
        <v>1407</v>
      </c>
      <c r="B27" s="739">
        <f>B22</f>
        <v>85.953608247422693</v>
      </c>
      <c r="C27" s="739">
        <f>C22</f>
        <v>14.046391752577319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0</v>
      </c>
      <c r="D5" s="914" t="s">
        <v>5</v>
      </c>
      <c r="E5" s="211"/>
      <c r="F5" s="125">
        <v>2021</v>
      </c>
      <c r="G5" s="70">
        <v>3</v>
      </c>
      <c r="H5" s="55">
        <v>3</v>
      </c>
      <c r="I5" s="110">
        <v>0</v>
      </c>
      <c r="J5" s="70">
        <v>12</v>
      </c>
      <c r="K5" s="55">
        <v>0</v>
      </c>
      <c r="L5" s="110">
        <v>12</v>
      </c>
      <c r="M5" s="70">
        <v>560</v>
      </c>
      <c r="N5" s="55">
        <v>728</v>
      </c>
      <c r="O5" s="70">
        <v>199</v>
      </c>
      <c r="P5" s="110">
        <v>136</v>
      </c>
    </row>
    <row r="6" spans="1:16" x14ac:dyDescent="0.25">
      <c r="A6" s="923" t="s">
        <v>259</v>
      </c>
      <c r="B6" s="1096">
        <v>0</v>
      </c>
      <c r="C6" s="1097">
        <v>12</v>
      </c>
      <c r="D6" s="915" t="s">
        <v>5</v>
      </c>
      <c r="E6" s="254"/>
      <c r="F6" s="125">
        <v>2022</v>
      </c>
      <c r="G6" s="212">
        <v>3</v>
      </c>
      <c r="H6" s="58">
        <v>3</v>
      </c>
      <c r="I6" s="160">
        <v>0</v>
      </c>
      <c r="J6" s="212">
        <v>12</v>
      </c>
      <c r="K6" s="58">
        <v>0</v>
      </c>
      <c r="L6" s="160">
        <v>12</v>
      </c>
      <c r="M6" s="212">
        <v>605</v>
      </c>
      <c r="N6" s="58">
        <v>667</v>
      </c>
      <c r="O6" s="212">
        <v>179</v>
      </c>
      <c r="P6" s="160">
        <v>109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</v>
      </c>
      <c r="H7" s="94">
        <v>3</v>
      </c>
      <c r="I7" s="169">
        <v>0</v>
      </c>
      <c r="J7" s="167"/>
      <c r="K7" s="94"/>
      <c r="L7" s="169"/>
      <c r="M7" s="167">
        <v>744</v>
      </c>
      <c r="N7" s="94">
        <v>772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87.5</v>
      </c>
      <c r="C5" s="611">
        <v>89.4</v>
      </c>
      <c r="D5" s="945">
        <v>85.5</v>
      </c>
      <c r="E5" s="610"/>
      <c r="F5" s="611"/>
      <c r="G5" s="945"/>
      <c r="H5" s="610"/>
      <c r="I5" s="611"/>
      <c r="J5" s="945"/>
      <c r="K5" s="610">
        <v>232</v>
      </c>
      <c r="L5" s="611">
        <v>124</v>
      </c>
      <c r="M5" s="945">
        <v>108</v>
      </c>
      <c r="N5" s="610">
        <v>90.7</v>
      </c>
      <c r="O5" s="611">
        <v>100</v>
      </c>
      <c r="P5" s="945">
        <v>82.2</v>
      </c>
      <c r="Q5" s="610">
        <v>0.4</v>
      </c>
      <c r="R5" s="611">
        <v>0.5</v>
      </c>
      <c r="S5" s="945">
        <v>0.2</v>
      </c>
    </row>
    <row r="6" spans="1:19" x14ac:dyDescent="0.25">
      <c r="A6" s="286">
        <v>2021</v>
      </c>
      <c r="B6" s="457">
        <v>86.6</v>
      </c>
      <c r="C6" s="458">
        <v>89.7</v>
      </c>
      <c r="D6" s="976">
        <v>83.2</v>
      </c>
      <c r="E6" s="457">
        <v>27</v>
      </c>
      <c r="F6" s="458">
        <v>16</v>
      </c>
      <c r="G6" s="976">
        <v>11</v>
      </c>
      <c r="H6" s="457">
        <v>0</v>
      </c>
      <c r="I6" s="458">
        <v>0</v>
      </c>
      <c r="J6" s="976">
        <v>0</v>
      </c>
      <c r="K6" s="457">
        <v>236</v>
      </c>
      <c r="L6" s="458">
        <v>117</v>
      </c>
      <c r="M6" s="976">
        <v>119</v>
      </c>
      <c r="N6" s="457">
        <v>92</v>
      </c>
      <c r="O6" s="458">
        <v>91.5</v>
      </c>
      <c r="P6" s="976">
        <v>92.4</v>
      </c>
      <c r="Q6" s="457">
        <v>0.5</v>
      </c>
      <c r="R6" s="458">
        <v>0.3</v>
      </c>
      <c r="S6" s="976">
        <v>0.6</v>
      </c>
    </row>
    <row r="7" spans="1:19" x14ac:dyDescent="0.25">
      <c r="A7" s="286">
        <v>2022</v>
      </c>
      <c r="B7" s="601">
        <v>92</v>
      </c>
      <c r="C7" s="612">
        <v>95.1</v>
      </c>
      <c r="D7" s="980">
        <v>88.6</v>
      </c>
      <c r="E7" s="601">
        <v>26</v>
      </c>
      <c r="F7" s="612">
        <v>18</v>
      </c>
      <c r="G7" s="980">
        <v>8</v>
      </c>
      <c r="H7" s="601">
        <v>0</v>
      </c>
      <c r="I7" s="612">
        <v>0</v>
      </c>
      <c r="J7" s="980">
        <v>0</v>
      </c>
      <c r="K7" s="601">
        <v>229</v>
      </c>
      <c r="L7" s="612">
        <v>128</v>
      </c>
      <c r="M7" s="980">
        <v>101</v>
      </c>
      <c r="N7" s="601">
        <v>99.6</v>
      </c>
      <c r="O7" s="612">
        <v>103.2</v>
      </c>
      <c r="P7" s="980">
        <v>95.4</v>
      </c>
      <c r="Q7" s="601">
        <v>1.9</v>
      </c>
      <c r="R7" s="612">
        <v>4.3</v>
      </c>
      <c r="S7" s="980">
        <v>-0.9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4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822764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32297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109</v>
      </c>
      <c r="C5" s="616">
        <v>100</v>
      </c>
      <c r="D5" s="616">
        <v>9</v>
      </c>
      <c r="E5" s="599">
        <v>748</v>
      </c>
      <c r="F5" s="616">
        <v>281</v>
      </c>
      <c r="G5" s="945">
        <v>467</v>
      </c>
      <c r="H5" s="616">
        <v>329</v>
      </c>
      <c r="I5" s="616">
        <v>152</v>
      </c>
      <c r="J5" s="616">
        <v>177</v>
      </c>
      <c r="K5" s="217">
        <f>SUM(B5,E5,H5)</f>
        <v>1186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115</v>
      </c>
      <c r="C6" s="612">
        <v>100</v>
      </c>
      <c r="D6" s="946">
        <v>15</v>
      </c>
      <c r="E6" s="601">
        <v>757</v>
      </c>
      <c r="F6" s="612">
        <v>277</v>
      </c>
      <c r="G6" s="946">
        <v>480</v>
      </c>
      <c r="H6" s="601">
        <v>318</v>
      </c>
      <c r="I6" s="612">
        <v>159</v>
      </c>
      <c r="J6" s="612">
        <v>159</v>
      </c>
      <c r="K6" s="218">
        <f>SUM(B6,E6,H6)</f>
        <v>1190</v>
      </c>
      <c r="M6" s="105" t="s">
        <v>284</v>
      </c>
      <c r="N6" s="171">
        <f>IF(ISBLANK(J7),"",J7)</f>
        <v>158</v>
      </c>
      <c r="O6" s="80">
        <f>IF(ISBLANK(I7),"",I7)</f>
        <v>142</v>
      </c>
      <c r="P6" s="211"/>
    </row>
    <row r="7" spans="1:17" ht="24.75" x14ac:dyDescent="0.25">
      <c r="A7" s="218">
        <v>2023</v>
      </c>
      <c r="B7" s="601">
        <v>134</v>
      </c>
      <c r="C7" s="612">
        <v>109</v>
      </c>
      <c r="D7" s="946">
        <v>25</v>
      </c>
      <c r="E7" s="601">
        <v>766</v>
      </c>
      <c r="F7" s="612">
        <v>289</v>
      </c>
      <c r="G7" s="946">
        <v>477</v>
      </c>
      <c r="H7" s="601">
        <v>300</v>
      </c>
      <c r="I7" s="612">
        <v>142</v>
      </c>
      <c r="J7" s="612">
        <v>158</v>
      </c>
      <c r="K7" s="218">
        <f>SUM(B7,E7,H7)</f>
        <v>1200</v>
      </c>
      <c r="M7" s="106" t="s">
        <v>285</v>
      </c>
      <c r="N7" s="220">
        <f>IF(ISBLANK(G7),"",G7)</f>
        <v>477</v>
      </c>
      <c r="O7" s="107">
        <f>IF(ISBLANK(F7),"",F7)</f>
        <v>289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25</v>
      </c>
      <c r="O8" s="83">
        <f>IF(ISBLANK(C7),"",C7)</f>
        <v>109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158</v>
      </c>
      <c r="O13" s="80">
        <f>IF(ISBLANK(I7),"",I7)</f>
        <v>142</v>
      </c>
      <c r="P13" s="211"/>
    </row>
    <row r="14" spans="1:17" ht="27.75" customHeight="1" x14ac:dyDescent="0.25">
      <c r="M14" s="106" t="s">
        <v>515</v>
      </c>
      <c r="N14" s="220">
        <f>IF(ISBLANK(G7),"",G7)</f>
        <v>477</v>
      </c>
      <c r="O14" s="107">
        <f>IF(ISBLANK(F7),"",F7)</f>
        <v>289</v>
      </c>
      <c r="P14" s="211"/>
    </row>
    <row r="15" spans="1:17" ht="26.25" customHeight="1" x14ac:dyDescent="0.25">
      <c r="M15" s="108" t="s">
        <v>516</v>
      </c>
      <c r="N15" s="170">
        <f>IF(ISBLANK(D7),"",D7)</f>
        <v>25</v>
      </c>
      <c r="O15" s="83">
        <f>IF(ISBLANK(C7),"",C7)</f>
        <v>109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11</v>
      </c>
      <c r="C21" s="616">
        <v>11</v>
      </c>
      <c r="D21" s="616">
        <v>0</v>
      </c>
      <c r="E21" s="599">
        <v>165</v>
      </c>
      <c r="F21" s="616">
        <v>62</v>
      </c>
      <c r="G21" s="945">
        <v>103</v>
      </c>
      <c r="H21" s="616">
        <v>73</v>
      </c>
      <c r="I21" s="616">
        <v>29</v>
      </c>
      <c r="J21" s="616">
        <v>44</v>
      </c>
      <c r="K21" s="217">
        <f>SUM(B21,E21,H21)</f>
        <v>249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21</v>
      </c>
      <c r="C22" s="1028">
        <v>20</v>
      </c>
      <c r="D22" s="980">
        <v>1</v>
      </c>
      <c r="E22" s="1034">
        <v>182</v>
      </c>
      <c r="F22" s="1028">
        <v>59</v>
      </c>
      <c r="G22" s="980">
        <v>123</v>
      </c>
      <c r="H22" s="1034">
        <v>84</v>
      </c>
      <c r="I22" s="1028">
        <v>29</v>
      </c>
      <c r="J22" s="1028">
        <v>55</v>
      </c>
      <c r="K22" s="218">
        <f>SUM(B22,E22,H22)</f>
        <v>287</v>
      </c>
      <c r="M22" s="105" t="s">
        <v>284</v>
      </c>
      <c r="N22" s="171">
        <f>IF(ISBLANK(J23),"",J23)</f>
        <v>41</v>
      </c>
      <c r="O22" s="80">
        <f>IF(ISBLANK(I23),"",I23)</f>
        <v>33</v>
      </c>
      <c r="P22" s="211"/>
    </row>
    <row r="23" spans="1:17" ht="24.75" x14ac:dyDescent="0.25">
      <c r="A23" s="218">
        <v>2022</v>
      </c>
      <c r="B23" s="1034">
        <v>27</v>
      </c>
      <c r="C23" s="1028">
        <v>25</v>
      </c>
      <c r="D23" s="980">
        <v>2</v>
      </c>
      <c r="E23" s="1034">
        <v>186</v>
      </c>
      <c r="F23" s="1028">
        <v>72</v>
      </c>
      <c r="G23" s="980">
        <v>114</v>
      </c>
      <c r="H23" s="1034">
        <v>74</v>
      </c>
      <c r="I23" s="1028">
        <v>33</v>
      </c>
      <c r="J23" s="1028">
        <v>41</v>
      </c>
      <c r="K23" s="218">
        <f>SUM(B23,E23,H23)</f>
        <v>287</v>
      </c>
      <c r="M23" s="106" t="s">
        <v>285</v>
      </c>
      <c r="N23" s="220">
        <f>IF(ISBLANK(G23),"",G23)</f>
        <v>114</v>
      </c>
      <c r="O23" s="107">
        <f>IF(ISBLANK(F23),"",F23)</f>
        <v>72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</v>
      </c>
      <c r="O24" s="109">
        <f>IF(ISBLANK(C23),"",C23)</f>
        <v>25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41</v>
      </c>
      <c r="O29" s="80">
        <f>IF(ISBLANK(I23),"",I23)</f>
        <v>33</v>
      </c>
      <c r="P29" s="211"/>
    </row>
    <row r="30" spans="1:17" ht="27.75" customHeight="1" x14ac:dyDescent="0.25">
      <c r="M30" s="106" t="s">
        <v>515</v>
      </c>
      <c r="N30" s="220">
        <f>IF(ISBLANK(G23),"",G23)</f>
        <v>114</v>
      </c>
      <c r="O30" s="107">
        <f>IF(ISBLANK(F23),"",F23)</f>
        <v>72</v>
      </c>
      <c r="P30" s="211"/>
    </row>
    <row r="31" spans="1:17" ht="27.75" customHeight="1" x14ac:dyDescent="0.25">
      <c r="M31" s="108" t="s">
        <v>516</v>
      </c>
      <c r="N31" s="221">
        <f>IF(ISBLANK(D23),"",D23)</f>
        <v>2</v>
      </c>
      <c r="O31" s="109">
        <f>IF(ISBLANK(C23),"",C23)</f>
        <v>25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367215</v>
      </c>
      <c r="D5" s="253"/>
    </row>
    <row r="6" spans="1:4" ht="30" x14ac:dyDescent="0.25">
      <c r="A6" s="686" t="s">
        <v>474</v>
      </c>
      <c r="B6" s="617">
        <v>455549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1.9</v>
      </c>
      <c r="J5" s="611">
        <v>3</v>
      </c>
      <c r="K5" s="945">
        <v>1.1000000000000001</v>
      </c>
      <c r="L5" s="610"/>
      <c r="M5" s="611"/>
      <c r="N5" s="945"/>
    </row>
    <row r="6" spans="1:14" x14ac:dyDescent="0.25">
      <c r="A6" s="286">
        <v>2021</v>
      </c>
      <c r="B6" s="457">
        <v>4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0.9</v>
      </c>
      <c r="J6" s="458">
        <v>0.6</v>
      </c>
      <c r="K6" s="976">
        <v>1.2</v>
      </c>
      <c r="L6" s="457"/>
      <c r="M6" s="458"/>
      <c r="N6" s="976"/>
    </row>
    <row r="7" spans="1:14" x14ac:dyDescent="0.25">
      <c r="A7" s="286">
        <v>2022</v>
      </c>
      <c r="B7" s="601">
        <v>4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</v>
      </c>
      <c r="J7" s="612">
        <v>2.2999999999999998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4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94</v>
      </c>
      <c r="C5" s="207">
        <v>83</v>
      </c>
      <c r="G5" s="113"/>
      <c r="H5" s="174" t="s">
        <v>586</v>
      </c>
      <c r="I5" s="207">
        <v>45</v>
      </c>
      <c r="J5" s="207">
        <v>39</v>
      </c>
    </row>
    <row r="6" spans="1:13" ht="15" customHeight="1" x14ac:dyDescent="0.25">
      <c r="A6" s="175" t="s">
        <v>587</v>
      </c>
      <c r="B6" s="208">
        <v>847</v>
      </c>
      <c r="C6" s="208">
        <v>138</v>
      </c>
      <c r="G6" s="113"/>
      <c r="H6" s="175" t="s">
        <v>587</v>
      </c>
      <c r="I6" s="208">
        <v>172</v>
      </c>
      <c r="J6" s="208">
        <v>52</v>
      </c>
    </row>
    <row r="7" spans="1:13" ht="15" customHeight="1" x14ac:dyDescent="0.25">
      <c r="A7" s="175" t="s">
        <v>588</v>
      </c>
      <c r="B7" s="208">
        <v>2533</v>
      </c>
      <c r="C7" s="208">
        <v>1601</v>
      </c>
      <c r="G7" s="113"/>
      <c r="H7" s="175" t="s">
        <v>588</v>
      </c>
      <c r="I7" s="208">
        <v>1345</v>
      </c>
      <c r="J7" s="208">
        <v>735</v>
      </c>
    </row>
    <row r="8" spans="1:13" ht="15" customHeight="1" x14ac:dyDescent="0.25">
      <c r="A8" s="175" t="s">
        <v>589</v>
      </c>
      <c r="B8" s="208">
        <v>3480</v>
      </c>
      <c r="C8" s="208">
        <v>2926</v>
      </c>
      <c r="G8" s="113"/>
      <c r="H8" s="175" t="s">
        <v>589</v>
      </c>
      <c r="I8" s="208">
        <v>2826</v>
      </c>
      <c r="J8" s="208">
        <v>2127</v>
      </c>
    </row>
    <row r="9" spans="1:13" ht="15" customHeight="1" x14ac:dyDescent="0.25">
      <c r="A9" s="175" t="s">
        <v>590</v>
      </c>
      <c r="B9" s="208">
        <v>5346</v>
      </c>
      <c r="C9" s="208">
        <v>6518</v>
      </c>
      <c r="G9" s="113"/>
      <c r="H9" s="175" t="s">
        <v>590</v>
      </c>
      <c r="I9" s="208">
        <v>5216</v>
      </c>
      <c r="J9" s="208">
        <v>6084</v>
      </c>
    </row>
    <row r="10" spans="1:13" ht="15" customHeight="1" x14ac:dyDescent="0.25">
      <c r="A10" s="175" t="s">
        <v>591</v>
      </c>
      <c r="B10" s="208">
        <v>702</v>
      </c>
      <c r="C10" s="208">
        <v>640</v>
      </c>
      <c r="G10" s="113"/>
      <c r="H10" s="175" t="s">
        <v>591</v>
      </c>
      <c r="I10" s="208">
        <v>668</v>
      </c>
      <c r="J10" s="208">
        <v>550</v>
      </c>
    </row>
    <row r="11" spans="1:13" ht="15" customHeight="1" x14ac:dyDescent="0.25">
      <c r="A11" s="176" t="s">
        <v>592</v>
      </c>
      <c r="B11" s="209">
        <v>860</v>
      </c>
      <c r="C11" s="209">
        <v>911</v>
      </c>
      <c r="G11" s="113"/>
      <c r="H11" s="176" t="s">
        <v>592</v>
      </c>
      <c r="I11" s="209">
        <v>1366</v>
      </c>
      <c r="J11" s="209">
        <v>1169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94</v>
      </c>
      <c r="C17" s="178">
        <f>IF(ISBLANK(C5),"0",C5)</f>
        <v>83</v>
      </c>
      <c r="G17" s="113"/>
      <c r="H17" s="174" t="s">
        <v>586</v>
      </c>
      <c r="I17" s="177">
        <f>IF(ISBLANK(I5),"0",I5)</f>
        <v>45</v>
      </c>
      <c r="J17" s="178">
        <f>IF(ISBLANK(J5),"0",J5)</f>
        <v>39</v>
      </c>
    </row>
    <row r="18" spans="1:13" ht="15" customHeight="1" x14ac:dyDescent="0.25">
      <c r="A18" s="175" t="s">
        <v>587</v>
      </c>
      <c r="B18" s="179">
        <f t="shared" ref="B18:C18" si="0">IF(ISBLANK(B6),"0",B6)</f>
        <v>847</v>
      </c>
      <c r="C18" s="180">
        <f t="shared" si="0"/>
        <v>138</v>
      </c>
      <c r="G18" s="113"/>
      <c r="H18" s="175" t="s">
        <v>587</v>
      </c>
      <c r="I18" s="179">
        <f t="shared" ref="I18:J18" si="1">IF(ISBLANK(I6),"0",I6)</f>
        <v>172</v>
      </c>
      <c r="J18" s="180">
        <f t="shared" si="1"/>
        <v>52</v>
      </c>
    </row>
    <row r="19" spans="1:13" ht="15" customHeight="1" x14ac:dyDescent="0.25">
      <c r="A19" s="175" t="s">
        <v>588</v>
      </c>
      <c r="B19" s="179">
        <f t="shared" ref="B19:C19" si="2">IF(ISBLANK(B7),"0",B7)</f>
        <v>2533</v>
      </c>
      <c r="C19" s="180">
        <f t="shared" si="2"/>
        <v>1601</v>
      </c>
      <c r="G19" s="113"/>
      <c r="H19" s="175" t="s">
        <v>588</v>
      </c>
      <c r="I19" s="179">
        <f t="shared" ref="I19:J19" si="3">IF(ISBLANK(I7),"0",I7)</f>
        <v>1345</v>
      </c>
      <c r="J19" s="180">
        <f t="shared" si="3"/>
        <v>735</v>
      </c>
    </row>
    <row r="20" spans="1:13" ht="15" customHeight="1" x14ac:dyDescent="0.25">
      <c r="A20" s="175" t="s">
        <v>589</v>
      </c>
      <c r="B20" s="179">
        <f t="shared" ref="B20:C20" si="4">IF(ISBLANK(B8),"0",B8)</f>
        <v>3480</v>
      </c>
      <c r="C20" s="180">
        <f t="shared" si="4"/>
        <v>2926</v>
      </c>
      <c r="G20" s="113"/>
      <c r="H20" s="175" t="s">
        <v>589</v>
      </c>
      <c r="I20" s="179">
        <f t="shared" ref="I20:J20" si="5">IF(ISBLANK(I8),"0",I8)</f>
        <v>2826</v>
      </c>
      <c r="J20" s="180">
        <f t="shared" si="5"/>
        <v>2127</v>
      </c>
    </row>
    <row r="21" spans="1:13" ht="15" customHeight="1" x14ac:dyDescent="0.25">
      <c r="A21" s="175" t="s">
        <v>590</v>
      </c>
      <c r="B21" s="179">
        <f t="shared" ref="B21:C21" si="6">IF(ISBLANK(B9),"0",B9)</f>
        <v>5346</v>
      </c>
      <c r="C21" s="180">
        <f t="shared" si="6"/>
        <v>6518</v>
      </c>
      <c r="G21" s="113"/>
      <c r="H21" s="175" t="s">
        <v>590</v>
      </c>
      <c r="I21" s="179">
        <f t="shared" ref="I21:J21" si="7">IF(ISBLANK(I9),"0",I9)</f>
        <v>5216</v>
      </c>
      <c r="J21" s="180">
        <f t="shared" si="7"/>
        <v>6084</v>
      </c>
    </row>
    <row r="22" spans="1:13" ht="15" customHeight="1" x14ac:dyDescent="0.25">
      <c r="A22" s="175" t="s">
        <v>591</v>
      </c>
      <c r="B22" s="179">
        <f t="shared" ref="B22:C22" si="8">IF(ISBLANK(B10),"0",B10)</f>
        <v>702</v>
      </c>
      <c r="C22" s="180">
        <f t="shared" si="8"/>
        <v>640</v>
      </c>
      <c r="G22" s="113"/>
      <c r="H22" s="175" t="s">
        <v>591</v>
      </c>
      <c r="I22" s="179">
        <f t="shared" ref="I22:J22" si="9">IF(ISBLANK(I10),"0",I10)</f>
        <v>668</v>
      </c>
      <c r="J22" s="180">
        <f t="shared" si="9"/>
        <v>550</v>
      </c>
    </row>
    <row r="23" spans="1:13" ht="15" customHeight="1" x14ac:dyDescent="0.25">
      <c r="A23" s="176" t="s">
        <v>592</v>
      </c>
      <c r="B23" s="181">
        <f t="shared" ref="B23:C23" si="10">IF(ISBLANK(B11),"0",B11)</f>
        <v>860</v>
      </c>
      <c r="C23" s="182">
        <f t="shared" si="10"/>
        <v>911</v>
      </c>
      <c r="G23" s="113"/>
      <c r="H23" s="176" t="s">
        <v>592</v>
      </c>
      <c r="I23" s="181">
        <f t="shared" ref="I23:J23" si="11">IF(ISBLANK(I11),"0",I11)</f>
        <v>1366</v>
      </c>
      <c r="J23" s="182">
        <f t="shared" si="11"/>
        <v>1169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0.67811282643197235</v>
      </c>
      <c r="C29" s="184">
        <f>C17/SUM(C17:C23)*100</f>
        <v>0.64757743621752362</v>
      </c>
      <c r="D29" s="253"/>
      <c r="E29" s="253"/>
      <c r="G29" s="113"/>
      <c r="H29" s="174" t="s">
        <v>593</v>
      </c>
      <c r="I29" s="184">
        <f>I17/SUM(I17:I23)*100</f>
        <v>0.38666437532222031</v>
      </c>
      <c r="J29" s="184">
        <f>J17/SUM(J17:J23)*100</f>
        <v>0.36258832279657865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6.1102294041263887</v>
      </c>
      <c r="C30" s="185">
        <f>C18/SUM(C17:C23)*100</f>
        <v>1.0766950144339549</v>
      </c>
      <c r="D30" s="253"/>
      <c r="E30" s="253"/>
      <c r="G30" s="113"/>
      <c r="H30" s="175" t="s">
        <v>594</v>
      </c>
      <c r="I30" s="185">
        <f>I18/SUM(I17:I23)*100</f>
        <v>1.4779171678982643</v>
      </c>
      <c r="J30" s="185">
        <f>J18/SUM(J17:J23)*100</f>
        <v>0.48345109706210487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18.272976482470064</v>
      </c>
      <c r="C31" s="185">
        <f>C19/SUM(C17:C23)*100</f>
        <v>12.491222594991028</v>
      </c>
      <c r="D31" s="253"/>
      <c r="E31" s="253"/>
      <c r="G31" s="113"/>
      <c r="H31" s="175" t="s">
        <v>595</v>
      </c>
      <c r="I31" s="185">
        <f>I19/SUM(I17:I23)*100</f>
        <v>11.556968551297473</v>
      </c>
      <c r="J31" s="185">
        <f>J19/SUM(J17:J23)*100</f>
        <v>6.8333953142432122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25.10460251046025</v>
      </c>
      <c r="C32" s="185">
        <f>C20/SUM(C17:C23)*100</f>
        <v>22.829055161114145</v>
      </c>
      <c r="D32" s="253"/>
      <c r="E32" s="253"/>
      <c r="G32" s="113"/>
      <c r="H32" s="175" t="s">
        <v>596</v>
      </c>
      <c r="I32" s="185">
        <f>I20/SUM(I17:I23)*100</f>
        <v>24.282522770235435</v>
      </c>
      <c r="J32" s="185">
        <f>J20/SUM(J17:J23)*100</f>
        <v>19.775009297136481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38.565863511758764</v>
      </c>
      <c r="C33" s="185">
        <f>C21/SUM(C17:C23)*100</f>
        <v>50.854334087539989</v>
      </c>
      <c r="D33" s="253"/>
      <c r="E33" s="253"/>
      <c r="G33" s="113"/>
      <c r="H33" s="175" t="s">
        <v>597</v>
      </c>
      <c r="I33" s="185">
        <f>I21/SUM(I17:I23)*100</f>
        <v>44.818697370682244</v>
      </c>
      <c r="J33" s="185">
        <f>J21/SUM(J17:J23)*100</f>
        <v>56.563778356266269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5.0642042995238787</v>
      </c>
      <c r="C34" s="185">
        <f>C22/SUM(C17:C23)*100</f>
        <v>4.9933681828821097</v>
      </c>
      <c r="D34" s="253"/>
      <c r="E34" s="253"/>
      <c r="G34" s="113"/>
      <c r="H34" s="175" t="s">
        <v>598</v>
      </c>
      <c r="I34" s="185">
        <f>I22/SUM(I17:I23)*100</f>
        <v>5.7398178381165152</v>
      </c>
      <c r="J34" s="185">
        <f>J22/SUM(J17:J23)*100</f>
        <v>5.1134250650799551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6.2040109652286821</v>
      </c>
      <c r="C35" s="186">
        <f>C23/SUM(C17:C23)*100</f>
        <v>7.1077475228212537</v>
      </c>
      <c r="D35" s="253"/>
      <c r="E35" s="253"/>
      <c r="G35" s="113"/>
      <c r="H35" s="176" t="s">
        <v>599</v>
      </c>
      <c r="I35" s="186">
        <f>I23/SUM(I17:I23)*100</f>
        <v>11.737411926447844</v>
      </c>
      <c r="J35" s="186">
        <f>J23/SUM(J17:J23)*100</f>
        <v>10.868352547415396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0.67811282643197235</v>
      </c>
      <c r="C41" s="184">
        <f t="shared" si="12"/>
        <v>0.64757743621752362</v>
      </c>
      <c r="G41" s="113"/>
      <c r="H41" s="174" t="s">
        <v>601</v>
      </c>
      <c r="I41" s="184">
        <f t="shared" ref="I41:J41" si="13">I29</f>
        <v>0.38666437532222031</v>
      </c>
      <c r="J41" s="184">
        <f t="shared" si="13"/>
        <v>0.36258832279657865</v>
      </c>
    </row>
    <row r="42" spans="1:12" x14ac:dyDescent="0.25">
      <c r="A42" s="175" t="s">
        <v>602</v>
      </c>
      <c r="B42" s="185">
        <f t="shared" si="12"/>
        <v>6.1102294041263887</v>
      </c>
      <c r="C42" s="185">
        <f t="shared" si="12"/>
        <v>1.0766950144339549</v>
      </c>
      <c r="G42" s="113"/>
      <c r="H42" s="175" t="s">
        <v>602</v>
      </c>
      <c r="I42" s="185">
        <f t="shared" ref="I42:J42" si="14">I30</f>
        <v>1.4779171678982643</v>
      </c>
      <c r="J42" s="185">
        <f t="shared" si="14"/>
        <v>0.48345109706210487</v>
      </c>
    </row>
    <row r="43" spans="1:12" x14ac:dyDescent="0.25">
      <c r="A43" s="175" t="s">
        <v>603</v>
      </c>
      <c r="B43" s="185">
        <f t="shared" si="12"/>
        <v>18.272976482470064</v>
      </c>
      <c r="C43" s="185">
        <f t="shared" si="12"/>
        <v>12.491222594991028</v>
      </c>
      <c r="G43" s="113"/>
      <c r="H43" s="175" t="s">
        <v>603</v>
      </c>
      <c r="I43" s="185">
        <f t="shared" ref="I43:J43" si="15">I31</f>
        <v>11.556968551297473</v>
      </c>
      <c r="J43" s="185">
        <f t="shared" si="15"/>
        <v>6.8333953142432122</v>
      </c>
    </row>
    <row r="44" spans="1:12" x14ac:dyDescent="0.25">
      <c r="A44" s="175" t="s">
        <v>604</v>
      </c>
      <c r="B44" s="185">
        <f t="shared" si="12"/>
        <v>25.10460251046025</v>
      </c>
      <c r="C44" s="185">
        <f t="shared" si="12"/>
        <v>22.829055161114145</v>
      </c>
      <c r="G44" s="113"/>
      <c r="H44" s="175" t="s">
        <v>604</v>
      </c>
      <c r="I44" s="185">
        <f t="shared" ref="I44:J44" si="16">I32</f>
        <v>24.282522770235435</v>
      </c>
      <c r="J44" s="185">
        <f t="shared" si="16"/>
        <v>19.775009297136481</v>
      </c>
    </row>
    <row r="45" spans="1:12" x14ac:dyDescent="0.25">
      <c r="A45" s="175" t="s">
        <v>605</v>
      </c>
      <c r="B45" s="185">
        <f t="shared" si="12"/>
        <v>38.565863511758764</v>
      </c>
      <c r="C45" s="185">
        <f t="shared" si="12"/>
        <v>50.854334087539989</v>
      </c>
      <c r="G45" s="113"/>
      <c r="H45" s="175" t="s">
        <v>605</v>
      </c>
      <c r="I45" s="185">
        <f t="shared" ref="I45:J45" si="17">I33</f>
        <v>44.818697370682244</v>
      </c>
      <c r="J45" s="185">
        <f t="shared" si="17"/>
        <v>56.563778356266269</v>
      </c>
    </row>
    <row r="46" spans="1:12" x14ac:dyDescent="0.25">
      <c r="A46" s="175" t="s">
        <v>606</v>
      </c>
      <c r="B46" s="185">
        <f t="shared" si="12"/>
        <v>5.0642042995238787</v>
      </c>
      <c r="C46" s="185">
        <f t="shared" si="12"/>
        <v>4.9933681828821097</v>
      </c>
      <c r="G46" s="113"/>
      <c r="H46" s="175" t="s">
        <v>606</v>
      </c>
      <c r="I46" s="185">
        <f t="shared" ref="I46:J46" si="18">I34</f>
        <v>5.7398178381165152</v>
      </c>
      <c r="J46" s="185">
        <f t="shared" si="18"/>
        <v>5.1134250650799551</v>
      </c>
    </row>
    <row r="47" spans="1:12" x14ac:dyDescent="0.25">
      <c r="A47" s="176" t="s">
        <v>607</v>
      </c>
      <c r="B47" s="186">
        <f t="shared" si="12"/>
        <v>6.2040109652286821</v>
      </c>
      <c r="C47" s="186">
        <f t="shared" si="12"/>
        <v>7.1077475228212537</v>
      </c>
      <c r="G47" s="113"/>
      <c r="H47" s="176" t="s">
        <v>607</v>
      </c>
      <c r="I47" s="186">
        <f t="shared" ref="I47:J47" si="19">I35</f>
        <v>11.737411926447844</v>
      </c>
      <c r="J47" s="186">
        <f t="shared" si="19"/>
        <v>10.868352547415396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8337</v>
      </c>
      <c r="C5" s="207">
        <v>6766</v>
      </c>
      <c r="D5" s="253"/>
      <c r="E5" s="253"/>
      <c r="F5" s="1003"/>
      <c r="H5" s="174" t="s">
        <v>624</v>
      </c>
      <c r="I5" s="207">
        <v>3262</v>
      </c>
      <c r="J5" s="207">
        <v>2454</v>
      </c>
    </row>
    <row r="6" spans="1:10" ht="15" customHeight="1" x14ac:dyDescent="0.25">
      <c r="A6" s="175" t="s">
        <v>625</v>
      </c>
      <c r="B6" s="208">
        <v>2028</v>
      </c>
      <c r="C6" s="208">
        <v>2079</v>
      </c>
      <c r="D6" s="253"/>
      <c r="E6" s="253"/>
      <c r="F6" s="1003"/>
      <c r="H6" s="175" t="s">
        <v>625</v>
      </c>
      <c r="I6" s="208">
        <v>3867</v>
      </c>
      <c r="J6" s="208">
        <v>4216</v>
      </c>
    </row>
    <row r="7" spans="1:10" ht="15" customHeight="1" x14ac:dyDescent="0.25">
      <c r="A7" s="176" t="s">
        <v>626</v>
      </c>
      <c r="B7" s="209">
        <v>3497</v>
      </c>
      <c r="C7" s="209">
        <v>3972</v>
      </c>
      <c r="D7" s="253"/>
      <c r="E7" s="253"/>
      <c r="F7" s="1003"/>
      <c r="H7" s="175" t="s">
        <v>626</v>
      </c>
      <c r="I7" s="208">
        <v>4480</v>
      </c>
      <c r="J7" s="208">
        <v>4051</v>
      </c>
    </row>
    <row r="8" spans="1:10" x14ac:dyDescent="0.25">
      <c r="D8" s="253"/>
      <c r="E8" s="253"/>
      <c r="F8" s="1003"/>
      <c r="H8" s="176" t="s">
        <v>2351</v>
      </c>
      <c r="I8" s="209">
        <v>29</v>
      </c>
      <c r="J8" s="209">
        <v>35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8337</v>
      </c>
      <c r="C13" s="178">
        <f>IF(ISBLANK(C5),"0",C5)</f>
        <v>6766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2028</v>
      </c>
      <c r="C14" s="180">
        <f t="shared" si="0"/>
        <v>2079</v>
      </c>
      <c r="D14" s="253"/>
      <c r="E14" s="253"/>
      <c r="F14" s="1003"/>
      <c r="H14" s="174" t="s">
        <v>624</v>
      </c>
      <c r="I14" s="177">
        <f>IF(ISBLANK(I5),"0",I5)</f>
        <v>3262</v>
      </c>
      <c r="J14" s="178">
        <f>IF(ISBLANK(J5),"0",J5)</f>
        <v>2454</v>
      </c>
    </row>
    <row r="15" spans="1:10" ht="15" customHeight="1" x14ac:dyDescent="0.25">
      <c r="A15" s="176" t="s">
        <v>626</v>
      </c>
      <c r="B15" s="181">
        <f t="shared" si="0"/>
        <v>3497</v>
      </c>
      <c r="C15" s="182">
        <f t="shared" si="0"/>
        <v>3972</v>
      </c>
      <c r="D15" s="253"/>
      <c r="E15" s="253"/>
      <c r="F15" s="1003"/>
      <c r="H15" s="175" t="s">
        <v>625</v>
      </c>
      <c r="I15" s="179">
        <f t="shared" ref="I15:J15" si="1">IF(ISBLANK(I6),"0",I6)</f>
        <v>3867</v>
      </c>
      <c r="J15" s="180">
        <f t="shared" si="1"/>
        <v>4216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4480</v>
      </c>
      <c r="J16" s="180">
        <f t="shared" si="2"/>
        <v>4051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29</v>
      </c>
      <c r="J17" s="182">
        <f t="shared" si="3"/>
        <v>35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60.142836531525035</v>
      </c>
      <c r="C21" s="184">
        <f>C13/SUM(C13:C15)*100</f>
        <v>52.789264258406796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14.62992353195787</v>
      </c>
      <c r="C22" s="185">
        <f>C14/SUM(C13:C15)*100</f>
        <v>16.220644456581105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25.227239936517098</v>
      </c>
      <c r="C23" s="186">
        <f>C15/SUM(C13:C15)*100</f>
        <v>30.990091285012095</v>
      </c>
      <c r="D23" s="253"/>
      <c r="E23" s="253"/>
      <c r="F23" s="1003"/>
      <c r="H23" s="174" t="s">
        <v>629</v>
      </c>
      <c r="I23" s="184">
        <f>I14/SUM(I14:I17)*100</f>
        <v>28.02887094002406</v>
      </c>
      <c r="J23" s="184">
        <f>J14/SUM(J14:J17)*100</f>
        <v>22.815172926738565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33.227358652689468</v>
      </c>
      <c r="J24" s="185">
        <f>J15/SUM(J14:J17)*100</f>
        <v>39.196727407958349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38.494586698745486</v>
      </c>
      <c r="J25" s="185">
        <f>J16/SUM(J14:J17)*100</f>
        <v>37.662699888434368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0.24918370854098643</v>
      </c>
      <c r="J26" s="186">
        <f>J17/SUM(J14:J17)*100</f>
        <v>0.32539977686872446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60.142836531525035</v>
      </c>
      <c r="C29" s="189">
        <f t="shared" si="4"/>
        <v>52.789264258406796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14.62992353195787</v>
      </c>
      <c r="C30" s="192">
        <f t="shared" si="4"/>
        <v>16.220644456581105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25.227239936517098</v>
      </c>
      <c r="C31" s="195">
        <f t="shared" si="4"/>
        <v>30.990091285012095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28.02887094002406</v>
      </c>
      <c r="J32" s="189">
        <f>J23</f>
        <v>22.815172926738565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33.227358652689468</v>
      </c>
      <c r="J33" s="192">
        <f t="shared" si="5"/>
        <v>39.196727407958349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38.494586698745486</v>
      </c>
      <c r="J34" s="192">
        <f t="shared" si="6"/>
        <v>37.662699888434368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0.24918370854098643</v>
      </c>
      <c r="J35" s="195">
        <f t="shared" si="7"/>
        <v>0.32539977686872446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287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25475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-11.8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72.58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216.8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2</v>
      </c>
      <c r="E5" s="28"/>
      <c r="J5" s="654" t="s">
        <v>542</v>
      </c>
      <c r="K5" s="669">
        <f>IF(ISBLANK(B5),"",B5)</f>
        <v>2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6</v>
      </c>
      <c r="C6" s="657">
        <v>5</v>
      </c>
      <c r="E6" s="44"/>
      <c r="J6" s="656" t="s">
        <v>543</v>
      </c>
      <c r="K6" s="670">
        <f t="shared" ref="K6:K10" si="0">IF(ISBLANK(B6),"",B6)</f>
        <v>6</v>
      </c>
      <c r="L6" s="619">
        <f t="shared" ref="L6:L10" si="1">IF(ISBLANK(C6),"",C6)</f>
        <v>5</v>
      </c>
      <c r="N6" s="44"/>
    </row>
    <row r="7" spans="1:15" x14ac:dyDescent="0.25">
      <c r="A7" s="656" t="s">
        <v>641</v>
      </c>
      <c r="B7" s="657">
        <v>14</v>
      </c>
      <c r="C7" s="657">
        <v>5</v>
      </c>
      <c r="E7" s="44"/>
      <c r="J7" s="656" t="s">
        <v>641</v>
      </c>
      <c r="K7" s="670">
        <f t="shared" si="0"/>
        <v>14</v>
      </c>
      <c r="L7" s="619">
        <f t="shared" si="1"/>
        <v>5</v>
      </c>
      <c r="N7" s="44"/>
    </row>
    <row r="8" spans="1:15" x14ac:dyDescent="0.25">
      <c r="A8" s="650" t="s">
        <v>642</v>
      </c>
      <c r="B8" s="651">
        <v>19</v>
      </c>
      <c r="C8" s="651">
        <v>11</v>
      </c>
      <c r="E8" s="21"/>
      <c r="J8" s="650" t="s">
        <v>642</v>
      </c>
      <c r="K8" s="670">
        <f t="shared" si="0"/>
        <v>19</v>
      </c>
      <c r="L8" s="619">
        <f t="shared" si="1"/>
        <v>11</v>
      </c>
      <c r="N8" s="21"/>
    </row>
    <row r="9" spans="1:15" x14ac:dyDescent="0.25">
      <c r="A9" s="650" t="s">
        <v>643</v>
      </c>
      <c r="B9" s="651">
        <v>31</v>
      </c>
      <c r="C9" s="651">
        <v>21</v>
      </c>
      <c r="E9" s="21"/>
      <c r="J9" s="650" t="s">
        <v>643</v>
      </c>
      <c r="K9" s="670">
        <f t="shared" si="0"/>
        <v>31</v>
      </c>
      <c r="L9" s="619">
        <f t="shared" si="1"/>
        <v>21</v>
      </c>
      <c r="N9" s="21"/>
    </row>
    <row r="10" spans="1:15" x14ac:dyDescent="0.25">
      <c r="A10" s="652" t="s">
        <v>365</v>
      </c>
      <c r="B10" s="653">
        <v>620</v>
      </c>
      <c r="C10" s="653">
        <v>57</v>
      </c>
      <c r="J10" s="652" t="s">
        <v>365</v>
      </c>
      <c r="K10" s="671">
        <f t="shared" si="0"/>
        <v>620</v>
      </c>
      <c r="L10" s="620">
        <f t="shared" si="1"/>
        <v>57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4.75</v>
      </c>
      <c r="C15" s="197"/>
      <c r="D15" s="253"/>
      <c r="E15" s="211"/>
      <c r="F15" s="253"/>
      <c r="G15" s="253"/>
      <c r="J15" s="673" t="s">
        <v>488</v>
      </c>
      <c r="K15" s="674">
        <f>B15</f>
        <v>4.75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0.75</v>
      </c>
      <c r="C16" s="197"/>
      <c r="D16" s="253"/>
      <c r="E16" s="254"/>
      <c r="F16" s="253"/>
      <c r="G16" s="253"/>
      <c r="J16" s="675" t="s">
        <v>489</v>
      </c>
      <c r="K16" s="676">
        <f>B16</f>
        <v>0.75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1.41</v>
      </c>
      <c r="C18" s="197"/>
      <c r="D18" s="255"/>
      <c r="E18" s="256"/>
      <c r="F18" s="253"/>
      <c r="G18" s="253"/>
      <c r="J18" s="678" t="s">
        <v>501</v>
      </c>
      <c r="K18" s="674">
        <f>B18</f>
        <v>1.41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5.23</v>
      </c>
      <c r="C19" s="198"/>
      <c r="D19" s="255"/>
      <c r="E19" s="256"/>
      <c r="F19" s="253"/>
      <c r="G19" s="253"/>
      <c r="J19" s="672" t="s">
        <v>502</v>
      </c>
      <c r="K19" s="676">
        <f>B19</f>
        <v>5.23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2.82</v>
      </c>
      <c r="C21" s="253"/>
      <c r="D21" s="253"/>
      <c r="E21" s="253"/>
      <c r="F21" s="253"/>
      <c r="G21" s="253"/>
      <c r="J21" s="661" t="s">
        <v>498</v>
      </c>
      <c r="K21" s="679">
        <f>B21</f>
        <v>2.82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1</v>
      </c>
      <c r="E32" s="28"/>
      <c r="J32" s="654" t="s">
        <v>542</v>
      </c>
      <c r="K32" s="669">
        <f>IF(ISBLANK(B32),"",B32)</f>
        <v>1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1</v>
      </c>
      <c r="C33" s="657">
        <v>1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6</v>
      </c>
      <c r="C34" s="657">
        <v>9</v>
      </c>
      <c r="E34" s="44"/>
      <c r="J34" s="656" t="s">
        <v>641</v>
      </c>
      <c r="K34" s="670">
        <f t="shared" si="2"/>
        <v>6</v>
      </c>
      <c r="L34" s="619">
        <f t="shared" si="3"/>
        <v>9</v>
      </c>
      <c r="N34" s="44"/>
    </row>
    <row r="35" spans="1:15" x14ac:dyDescent="0.25">
      <c r="A35" s="650" t="s">
        <v>642</v>
      </c>
      <c r="B35" s="651">
        <v>16</v>
      </c>
      <c r="C35" s="651">
        <v>8</v>
      </c>
      <c r="E35" s="21"/>
      <c r="J35" s="650" t="s">
        <v>642</v>
      </c>
      <c r="K35" s="670">
        <f t="shared" si="2"/>
        <v>16</v>
      </c>
      <c r="L35" s="619">
        <f t="shared" si="3"/>
        <v>8</v>
      </c>
      <c r="N35" s="21"/>
    </row>
    <row r="36" spans="1:15" x14ac:dyDescent="0.25">
      <c r="A36" s="650" t="s">
        <v>643</v>
      </c>
      <c r="B36" s="651">
        <v>9</v>
      </c>
      <c r="C36" s="651">
        <v>5</v>
      </c>
      <c r="E36" s="21"/>
      <c r="J36" s="650" t="s">
        <v>643</v>
      </c>
      <c r="K36" s="670">
        <f t="shared" si="2"/>
        <v>9</v>
      </c>
      <c r="L36" s="619">
        <f t="shared" si="3"/>
        <v>5</v>
      </c>
      <c r="N36" s="21"/>
    </row>
    <row r="37" spans="1:15" x14ac:dyDescent="0.25">
      <c r="A37" s="652" t="s">
        <v>365</v>
      </c>
      <c r="B37" s="653">
        <v>99</v>
      </c>
      <c r="C37" s="653">
        <v>8</v>
      </c>
      <c r="J37" s="652" t="s">
        <v>365</v>
      </c>
      <c r="K37" s="671">
        <f t="shared" si="2"/>
        <v>99</v>
      </c>
      <c r="L37" s="620">
        <f t="shared" si="3"/>
        <v>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1.0900000000000001</v>
      </c>
      <c r="C42" s="197"/>
      <c r="D42" s="253"/>
      <c r="E42" s="211"/>
      <c r="F42" s="253"/>
      <c r="G42" s="253"/>
      <c r="J42" s="673" t="s">
        <v>488</v>
      </c>
      <c r="K42" s="674">
        <f>B42</f>
        <v>1.0900000000000001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0.28000000000000003</v>
      </c>
      <c r="C43" s="197"/>
      <c r="D43" s="253"/>
      <c r="E43" s="254"/>
      <c r="F43" s="253"/>
      <c r="G43" s="253"/>
      <c r="J43" s="675" t="s">
        <v>489</v>
      </c>
      <c r="K43" s="676">
        <f>B43</f>
        <v>0.28000000000000003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0.39</v>
      </c>
      <c r="C45" s="197"/>
      <c r="D45" s="255"/>
      <c r="E45" s="256"/>
      <c r="F45" s="253"/>
      <c r="G45" s="253"/>
      <c r="J45" s="678" t="s">
        <v>501</v>
      </c>
      <c r="K45" s="674">
        <f>B45</f>
        <v>0.39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1.28</v>
      </c>
      <c r="C46" s="198"/>
      <c r="D46" s="255"/>
      <c r="E46" s="256"/>
      <c r="F46" s="253"/>
      <c r="G46" s="253"/>
      <c r="J46" s="672" t="s">
        <v>502</v>
      </c>
      <c r="K46" s="676">
        <f>B46</f>
        <v>1.28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</v>
      </c>
      <c r="C48" s="253"/>
      <c r="D48" s="253"/>
      <c r="E48" s="253"/>
      <c r="F48" s="253"/>
      <c r="G48" s="253"/>
      <c r="J48" s="661" t="s">
        <v>498</v>
      </c>
      <c r="K48" s="679">
        <f>B48</f>
        <v>0.7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4094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1822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4643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4094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196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7.7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1.4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0.17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110.7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92.6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87.2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2551634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100162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11.4</v>
      </c>
      <c r="D4" s="600">
        <v>26.1</v>
      </c>
      <c r="E4" s="600">
        <v>0.88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83.2</v>
      </c>
      <c r="E5" s="751">
        <v>0.9</v>
      </c>
      <c r="G5" s="647" t="s">
        <v>446</v>
      </c>
      <c r="H5" s="648">
        <f>IF(ISBLANK(B4),"",B4)</f>
        <v>2</v>
      </c>
      <c r="I5" s="648">
        <f>IF(ISBLANK(B5),"",B5)</f>
        <v>0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4.9000000000000004</v>
      </c>
      <c r="D6" s="959">
        <v>110.7</v>
      </c>
      <c r="E6" s="959">
        <v>0.72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11.4</v>
      </c>
      <c r="I9" s="648">
        <f>IF(ISBLANK(C5),"",C5)</f>
        <v>0</v>
      </c>
      <c r="J9" s="649">
        <f>IF(ISBLANK(C6),"",C6)</f>
        <v>4.9000000000000004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190</v>
      </c>
      <c r="C4" s="643">
        <v>6.9</v>
      </c>
      <c r="D4" s="643">
        <v>1.3</v>
      </c>
      <c r="E4" s="643">
        <v>0.24</v>
      </c>
      <c r="F4" s="643">
        <v>0.8</v>
      </c>
      <c r="G4" s="643">
        <v>2.9</v>
      </c>
      <c r="H4" s="1066"/>
      <c r="I4" s="253"/>
      <c r="J4" s="253"/>
      <c r="K4" s="253"/>
    </row>
    <row r="5" spans="1:11" x14ac:dyDescent="0.25">
      <c r="A5" s="480">
        <v>2021</v>
      </c>
      <c r="B5" s="602">
        <v>192</v>
      </c>
      <c r="C5" s="602">
        <v>7.2</v>
      </c>
      <c r="D5" s="602">
        <v>1.3</v>
      </c>
      <c r="E5" s="602">
        <v>0.16</v>
      </c>
      <c r="F5" s="602">
        <v>0.9</v>
      </c>
      <c r="G5" s="602">
        <v>2.6</v>
      </c>
      <c r="H5" s="1066"/>
      <c r="I5" s="253"/>
      <c r="J5" s="253"/>
      <c r="K5" s="253"/>
    </row>
    <row r="6" spans="1:11" x14ac:dyDescent="0.25">
      <c r="A6" s="360">
        <v>2022</v>
      </c>
      <c r="B6" s="602">
        <v>196</v>
      </c>
      <c r="C6" s="602">
        <v>7.7</v>
      </c>
      <c r="D6" s="602">
        <v>1.4</v>
      </c>
      <c r="E6" s="602">
        <v>0.17</v>
      </c>
      <c r="F6" s="602">
        <v>0.7</v>
      </c>
      <c r="G6" s="602">
        <v>2.4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41.9</v>
      </c>
      <c r="C5" s="602">
        <v>47.8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66.5</v>
      </c>
      <c r="C6" s="602">
        <v>57.1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92.6</v>
      </c>
      <c r="C7" s="1067">
        <v>87.2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5545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21.8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555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2529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65414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2568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5387</v>
      </c>
      <c r="C5" s="1034">
        <v>2571</v>
      </c>
      <c r="D5" s="600">
        <v>2816</v>
      </c>
      <c r="G5" s="871" t="s">
        <v>126</v>
      </c>
      <c r="H5" s="637">
        <f>IF(ISBLANK(D7),"",D7)</f>
        <v>2884</v>
      </c>
    </row>
    <row r="6" spans="1:17" x14ac:dyDescent="0.25">
      <c r="A6" s="641">
        <v>2021</v>
      </c>
      <c r="B6" s="1034">
        <v>5512</v>
      </c>
      <c r="C6" s="1034">
        <v>2644</v>
      </c>
      <c r="D6" s="602">
        <v>2868</v>
      </c>
      <c r="G6" s="635" t="s">
        <v>127</v>
      </c>
      <c r="H6" s="623">
        <f>IF(ISBLANK(C7),"",C7)</f>
        <v>2661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5545</v>
      </c>
      <c r="C7" s="1034">
        <v>2661</v>
      </c>
      <c r="D7" s="617">
        <v>2884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2884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2661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0.8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1375</v>
      </c>
      <c r="C6" s="55">
        <v>695</v>
      </c>
      <c r="D6" s="55">
        <v>680</v>
      </c>
      <c r="E6" s="70">
        <v>1897</v>
      </c>
      <c r="F6" s="55">
        <v>970</v>
      </c>
      <c r="G6" s="110">
        <v>927</v>
      </c>
      <c r="H6" s="55">
        <v>1069</v>
      </c>
      <c r="I6" s="55">
        <v>565</v>
      </c>
      <c r="J6" s="55">
        <v>504</v>
      </c>
      <c r="K6" s="70">
        <v>4068</v>
      </c>
      <c r="L6" s="55">
        <v>2089</v>
      </c>
      <c r="M6" s="110">
        <v>1979</v>
      </c>
      <c r="N6" s="70">
        <v>4398</v>
      </c>
      <c r="O6" s="55">
        <v>2308</v>
      </c>
      <c r="P6" s="110">
        <v>2090</v>
      </c>
      <c r="Q6" s="70">
        <v>17321</v>
      </c>
      <c r="R6" s="55">
        <v>8732</v>
      </c>
      <c r="S6" s="110">
        <v>8589</v>
      </c>
      <c r="T6" s="70">
        <v>27393</v>
      </c>
      <c r="U6" s="55">
        <v>13337</v>
      </c>
      <c r="V6" s="160">
        <v>14056</v>
      </c>
    </row>
    <row r="7" spans="1:22" x14ac:dyDescent="0.25">
      <c r="A7" s="286">
        <v>2021</v>
      </c>
      <c r="B7" s="167">
        <v>1310</v>
      </c>
      <c r="C7" s="94">
        <v>660</v>
      </c>
      <c r="D7" s="94">
        <v>650</v>
      </c>
      <c r="E7" s="167">
        <v>1853</v>
      </c>
      <c r="F7" s="94">
        <v>955</v>
      </c>
      <c r="G7" s="169">
        <v>898</v>
      </c>
      <c r="H7" s="94">
        <v>1051</v>
      </c>
      <c r="I7" s="94">
        <v>546</v>
      </c>
      <c r="J7" s="94">
        <v>505</v>
      </c>
      <c r="K7" s="167">
        <v>3945</v>
      </c>
      <c r="L7" s="94">
        <v>2023</v>
      </c>
      <c r="M7" s="169">
        <v>1922</v>
      </c>
      <c r="N7" s="167">
        <v>4310</v>
      </c>
      <c r="O7" s="94">
        <v>2239</v>
      </c>
      <c r="P7" s="169">
        <v>2071</v>
      </c>
      <c r="Q7" s="167">
        <v>16951</v>
      </c>
      <c r="R7" s="94">
        <v>8539</v>
      </c>
      <c r="S7" s="169">
        <v>8412</v>
      </c>
      <c r="T7" s="212">
        <v>26828</v>
      </c>
      <c r="U7" s="58">
        <v>13046</v>
      </c>
      <c r="V7" s="160">
        <v>13782</v>
      </c>
    </row>
    <row r="8" spans="1:22" x14ac:dyDescent="0.25">
      <c r="A8" s="219">
        <v>2022</v>
      </c>
      <c r="B8" s="72">
        <v>1289</v>
      </c>
      <c r="C8" s="61">
        <v>654</v>
      </c>
      <c r="D8" s="61">
        <v>635</v>
      </c>
      <c r="E8" s="72">
        <v>1676</v>
      </c>
      <c r="F8" s="61">
        <v>859</v>
      </c>
      <c r="G8" s="111">
        <v>817</v>
      </c>
      <c r="H8" s="61">
        <v>986</v>
      </c>
      <c r="I8" s="61">
        <v>500</v>
      </c>
      <c r="J8" s="61">
        <v>486</v>
      </c>
      <c r="K8" s="72">
        <v>3707</v>
      </c>
      <c r="L8" s="61">
        <v>1888</v>
      </c>
      <c r="M8" s="111">
        <v>1819</v>
      </c>
      <c r="N8" s="72">
        <v>3792</v>
      </c>
      <c r="O8" s="61">
        <v>1941</v>
      </c>
      <c r="P8" s="111">
        <v>1851</v>
      </c>
      <c r="Q8" s="72">
        <v>15541</v>
      </c>
      <c r="R8" s="61">
        <v>7773</v>
      </c>
      <c r="S8" s="111">
        <v>7768</v>
      </c>
      <c r="T8" s="72">
        <v>25475</v>
      </c>
      <c r="U8" s="61">
        <v>12323</v>
      </c>
      <c r="V8" s="111">
        <v>13152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1289</v>
      </c>
      <c r="C15" s="172">
        <f>E8</f>
        <v>1676</v>
      </c>
      <c r="D15" s="172">
        <f>H8</f>
        <v>986</v>
      </c>
      <c r="E15" s="172">
        <f>K8</f>
        <v>3707</v>
      </c>
      <c r="F15" s="172">
        <f>N8</f>
        <v>3792</v>
      </c>
      <c r="G15" s="172">
        <f>Q8</f>
        <v>15541</v>
      </c>
      <c r="H15" s="334">
        <f>T8</f>
        <v>25475</v>
      </c>
      <c r="M15" s="172">
        <f>K8</f>
        <v>3707</v>
      </c>
      <c r="N15" s="172">
        <f>H15-E15-O15</f>
        <v>14799</v>
      </c>
      <c r="O15" s="172">
        <f>H15-(B15+C15+G15)</f>
        <v>6969</v>
      </c>
      <c r="P15" s="29"/>
      <c r="Q15" s="100">
        <f>M15/H15*100</f>
        <v>14.551521099116782</v>
      </c>
      <c r="R15" s="100">
        <f>N15/H15*100</f>
        <v>58.092247301275755</v>
      </c>
      <c r="S15" s="100">
        <f>O15/H15*100</f>
        <v>27.356231599607455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14.551521099116782</v>
      </c>
      <c r="R18" s="100">
        <f>N15/H15*100</f>
        <v>58.092247301275755</v>
      </c>
      <c r="S18" s="100">
        <f>O15/H15*100</f>
        <v>27.356231599607455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12.3</v>
      </c>
      <c r="C23" s="361"/>
      <c r="D23" s="361"/>
      <c r="E23" s="167">
        <v>18.399999999999999</v>
      </c>
      <c r="F23" s="361"/>
      <c r="G23" s="362"/>
      <c r="H23" s="167">
        <v>12.35</v>
      </c>
      <c r="I23" s="94">
        <v>25.64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17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19.8</v>
      </c>
      <c r="C25" s="357"/>
      <c r="D25" s="357"/>
      <c r="E25" s="72">
        <v>29.3</v>
      </c>
      <c r="F25" s="357"/>
      <c r="G25" s="461"/>
      <c r="H25" s="72">
        <v>19.8</v>
      </c>
      <c r="I25" s="61">
        <v>29.41</v>
      </c>
      <c r="J25" s="111">
        <v>10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25.64</v>
      </c>
      <c r="F32" s="700">
        <f>A23</f>
        <v>2020</v>
      </c>
      <c r="G32" s="674">
        <f>IF(ISBLANK(J23),"",J23)</f>
        <v>0</v>
      </c>
      <c r="H32" s="674">
        <f>IF(ISBLANK(I23),"",I23)</f>
        <v>25.64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10</v>
      </c>
      <c r="C34" s="676">
        <f t="shared" si="2"/>
        <v>29.41</v>
      </c>
      <c r="F34" s="702">
        <f t="shared" si="3"/>
        <v>2022</v>
      </c>
      <c r="G34" s="676">
        <f t="shared" si="4"/>
        <v>10</v>
      </c>
      <c r="H34" s="676">
        <f t="shared" si="5"/>
        <v>29.41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29</v>
      </c>
      <c r="C4" s="600">
        <v>0</v>
      </c>
      <c r="D4" s="600">
        <v>0</v>
      </c>
      <c r="E4" s="599">
        <v>0</v>
      </c>
      <c r="F4" s="600">
        <v>7.4</v>
      </c>
      <c r="G4" s="600">
        <v>0</v>
      </c>
    </row>
    <row r="5" spans="1:10" x14ac:dyDescent="0.25">
      <c r="A5" s="286">
        <v>2022</v>
      </c>
      <c r="B5" s="751">
        <v>26</v>
      </c>
      <c r="C5" s="751">
        <v>0</v>
      </c>
      <c r="D5" s="751">
        <v>3</v>
      </c>
      <c r="E5" s="753">
        <v>1</v>
      </c>
      <c r="F5" s="751">
        <v>7.8</v>
      </c>
      <c r="G5" s="751">
        <v>0.8</v>
      </c>
    </row>
    <row r="6" spans="1:10" x14ac:dyDescent="0.25">
      <c r="A6" s="218">
        <v>2023</v>
      </c>
      <c r="B6" s="752">
        <v>25</v>
      </c>
      <c r="C6" s="752">
        <v>0</v>
      </c>
      <c r="D6" s="752">
        <v>2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29</v>
      </c>
      <c r="C11" s="80">
        <f>IF(ISBLANK(D4),"",D4)</f>
        <v>0</v>
      </c>
      <c r="E11" s="103">
        <f>A4</f>
        <v>2021</v>
      </c>
      <c r="F11" s="80">
        <f>IF(ISBLANK(B4),"",B4)</f>
        <v>29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26</v>
      </c>
      <c r="C12" s="80">
        <f>IF(ISBLANK(D5),"",D5)</f>
        <v>3</v>
      </c>
      <c r="E12" s="103">
        <f t="shared" ref="E12:E13" si="1">A5</f>
        <v>2022</v>
      </c>
      <c r="F12" s="80">
        <f t="shared" ref="F12:F13" si="2">IF(ISBLANK(B5),"",B5)</f>
        <v>26</v>
      </c>
      <c r="G12" s="80">
        <f t="shared" ref="G12:G13" si="3">IF(ISBLANK(D5),"",D5)</f>
        <v>3</v>
      </c>
    </row>
    <row r="13" spans="1:10" x14ac:dyDescent="0.25">
      <c r="A13" s="155">
        <f t="shared" si="0"/>
        <v>2023</v>
      </c>
      <c r="B13" s="83">
        <f>IF(ISBLANK(B6),"",B6)</f>
        <v>25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25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608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440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211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113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496</v>
      </c>
    </row>
    <row r="17" spans="2:3" x14ac:dyDescent="0.25">
      <c r="B17" s="253">
        <v>2022</v>
      </c>
      <c r="C17" s="1100">
        <v>443</v>
      </c>
    </row>
    <row r="18" spans="2:3" x14ac:dyDescent="0.25">
      <c r="B18" s="253">
        <v>2023</v>
      </c>
      <c r="C18" s="1100">
        <v>440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496</v>
      </c>
    </row>
    <row r="22" spans="2:3" x14ac:dyDescent="0.25">
      <c r="B22" s="636">
        <f>B17</f>
        <v>2022</v>
      </c>
      <c r="C22" s="636">
        <f t="shared" ref="C22:C23" si="0">IF(ISBLANK(C17),"",C17)</f>
        <v>443</v>
      </c>
    </row>
    <row r="23" spans="2:3" x14ac:dyDescent="0.25">
      <c r="B23" s="636">
        <f>B18</f>
        <v>2023</v>
      </c>
      <c r="C23" s="636">
        <f t="shared" si="0"/>
        <v>440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14</v>
      </c>
      <c r="C5" s="55">
        <v>27</v>
      </c>
      <c r="D5" s="55">
        <v>21</v>
      </c>
      <c r="E5" s="269">
        <f>SUM(B5:D5)</f>
        <v>62</v>
      </c>
      <c r="F5" s="71">
        <v>784</v>
      </c>
      <c r="G5" s="70">
        <v>0.4</v>
      </c>
      <c r="H5" s="55">
        <v>0.2</v>
      </c>
      <c r="I5" s="110">
        <v>0.3</v>
      </c>
      <c r="J5" s="71">
        <v>3</v>
      </c>
    </row>
    <row r="6" spans="1:10" x14ac:dyDescent="0.25">
      <c r="A6" s="286">
        <v>2022</v>
      </c>
      <c r="B6" s="757">
        <v>20</v>
      </c>
      <c r="C6" s="758">
        <v>29</v>
      </c>
      <c r="D6" s="758">
        <v>22</v>
      </c>
      <c r="E6" s="270">
        <f>SUM(B6:D6)</f>
        <v>71</v>
      </c>
      <c r="F6" s="214">
        <v>672</v>
      </c>
      <c r="G6" s="457">
        <v>0.5</v>
      </c>
      <c r="H6" s="458">
        <v>0.2</v>
      </c>
      <c r="I6" s="763">
        <v>0.3</v>
      </c>
      <c r="J6" s="214">
        <v>2.7</v>
      </c>
    </row>
    <row r="7" spans="1:10" x14ac:dyDescent="0.25">
      <c r="A7" s="218">
        <v>2023</v>
      </c>
      <c r="B7" s="167">
        <v>21</v>
      </c>
      <c r="C7" s="94">
        <v>31</v>
      </c>
      <c r="D7" s="94">
        <v>20</v>
      </c>
      <c r="E7" s="447">
        <f>SUM(B7:D7)</f>
        <v>72</v>
      </c>
      <c r="F7" s="168">
        <v>608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784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672</v>
      </c>
      <c r="C14" s="28"/>
      <c r="D14" s="28"/>
      <c r="F14" s="625" t="s">
        <v>1526</v>
      </c>
      <c r="G14" s="621">
        <f>IF(ISBLANK(B7),"",B7)</f>
        <v>21</v>
      </c>
      <c r="I14" s="625" t="s">
        <v>1529</v>
      </c>
      <c r="J14" s="621">
        <f>IF(ISBLANK(B7),"",B7)</f>
        <v>21</v>
      </c>
    </row>
    <row r="15" spans="1:10" x14ac:dyDescent="0.25">
      <c r="A15" s="624">
        <f t="shared" ref="A15" si="1">A7</f>
        <v>2023</v>
      </c>
      <c r="B15" s="623">
        <f t="shared" si="0"/>
        <v>608</v>
      </c>
      <c r="C15" s="28"/>
      <c r="D15" s="28"/>
      <c r="F15" s="626" t="s">
        <v>1527</v>
      </c>
      <c r="G15" s="622">
        <f>IF(ISBLANK(C7),"",C7)</f>
        <v>31</v>
      </c>
      <c r="I15" s="626" t="s">
        <v>1538</v>
      </c>
      <c r="J15" s="622">
        <f>IF(ISBLANK(C7),"",C7)</f>
        <v>31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20</v>
      </c>
      <c r="I16" s="627" t="s">
        <v>1539</v>
      </c>
      <c r="J16" s="623">
        <f>IF(ISBLANK(D7),"",D7)</f>
        <v>20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56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236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36</v>
      </c>
      <c r="C6" s="759"/>
      <c r="D6" s="759"/>
      <c r="E6" s="457">
        <v>12.3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32</v>
      </c>
      <c r="C7" s="759"/>
      <c r="D7" s="759"/>
      <c r="E7" s="457">
        <v>11.2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31</v>
      </c>
      <c r="C8" s="760"/>
      <c r="D8" s="760"/>
      <c r="E8" s="601">
        <v>11.9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36</v>
      </c>
      <c r="C16" s="755"/>
      <c r="I16" s="700">
        <f>A6</f>
        <v>2020</v>
      </c>
      <c r="J16" s="674">
        <f>IF(ISBLANK(E6),"",E6)</f>
        <v>12.3</v>
      </c>
      <c r="K16" s="756"/>
    </row>
    <row r="17" spans="1:10" x14ac:dyDescent="0.25">
      <c r="A17" s="701">
        <f>A7</f>
        <v>2021</v>
      </c>
      <c r="B17" s="853">
        <f>IF(ISBLANK(B7),"",B7)</f>
        <v>32</v>
      </c>
      <c r="C17" s="755"/>
      <c r="I17" s="701">
        <f>A7</f>
        <v>2021</v>
      </c>
      <c r="J17" s="853">
        <f>IF(ISBLANK(E7),"",E7)</f>
        <v>11.2</v>
      </c>
    </row>
    <row r="18" spans="1:10" x14ac:dyDescent="0.25">
      <c r="A18" s="702">
        <f>A8</f>
        <v>2022</v>
      </c>
      <c r="B18" s="676">
        <f>IF(ISBLANK(B8),"",B8)</f>
        <v>31</v>
      </c>
      <c r="C18" s="755"/>
      <c r="I18" s="702">
        <f>A8</f>
        <v>2022</v>
      </c>
      <c r="J18" s="676">
        <f>IF(ISBLANK(E8),"",E8)</f>
        <v>11.9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35</v>
      </c>
      <c r="D5" s="449">
        <f>IF(ISBLANK(B5),"",A5)</f>
        <v>2021</v>
      </c>
      <c r="E5" s="618">
        <f>IF(ISBLANK(B5),"",B5)</f>
        <v>35</v>
      </c>
      <c r="K5" s="217">
        <v>2020</v>
      </c>
      <c r="L5" s="655">
        <v>8</v>
      </c>
    </row>
    <row r="6" spans="1:12" x14ac:dyDescent="0.25">
      <c r="A6" s="229">
        <v>2022</v>
      </c>
      <c r="B6" s="602">
        <v>32</v>
      </c>
      <c r="D6" s="450">
        <f>IF(ISBLANK(B6),"",A6)</f>
        <v>2022</v>
      </c>
      <c r="E6" s="619">
        <f>IF(ISBLANK(B6),"",B6)</f>
        <v>32</v>
      </c>
      <c r="K6" s="286">
        <v>2021</v>
      </c>
      <c r="L6" s="657">
        <v>7.4</v>
      </c>
    </row>
    <row r="7" spans="1:12" x14ac:dyDescent="0.25">
      <c r="A7" s="123">
        <v>2023</v>
      </c>
      <c r="B7" s="617">
        <v>36</v>
      </c>
      <c r="D7" s="379">
        <f>IF(ISBLANK(B7),"",A7)</f>
        <v>2023</v>
      </c>
      <c r="E7" s="620">
        <f>IF(ISBLANK(B7),"",B7)</f>
        <v>36</v>
      </c>
      <c r="K7" s="219">
        <v>2022</v>
      </c>
      <c r="L7" s="617">
        <v>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41</v>
      </c>
      <c r="C4" s="643">
        <v>295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53</v>
      </c>
      <c r="C5" s="602">
        <v>324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56</v>
      </c>
      <c r="C6" s="602">
        <v>236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9</v>
      </c>
      <c r="C5" s="643">
        <v>3017</v>
      </c>
      <c r="D5" s="643">
        <v>599</v>
      </c>
      <c r="E5" s="869">
        <v>19.7</v>
      </c>
      <c r="F5" s="1039">
        <v>19.3</v>
      </c>
      <c r="G5" s="1039">
        <v>20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</v>
      </c>
      <c r="C6" s="657">
        <v>3313</v>
      </c>
      <c r="D6" s="657">
        <v>689</v>
      </c>
      <c r="E6" s="657">
        <v>20.5</v>
      </c>
      <c r="F6" s="657">
        <v>20.3</v>
      </c>
      <c r="G6" s="657">
        <v>20.8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10</v>
      </c>
      <c r="C7" s="617">
        <v>2529</v>
      </c>
      <c r="D7" s="617">
        <v>555</v>
      </c>
      <c r="E7" s="617">
        <v>21.8</v>
      </c>
      <c r="F7" s="617">
        <v>21.6</v>
      </c>
      <c r="G7" s="617">
        <v>21.9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12.7</v>
      </c>
      <c r="C4" s="655">
        <v>231</v>
      </c>
      <c r="D4" s="655">
        <v>5.9</v>
      </c>
      <c r="E4" s="655">
        <v>127</v>
      </c>
      <c r="F4" s="655">
        <v>0.5</v>
      </c>
      <c r="G4" s="655">
        <v>29</v>
      </c>
      <c r="H4" s="655">
        <v>0</v>
      </c>
      <c r="I4" s="655">
        <v>17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12</v>
      </c>
      <c r="C5" s="602">
        <v>225</v>
      </c>
      <c r="D5" s="602">
        <v>6.1</v>
      </c>
      <c r="E5" s="602">
        <v>128</v>
      </c>
      <c r="F5" s="602">
        <v>0.5</v>
      </c>
      <c r="G5" s="602">
        <v>29</v>
      </c>
      <c r="H5" s="602">
        <v>1</v>
      </c>
      <c r="I5" s="602">
        <v>24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211</v>
      </c>
      <c r="D6" s="617"/>
      <c r="E6" s="617">
        <v>113</v>
      </c>
      <c r="F6" s="617"/>
      <c r="G6" s="617">
        <v>27</v>
      </c>
      <c r="H6" s="617">
        <v>1</v>
      </c>
      <c r="I6" s="617">
        <v>23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162</v>
      </c>
      <c r="C4" s="1006">
        <v>78</v>
      </c>
      <c r="D4" s="1006">
        <v>84</v>
      </c>
      <c r="E4" s="1005">
        <v>568</v>
      </c>
      <c r="F4" s="1006">
        <v>286</v>
      </c>
      <c r="G4" s="1006">
        <v>282</v>
      </c>
      <c r="H4" s="1007">
        <v>5.9</v>
      </c>
      <c r="I4" s="1007">
        <v>20.7</v>
      </c>
      <c r="J4" s="1007">
        <v>-14.8</v>
      </c>
      <c r="K4" s="70">
        <v>320</v>
      </c>
      <c r="L4" s="55">
        <v>120</v>
      </c>
      <c r="M4" s="110">
        <v>200</v>
      </c>
      <c r="N4" s="55">
        <v>397</v>
      </c>
      <c r="O4" s="55">
        <v>159</v>
      </c>
      <c r="P4" s="110">
        <v>238</v>
      </c>
    </row>
    <row r="5" spans="1:17" x14ac:dyDescent="0.25">
      <c r="A5" s="286">
        <v>2021</v>
      </c>
      <c r="B5" s="1008">
        <v>173</v>
      </c>
      <c r="C5" s="1009">
        <v>83</v>
      </c>
      <c r="D5" s="1009">
        <v>90</v>
      </c>
      <c r="E5" s="1008">
        <v>749</v>
      </c>
      <c r="F5" s="1009">
        <v>395</v>
      </c>
      <c r="G5" s="1009">
        <v>354</v>
      </c>
      <c r="H5" s="1010">
        <v>6.4</v>
      </c>
      <c r="I5" s="1010">
        <v>27.9</v>
      </c>
      <c r="J5" s="1010">
        <v>-21.5</v>
      </c>
      <c r="K5" s="212">
        <v>379</v>
      </c>
      <c r="L5" s="58">
        <v>147</v>
      </c>
      <c r="M5" s="160">
        <v>232</v>
      </c>
      <c r="N5" s="58">
        <v>450</v>
      </c>
      <c r="O5" s="58">
        <v>172</v>
      </c>
      <c r="P5" s="160">
        <v>278</v>
      </c>
    </row>
    <row r="6" spans="1:17" x14ac:dyDescent="0.25">
      <c r="A6" s="219">
        <v>2022</v>
      </c>
      <c r="B6" s="1011">
        <v>202</v>
      </c>
      <c r="C6" s="1012">
        <v>102</v>
      </c>
      <c r="D6" s="1012">
        <v>100</v>
      </c>
      <c r="E6" s="1011">
        <v>503</v>
      </c>
      <c r="F6" s="1012">
        <v>249</v>
      </c>
      <c r="G6" s="1012">
        <v>254</v>
      </c>
      <c r="H6" s="1013">
        <v>7.9</v>
      </c>
      <c r="I6" s="1013">
        <v>19.7</v>
      </c>
      <c r="J6" s="1013">
        <v>-11.8</v>
      </c>
      <c r="K6" s="1014">
        <v>425</v>
      </c>
      <c r="L6" s="1015">
        <v>193</v>
      </c>
      <c r="M6" s="1016">
        <v>232</v>
      </c>
      <c r="N6" s="1015">
        <v>498</v>
      </c>
      <c r="O6" s="1015">
        <v>221</v>
      </c>
      <c r="P6" s="1016">
        <v>277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84</v>
      </c>
      <c r="C13" s="319">
        <f>IF(ISBLANK(C4),"",C4)</f>
        <v>78</v>
      </c>
      <c r="D13" s="364"/>
      <c r="E13" s="322">
        <f>A4</f>
        <v>2020</v>
      </c>
      <c r="F13" s="319">
        <f>IF(ISBLANK(G4),"",G4)</f>
        <v>282</v>
      </c>
      <c r="G13" s="319">
        <f>IF(ISBLANK(F4),"",F4)</f>
        <v>286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90</v>
      </c>
      <c r="C14" s="320">
        <f t="shared" ref="C14:C15" si="2">IF(ISBLANK(C5),"",C5)</f>
        <v>83</v>
      </c>
      <c r="D14" s="364"/>
      <c r="E14" s="323">
        <f t="shared" ref="E14:E15" si="3">A5</f>
        <v>2021</v>
      </c>
      <c r="F14" s="320">
        <f t="shared" ref="F14:F15" si="4">IF(ISBLANK(G5),"",G5)</f>
        <v>354</v>
      </c>
      <c r="G14" s="320">
        <f t="shared" ref="G14:G15" si="5">IF(ISBLANK(F5),"",F5)</f>
        <v>395</v>
      </c>
      <c r="H14" s="389"/>
      <c r="I14" s="389"/>
      <c r="J14" s="48"/>
      <c r="K14" s="325" t="s">
        <v>536</v>
      </c>
      <c r="L14" s="328">
        <f>IF(ISBLANK(K4),"",K4)</f>
        <v>320</v>
      </c>
      <c r="M14" s="328">
        <f>IF(ISBLANK(K5),"",K5)</f>
        <v>379</v>
      </c>
      <c r="N14" s="328">
        <f>IF(ISBLANK(K6),"",K6)</f>
        <v>425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100</v>
      </c>
      <c r="C15" s="321">
        <f t="shared" si="2"/>
        <v>102</v>
      </c>
      <c r="E15" s="324">
        <f t="shared" si="3"/>
        <v>2022</v>
      </c>
      <c r="F15" s="321">
        <f t="shared" si="4"/>
        <v>254</v>
      </c>
      <c r="G15" s="321">
        <f t="shared" si="5"/>
        <v>249</v>
      </c>
      <c r="H15" s="211"/>
      <c r="I15" s="211"/>
      <c r="J15" s="28"/>
      <c r="K15" s="326" t="s">
        <v>535</v>
      </c>
      <c r="L15" s="329">
        <f>IF(ISBLANK(N4),"",N4)</f>
        <v>397</v>
      </c>
      <c r="M15" s="329">
        <f>IF(ISBLANK(N5),"",N5)</f>
        <v>450</v>
      </c>
      <c r="N15" s="329">
        <f>IF(ISBLANK(N6),"",N6)</f>
        <v>498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320</v>
      </c>
      <c r="M19" s="328">
        <f>IF(ISBLANK(K5),"",K5)</f>
        <v>379</v>
      </c>
      <c r="N19" s="328">
        <f>IF(ISBLANK(K6),"",K6)</f>
        <v>425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397</v>
      </c>
      <c r="M20" s="329">
        <f>IF(ISBLANK(N5),"",N5)</f>
        <v>450</v>
      </c>
      <c r="N20" s="329">
        <f>IF(ISBLANK(N6),"",N6)</f>
        <v>498</v>
      </c>
      <c r="O20" s="364"/>
    </row>
    <row r="21" spans="1:15" x14ac:dyDescent="0.25">
      <c r="A21" s="322">
        <f>A4</f>
        <v>2020</v>
      </c>
      <c r="B21" s="319">
        <f>IF(ISBLANK(D4),"",D4)</f>
        <v>84</v>
      </c>
      <c r="C21" s="319">
        <f>IF(ISBLANK(C4),"",C4)</f>
        <v>78</v>
      </c>
      <c r="E21" s="322">
        <f>A4</f>
        <v>2020</v>
      </c>
      <c r="F21" s="319">
        <f>IF(ISBLANK(G4),"",G4)</f>
        <v>282</v>
      </c>
      <c r="G21" s="319">
        <f>IF(ISBLANK(F4),"",F4)</f>
        <v>286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90</v>
      </c>
      <c r="C22" s="320">
        <f t="shared" ref="C22:C23" si="8">IF(ISBLANK(C5),"",C5)</f>
        <v>83</v>
      </c>
      <c r="E22" s="323">
        <f t="shared" ref="E22:E23" si="9">A5</f>
        <v>2021</v>
      </c>
      <c r="F22" s="320">
        <f t="shared" ref="F22:F23" si="10">IF(ISBLANK(G5),"",G5)</f>
        <v>354</v>
      </c>
      <c r="G22" s="320">
        <f t="shared" ref="G22:G23" si="11">IF(ISBLANK(F5),"",F5)</f>
        <v>395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100</v>
      </c>
      <c r="C23" s="321">
        <f t="shared" si="8"/>
        <v>102</v>
      </c>
      <c r="E23" s="324">
        <f t="shared" si="9"/>
        <v>2022</v>
      </c>
      <c r="F23" s="321">
        <f t="shared" si="10"/>
        <v>254</v>
      </c>
      <c r="G23" s="321">
        <f t="shared" si="11"/>
        <v>249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</v>
      </c>
      <c r="C5" s="611"/>
      <c r="D5" s="611"/>
      <c r="E5" s="599">
        <v>27</v>
      </c>
      <c r="F5" s="616"/>
      <c r="G5" s="945"/>
      <c r="H5" s="599">
        <v>113</v>
      </c>
      <c r="I5" s="616">
        <v>49</v>
      </c>
      <c r="J5" s="616">
        <v>64</v>
      </c>
      <c r="K5" s="616"/>
      <c r="L5" s="945"/>
    </row>
    <row r="6" spans="1:12" x14ac:dyDescent="0.25">
      <c r="A6" s="286">
        <v>2021</v>
      </c>
      <c r="B6" s="601">
        <v>13</v>
      </c>
      <c r="C6" s="612"/>
      <c r="D6" s="612"/>
      <c r="E6" s="1034">
        <v>23</v>
      </c>
      <c r="F6" s="1028"/>
      <c r="G6" s="980"/>
      <c r="H6" s="1034">
        <v>143</v>
      </c>
      <c r="I6" s="1028">
        <v>39</v>
      </c>
      <c r="J6" s="1028">
        <v>104</v>
      </c>
      <c r="K6" s="1028"/>
      <c r="L6" s="980"/>
    </row>
    <row r="7" spans="1:12" x14ac:dyDescent="0.25">
      <c r="A7" s="218">
        <v>2022</v>
      </c>
      <c r="B7" s="601">
        <v>11</v>
      </c>
      <c r="C7" s="612"/>
      <c r="D7" s="612"/>
      <c r="E7" s="1034">
        <v>20</v>
      </c>
      <c r="F7" s="1028"/>
      <c r="G7" s="980"/>
      <c r="H7" s="1034">
        <v>72</v>
      </c>
      <c r="I7" s="1028">
        <v>29</v>
      </c>
      <c r="J7" s="1028">
        <v>43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29</v>
      </c>
    </row>
    <row r="15" spans="1:12" ht="30" x14ac:dyDescent="0.25">
      <c r="A15" s="833" t="s">
        <v>1543</v>
      </c>
      <c r="B15" s="623">
        <f>IF(ISBLANK(J7),"",J7)</f>
        <v>43</v>
      </c>
    </row>
    <row r="17" spans="1:2" x14ac:dyDescent="0.25">
      <c r="A17" s="625" t="s">
        <v>1540</v>
      </c>
      <c r="B17" s="621">
        <f>IF(ISBLANK(I7),"",I7)</f>
        <v>29</v>
      </c>
    </row>
    <row r="18" spans="1:2" x14ac:dyDescent="0.25">
      <c r="A18" s="627" t="s">
        <v>1541</v>
      </c>
      <c r="B18" s="623">
        <f>IF(ISBLANK(J7),"",J7)</f>
        <v>43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44.7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55.1</v>
      </c>
      <c r="C6" s="614">
        <v>24.3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53.1</v>
      </c>
      <c r="C10" s="614">
        <v>32.4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44.7</v>
      </c>
      <c r="C14" s="73">
        <v>40.5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228.52500000000001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68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7302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49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7105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8877.08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3.4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228.52500000000001</v>
      </c>
      <c r="C5" s="611">
        <v>110.925</v>
      </c>
      <c r="D5" s="751">
        <v>7831</v>
      </c>
      <c r="E5" s="751">
        <v>29</v>
      </c>
      <c r="G5" s="358">
        <v>2014</v>
      </c>
      <c r="H5" s="70">
        <v>8862.07</v>
      </c>
      <c r="I5" s="55">
        <v>7197.12</v>
      </c>
      <c r="J5" s="55">
        <v>1664.95</v>
      </c>
      <c r="K5" s="71">
        <v>31</v>
      </c>
    </row>
    <row r="6" spans="1:12" x14ac:dyDescent="0.25">
      <c r="A6" s="286">
        <v>2021</v>
      </c>
      <c r="B6" s="601">
        <v>228.52500000000001</v>
      </c>
      <c r="C6" s="612">
        <v>110.925</v>
      </c>
      <c r="D6" s="959">
        <v>7239</v>
      </c>
      <c r="E6" s="959">
        <v>27</v>
      </c>
      <c r="G6" s="480">
        <v>2017</v>
      </c>
      <c r="H6" s="212">
        <v>8874.81</v>
      </c>
      <c r="I6" s="58">
        <v>7195.05</v>
      </c>
      <c r="J6" s="58">
        <v>1679.76</v>
      </c>
      <c r="K6" s="214">
        <v>31</v>
      </c>
    </row>
    <row r="7" spans="1:12" x14ac:dyDescent="0.25">
      <c r="A7" s="218">
        <v>2022</v>
      </c>
      <c r="B7" s="601">
        <v>228.52500000000001</v>
      </c>
      <c r="C7" s="612">
        <v>110.925</v>
      </c>
      <c r="D7" s="959">
        <v>6868</v>
      </c>
      <c r="E7" s="959">
        <v>27</v>
      </c>
      <c r="G7" s="482">
        <v>2020</v>
      </c>
      <c r="H7" s="72">
        <v>8877.08</v>
      </c>
      <c r="I7" s="61">
        <v>7195.05</v>
      </c>
      <c r="J7" s="61">
        <v>1682.03</v>
      </c>
      <c r="K7" s="73">
        <v>31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110.925</v>
      </c>
      <c r="D14" s="631">
        <f>A5</f>
        <v>2020</v>
      </c>
      <c r="E14" s="625">
        <f>IF(ISBLANK(D5),"",D5)</f>
        <v>7831</v>
      </c>
      <c r="F14" s="211"/>
      <c r="G14" s="634" t="s">
        <v>925</v>
      </c>
      <c r="H14" s="621">
        <f>IF(ISBLANK(J7),"",J7)</f>
        <v>1682.03</v>
      </c>
      <c r="I14" s="211"/>
      <c r="J14" s="211"/>
    </row>
    <row r="15" spans="1:12" x14ac:dyDescent="0.25">
      <c r="A15" s="870" t="s">
        <v>16</v>
      </c>
      <c r="B15" s="630">
        <f>IF(ISBLANK(B7),"",B7)</f>
        <v>228.52500000000001</v>
      </c>
      <c r="D15" s="632">
        <f t="shared" ref="D15:D16" si="0">A6</f>
        <v>2021</v>
      </c>
      <c r="E15" s="626">
        <f>IF(ISBLANK(D6),"",D6)</f>
        <v>7239</v>
      </c>
      <c r="F15" s="211"/>
      <c r="G15" s="635" t="s">
        <v>926</v>
      </c>
      <c r="H15" s="623">
        <f>IF(ISBLANK(I7),"",I7)</f>
        <v>7195.05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6868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110.925</v>
      </c>
      <c r="F19" s="253"/>
      <c r="G19" s="634" t="s">
        <v>529</v>
      </c>
      <c r="H19" s="621">
        <f>IF(ISBLANK(J7),"",J7)</f>
        <v>1682.03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228.52500000000001</v>
      </c>
      <c r="F20" s="253"/>
      <c r="G20" s="635" t="s">
        <v>528</v>
      </c>
      <c r="H20" s="623">
        <f>IF(ISBLANK(I7),"",I7)</f>
        <v>7195.05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3.2</v>
      </c>
      <c r="C5" s="1092">
        <v>7240</v>
      </c>
      <c r="D5" s="1093">
        <v>68</v>
      </c>
      <c r="E5" s="1092">
        <v>7105</v>
      </c>
      <c r="F5" s="1093">
        <v>49</v>
      </c>
    </row>
    <row r="6" spans="1:9" x14ac:dyDescent="0.25">
      <c r="A6" s="218">
        <v>2021</v>
      </c>
      <c r="B6" s="1092">
        <v>5.3</v>
      </c>
      <c r="C6" s="1092">
        <v>7302</v>
      </c>
      <c r="D6" s="1093">
        <v>68</v>
      </c>
      <c r="E6" s="1092">
        <v>7105</v>
      </c>
      <c r="F6" s="1093">
        <v>49</v>
      </c>
    </row>
    <row r="7" spans="1:9" x14ac:dyDescent="0.25">
      <c r="A7" s="219">
        <v>2022</v>
      </c>
      <c r="B7" s="73">
        <v>3.4</v>
      </c>
      <c r="C7" s="73">
        <v>7302</v>
      </c>
      <c r="D7" s="73">
        <v>68</v>
      </c>
      <c r="E7" s="73">
        <v>7105</v>
      </c>
      <c r="F7" s="73">
        <v>49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2266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1041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1225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4561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2232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2329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2.1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525</v>
      </c>
      <c r="C5" s="458">
        <v>397</v>
      </c>
      <c r="D5" s="458">
        <v>128</v>
      </c>
      <c r="E5" s="457">
        <v>1383</v>
      </c>
      <c r="F5" s="458">
        <v>910</v>
      </c>
      <c r="G5" s="458">
        <v>473</v>
      </c>
      <c r="H5" s="457">
        <v>2.2999999999999998</v>
      </c>
      <c r="I5" s="763">
        <v>3.7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847</v>
      </c>
      <c r="C6" s="458">
        <v>569</v>
      </c>
      <c r="D6" s="458">
        <v>278</v>
      </c>
      <c r="E6" s="457">
        <v>2088</v>
      </c>
      <c r="F6" s="458">
        <v>1396</v>
      </c>
      <c r="G6" s="458">
        <v>692</v>
      </c>
      <c r="H6" s="457">
        <v>2.5</v>
      </c>
      <c r="I6" s="763">
        <v>2.5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2266</v>
      </c>
      <c r="C7" s="612">
        <v>1041</v>
      </c>
      <c r="D7" s="612">
        <v>1225</v>
      </c>
      <c r="E7" s="601">
        <v>4561</v>
      </c>
      <c r="F7" s="612">
        <v>2232</v>
      </c>
      <c r="G7" s="612">
        <v>2329</v>
      </c>
      <c r="H7" s="947">
        <v>2.1</v>
      </c>
      <c r="I7" s="948">
        <v>1.9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525</v>
      </c>
      <c r="C14" s="674">
        <f t="shared" ref="C14:D14" si="0">IF(ISBLANK(C5),"",C5)</f>
        <v>397</v>
      </c>
      <c r="D14" s="669">
        <f t="shared" si="0"/>
        <v>128</v>
      </c>
      <c r="F14" s="884">
        <f>A5</f>
        <v>2020</v>
      </c>
      <c r="G14" s="674">
        <f>IF(ISBLANK(E5),"",E5)</f>
        <v>1383</v>
      </c>
      <c r="H14" s="674">
        <f t="shared" ref="H14:I16" si="1">IF(ISBLANK(F5),"",F5)</f>
        <v>910</v>
      </c>
      <c r="I14" s="669">
        <f t="shared" si="1"/>
        <v>473</v>
      </c>
      <c r="J14" s="756"/>
      <c r="K14" s="884">
        <f>A5</f>
        <v>2020</v>
      </c>
      <c r="L14" s="674">
        <f>IF(ISBLANK(H5),"",H5)</f>
        <v>2.2999999999999998</v>
      </c>
      <c r="M14" s="669">
        <f>IF(ISBLANK(I5),"",I5)</f>
        <v>3.7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847</v>
      </c>
      <c r="C15" s="879">
        <f t="shared" si="3"/>
        <v>569</v>
      </c>
      <c r="D15" s="886">
        <f t="shared" si="3"/>
        <v>278</v>
      </c>
      <c r="F15" s="890">
        <f t="shared" ref="F15:F16" si="4">A6</f>
        <v>2021</v>
      </c>
      <c r="G15" s="853">
        <f t="shared" ref="G15:G16" si="5">IF(ISBLANK(E6),"",E6)</f>
        <v>2088</v>
      </c>
      <c r="H15" s="853">
        <f t="shared" si="1"/>
        <v>1396</v>
      </c>
      <c r="I15" s="670">
        <f t="shared" si="1"/>
        <v>692</v>
      </c>
      <c r="J15" s="211"/>
      <c r="K15" s="890">
        <f t="shared" ref="K15:K16" si="6">A6</f>
        <v>2021</v>
      </c>
      <c r="L15" s="853">
        <f t="shared" ref="L15:M16" si="7">IF(ISBLANK(H6),"",H6)</f>
        <v>2.5</v>
      </c>
      <c r="M15" s="670">
        <f t="shared" si="7"/>
        <v>2.5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2266</v>
      </c>
      <c r="C16" s="888">
        <f t="shared" si="3"/>
        <v>1041</v>
      </c>
      <c r="D16" s="889">
        <f t="shared" si="3"/>
        <v>1225</v>
      </c>
      <c r="F16" s="891">
        <f t="shared" si="4"/>
        <v>2022</v>
      </c>
      <c r="G16" s="676">
        <f t="shared" si="5"/>
        <v>4561</v>
      </c>
      <c r="H16" s="676">
        <f t="shared" si="1"/>
        <v>2232</v>
      </c>
      <c r="I16" s="671">
        <f t="shared" si="1"/>
        <v>2329</v>
      </c>
      <c r="J16" s="211"/>
      <c r="K16" s="891">
        <f t="shared" si="6"/>
        <v>2022</v>
      </c>
      <c r="L16" s="676">
        <f t="shared" si="7"/>
        <v>2.1</v>
      </c>
      <c r="M16" s="671">
        <f t="shared" si="7"/>
        <v>1.9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525</v>
      </c>
      <c r="C22" s="674">
        <f t="shared" ref="C22:D22" si="8">IF(ISBLANK(C5),"",C5)</f>
        <v>397</v>
      </c>
      <c r="D22" s="669">
        <f t="shared" si="8"/>
        <v>128</v>
      </c>
      <c r="F22" s="884">
        <f>A5</f>
        <v>2020</v>
      </c>
      <c r="G22" s="674">
        <f>IF(ISBLANK(E5),"",E5)</f>
        <v>1383</v>
      </c>
      <c r="H22" s="674">
        <f t="shared" ref="H22:I24" si="9">IF(ISBLANK(F5),"",F5)</f>
        <v>910</v>
      </c>
      <c r="I22" s="669">
        <f t="shared" si="9"/>
        <v>473</v>
      </c>
      <c r="J22" s="756"/>
      <c r="K22" s="884">
        <f>A5</f>
        <v>2020</v>
      </c>
      <c r="L22" s="674">
        <f>IF(ISBLANK(H5),"",H5)</f>
        <v>2.2999999999999998</v>
      </c>
      <c r="M22" s="669">
        <f>IF(ISBLANK(I5),"",I5)</f>
        <v>3.7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847</v>
      </c>
      <c r="C23" s="853">
        <f t="shared" si="11"/>
        <v>569</v>
      </c>
      <c r="D23" s="670">
        <f t="shared" si="11"/>
        <v>278</v>
      </c>
      <c r="F23" s="890">
        <f t="shared" ref="F23:F24" si="12">A6</f>
        <v>2021</v>
      </c>
      <c r="G23" s="853">
        <f t="shared" ref="G23:G24" si="13">IF(ISBLANK(E6),"",E6)</f>
        <v>2088</v>
      </c>
      <c r="H23" s="853">
        <f t="shared" si="9"/>
        <v>1396</v>
      </c>
      <c r="I23" s="670">
        <f t="shared" si="9"/>
        <v>692</v>
      </c>
      <c r="J23" s="211"/>
      <c r="K23" s="890">
        <f t="shared" ref="K23:K24" si="14">A6</f>
        <v>2021</v>
      </c>
      <c r="L23" s="853">
        <f t="shared" ref="L23:M24" si="15">IF(ISBLANK(H6),"",H6)</f>
        <v>2.5</v>
      </c>
      <c r="M23" s="670">
        <f t="shared" si="15"/>
        <v>2.5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2266</v>
      </c>
      <c r="C24" s="676">
        <f t="shared" si="11"/>
        <v>1041</v>
      </c>
      <c r="D24" s="671">
        <f t="shared" si="11"/>
        <v>1225</v>
      </c>
      <c r="F24" s="891">
        <f t="shared" si="12"/>
        <v>2022</v>
      </c>
      <c r="G24" s="676">
        <f t="shared" si="13"/>
        <v>4561</v>
      </c>
      <c r="H24" s="676">
        <f t="shared" si="9"/>
        <v>2232</v>
      </c>
      <c r="I24" s="671">
        <f t="shared" si="9"/>
        <v>2329</v>
      </c>
      <c r="J24" s="211"/>
      <c r="K24" s="891">
        <f t="shared" si="14"/>
        <v>2022</v>
      </c>
      <c r="L24" s="676">
        <f t="shared" si="15"/>
        <v>2.1</v>
      </c>
      <c r="M24" s="671">
        <f t="shared" si="15"/>
        <v>1.9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86</v>
      </c>
      <c r="C3" s="71">
        <v>32</v>
      </c>
      <c r="D3" s="71">
        <v>16.399999999999999</v>
      </c>
      <c r="F3" s="105" t="s">
        <v>537</v>
      </c>
      <c r="G3" s="97">
        <f>IF(ISBLANK(B3),"",B3)</f>
        <v>86</v>
      </c>
      <c r="H3" s="97">
        <f>IF(ISBLANK(B4),"",B4)</f>
        <v>115</v>
      </c>
      <c r="I3" s="97">
        <f>IF(ISBLANK(B5),"",B5)</f>
        <v>110</v>
      </c>
      <c r="J3" s="365"/>
    </row>
    <row r="4" spans="1:12" x14ac:dyDescent="0.25">
      <c r="A4" s="286">
        <v>2021</v>
      </c>
      <c r="B4" s="214">
        <v>115</v>
      </c>
      <c r="C4" s="214">
        <v>29</v>
      </c>
      <c r="D4" s="214">
        <v>11.6</v>
      </c>
      <c r="F4" s="130" t="s">
        <v>538</v>
      </c>
      <c r="G4" s="98">
        <f>IF(ISBLANK(C3),"",C3)</f>
        <v>32</v>
      </c>
      <c r="H4" s="98">
        <f>IF(ISBLANK(C4),"",C4)</f>
        <v>29</v>
      </c>
      <c r="I4" s="98">
        <f>IF(ISBLANK(C5),"",C5)</f>
        <v>21</v>
      </c>
      <c r="J4" s="365"/>
    </row>
    <row r="5" spans="1:12" x14ac:dyDescent="0.25">
      <c r="A5" s="218">
        <v>2022</v>
      </c>
      <c r="B5" s="168">
        <v>110</v>
      </c>
      <c r="C5" s="168">
        <v>21</v>
      </c>
      <c r="D5" s="168">
        <v>11.1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86</v>
      </c>
      <c r="H8" s="97">
        <f>IF(ISBLANK(B4),"",B4)</f>
        <v>115</v>
      </c>
      <c r="I8" s="97">
        <f>IF(ISBLANK(B5),"",B5)</f>
        <v>110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32</v>
      </c>
      <c r="H9" s="98">
        <f>IF(ISBLANK(C4),"",C4)</f>
        <v>29</v>
      </c>
      <c r="I9" s="98">
        <f>IF(ISBLANK(C5),"",C5)</f>
        <v>21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16.399999999999999</v>
      </c>
      <c r="H13" s="132">
        <f>IF(ISBLANK(D4),"",D4)</f>
        <v>11.6</v>
      </c>
      <c r="I13" s="132">
        <f>IF(ISBLANK(D5),"",D5)</f>
        <v>11.1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452</v>
      </c>
      <c r="C4" s="110">
        <v>461</v>
      </c>
      <c r="E4" s="29" t="s">
        <v>540</v>
      </c>
      <c r="F4" s="163">
        <f>B4/($B$22+$C$22)*100</f>
        <v>1.7742885181550538</v>
      </c>
      <c r="G4" s="163">
        <f>C4/($B$22+$C$22)*100</f>
        <v>1.8096172718351324</v>
      </c>
      <c r="J4" s="29" t="s">
        <v>540</v>
      </c>
      <c r="K4" s="163">
        <f>G4</f>
        <v>1.8096172718351324</v>
      </c>
    </row>
    <row r="5" spans="1:11" x14ac:dyDescent="0.25">
      <c r="A5" s="202" t="s">
        <v>541</v>
      </c>
      <c r="B5" s="212">
        <v>486</v>
      </c>
      <c r="C5" s="160">
        <v>518</v>
      </c>
      <c r="E5" s="29" t="s">
        <v>541</v>
      </c>
      <c r="F5" s="163">
        <f t="shared" ref="F5:G21" si="0">B5/($B$22+$C$22)*100</f>
        <v>1.9077526987242392</v>
      </c>
      <c r="G5" s="163">
        <f t="shared" si="0"/>
        <v>2.0333660451422966</v>
      </c>
      <c r="J5" s="29" t="s">
        <v>541</v>
      </c>
      <c r="K5" s="163">
        <f t="shared" ref="K5:K21" si="1">G5</f>
        <v>2.0333660451422966</v>
      </c>
    </row>
    <row r="6" spans="1:11" x14ac:dyDescent="0.25">
      <c r="A6" s="202" t="s">
        <v>542</v>
      </c>
      <c r="B6" s="212">
        <v>514</v>
      </c>
      <c r="C6" s="160">
        <v>534</v>
      </c>
      <c r="E6" s="29" t="s">
        <v>542</v>
      </c>
      <c r="F6" s="163">
        <f t="shared" si="0"/>
        <v>2.0176643768400391</v>
      </c>
      <c r="G6" s="163">
        <f t="shared" si="0"/>
        <v>2.0961727183513248</v>
      </c>
      <c r="J6" s="29" t="s">
        <v>542</v>
      </c>
      <c r="K6" s="163">
        <f t="shared" si="1"/>
        <v>2.0961727183513248</v>
      </c>
    </row>
    <row r="7" spans="1:11" x14ac:dyDescent="0.25">
      <c r="A7" s="202" t="s">
        <v>543</v>
      </c>
      <c r="B7" s="212">
        <v>610</v>
      </c>
      <c r="C7" s="160">
        <v>624</v>
      </c>
      <c r="E7" s="29" t="s">
        <v>543</v>
      </c>
      <c r="F7" s="163">
        <f t="shared" si="0"/>
        <v>2.3945044160942097</v>
      </c>
      <c r="G7" s="163">
        <f t="shared" si="0"/>
        <v>2.4494602551521099</v>
      </c>
      <c r="J7" s="29" t="s">
        <v>543</v>
      </c>
      <c r="K7" s="163">
        <f t="shared" si="1"/>
        <v>2.4494602551521099</v>
      </c>
    </row>
    <row r="8" spans="1:11" x14ac:dyDescent="0.25">
      <c r="A8" s="202" t="s">
        <v>544</v>
      </c>
      <c r="B8" s="212">
        <v>622</v>
      </c>
      <c r="C8" s="160">
        <v>640</v>
      </c>
      <c r="E8" s="29" t="s">
        <v>544</v>
      </c>
      <c r="F8" s="163">
        <f t="shared" si="0"/>
        <v>2.4416094210009813</v>
      </c>
      <c r="G8" s="163">
        <f t="shared" si="0"/>
        <v>2.5122669283611385</v>
      </c>
      <c r="J8" s="29" t="s">
        <v>544</v>
      </c>
      <c r="K8" s="163">
        <f t="shared" si="1"/>
        <v>2.5122669283611385</v>
      </c>
    </row>
    <row r="9" spans="1:11" x14ac:dyDescent="0.25">
      <c r="A9" s="202" t="s">
        <v>545</v>
      </c>
      <c r="B9" s="212">
        <v>619</v>
      </c>
      <c r="C9" s="160">
        <v>677</v>
      </c>
      <c r="E9" s="29" t="s">
        <v>545</v>
      </c>
      <c r="F9" s="163">
        <f t="shared" si="0"/>
        <v>2.4298331697742883</v>
      </c>
      <c r="G9" s="163">
        <f t="shared" si="0"/>
        <v>2.6575073601570165</v>
      </c>
      <c r="J9" s="29" t="s">
        <v>545</v>
      </c>
      <c r="K9" s="163">
        <f t="shared" si="1"/>
        <v>2.6575073601570165</v>
      </c>
    </row>
    <row r="10" spans="1:11" x14ac:dyDescent="0.25">
      <c r="A10" s="202" t="s">
        <v>546</v>
      </c>
      <c r="B10" s="212">
        <v>595</v>
      </c>
      <c r="C10" s="160">
        <v>676</v>
      </c>
      <c r="E10" s="29" t="s">
        <v>546</v>
      </c>
      <c r="F10" s="163">
        <f t="shared" si="0"/>
        <v>2.335623159960746</v>
      </c>
      <c r="G10" s="163">
        <f t="shared" si="0"/>
        <v>2.6535819430814525</v>
      </c>
      <c r="J10" s="29" t="s">
        <v>546</v>
      </c>
      <c r="K10" s="163">
        <f t="shared" si="1"/>
        <v>2.6535819430814525</v>
      </c>
    </row>
    <row r="11" spans="1:11" x14ac:dyDescent="0.25">
      <c r="A11" s="202" t="s">
        <v>547</v>
      </c>
      <c r="B11" s="212">
        <v>710</v>
      </c>
      <c r="C11" s="160">
        <v>791</v>
      </c>
      <c r="E11" s="29" t="s">
        <v>547</v>
      </c>
      <c r="F11" s="163">
        <f t="shared" si="0"/>
        <v>2.7870461236506379</v>
      </c>
      <c r="G11" s="163">
        <f t="shared" si="0"/>
        <v>3.1050049067713448</v>
      </c>
      <c r="J11" s="29" t="s">
        <v>547</v>
      </c>
      <c r="K11" s="163">
        <f t="shared" si="1"/>
        <v>3.1050049067713448</v>
      </c>
    </row>
    <row r="12" spans="1:11" x14ac:dyDescent="0.25">
      <c r="A12" s="202" t="s">
        <v>548</v>
      </c>
      <c r="B12" s="212">
        <v>825</v>
      </c>
      <c r="C12" s="160">
        <v>825</v>
      </c>
      <c r="E12" s="29" t="s">
        <v>548</v>
      </c>
      <c r="F12" s="163">
        <f t="shared" si="0"/>
        <v>3.2384690873405302</v>
      </c>
      <c r="G12" s="163">
        <f t="shared" si="0"/>
        <v>3.2384690873405302</v>
      </c>
      <c r="J12" s="29" t="s">
        <v>548</v>
      </c>
      <c r="K12" s="163">
        <f t="shared" si="1"/>
        <v>3.2384690873405302</v>
      </c>
    </row>
    <row r="13" spans="1:11" x14ac:dyDescent="0.25">
      <c r="A13" s="202" t="s">
        <v>549</v>
      </c>
      <c r="B13" s="212">
        <v>842</v>
      </c>
      <c r="C13" s="160">
        <v>883</v>
      </c>
      <c r="E13" s="29" t="s">
        <v>549</v>
      </c>
      <c r="F13" s="163">
        <f t="shared" si="0"/>
        <v>3.3052011776251229</v>
      </c>
      <c r="G13" s="163">
        <f t="shared" si="0"/>
        <v>3.4661432777232584</v>
      </c>
      <c r="J13" s="29" t="s">
        <v>549</v>
      </c>
      <c r="K13" s="163">
        <f t="shared" si="1"/>
        <v>3.4661432777232584</v>
      </c>
    </row>
    <row r="14" spans="1:11" x14ac:dyDescent="0.25">
      <c r="A14" s="202" t="s">
        <v>550</v>
      </c>
      <c r="B14" s="212">
        <v>878</v>
      </c>
      <c r="C14" s="160">
        <v>819</v>
      </c>
      <c r="E14" s="29" t="s">
        <v>550</v>
      </c>
      <c r="F14" s="163">
        <f t="shared" si="0"/>
        <v>3.4465161923454368</v>
      </c>
      <c r="G14" s="163">
        <f t="shared" si="0"/>
        <v>3.2149165848871446</v>
      </c>
      <c r="J14" s="29" t="s">
        <v>550</v>
      </c>
      <c r="K14" s="163">
        <f t="shared" si="1"/>
        <v>3.2149165848871446</v>
      </c>
    </row>
    <row r="15" spans="1:11" x14ac:dyDescent="0.25">
      <c r="A15" s="202" t="s">
        <v>551</v>
      </c>
      <c r="B15" s="212">
        <v>892</v>
      </c>
      <c r="C15" s="160">
        <v>877</v>
      </c>
      <c r="E15" s="29" t="s">
        <v>551</v>
      </c>
      <c r="F15" s="163">
        <f t="shared" si="0"/>
        <v>3.501472031403337</v>
      </c>
      <c r="G15" s="163">
        <f t="shared" si="0"/>
        <v>3.4425907752698723</v>
      </c>
      <c r="J15" s="29" t="s">
        <v>551</v>
      </c>
      <c r="K15" s="163">
        <f t="shared" si="1"/>
        <v>3.4425907752698723</v>
      </c>
    </row>
    <row r="16" spans="1:11" x14ac:dyDescent="0.25">
      <c r="A16" s="202" t="s">
        <v>552</v>
      </c>
      <c r="B16" s="212">
        <v>1175</v>
      </c>
      <c r="C16" s="160">
        <v>961</v>
      </c>
      <c r="E16" s="29" t="s">
        <v>552</v>
      </c>
      <c r="F16" s="163">
        <f t="shared" si="0"/>
        <v>4.6123650637880269</v>
      </c>
      <c r="G16" s="163">
        <f t="shared" si="0"/>
        <v>3.7723258096172718</v>
      </c>
      <c r="J16" s="29" t="s">
        <v>552</v>
      </c>
      <c r="K16" s="163">
        <f t="shared" si="1"/>
        <v>3.7723258096172718</v>
      </c>
    </row>
    <row r="17" spans="1:11" x14ac:dyDescent="0.25">
      <c r="A17" s="202" t="s">
        <v>553</v>
      </c>
      <c r="B17" s="212">
        <v>1318</v>
      </c>
      <c r="C17" s="160">
        <v>1116</v>
      </c>
      <c r="E17" s="29" t="s">
        <v>553</v>
      </c>
      <c r="F17" s="163">
        <f t="shared" si="0"/>
        <v>5.1736997055937195</v>
      </c>
      <c r="G17" s="163">
        <f t="shared" si="0"/>
        <v>4.3807654563297351</v>
      </c>
      <c r="J17" s="29" t="s">
        <v>553</v>
      </c>
      <c r="K17" s="163">
        <f t="shared" si="1"/>
        <v>4.3807654563297351</v>
      </c>
    </row>
    <row r="18" spans="1:11" x14ac:dyDescent="0.25">
      <c r="A18" s="202" t="s">
        <v>554</v>
      </c>
      <c r="B18" s="212">
        <v>1133</v>
      </c>
      <c r="C18" s="160">
        <v>935</v>
      </c>
      <c r="E18" s="29" t="s">
        <v>554</v>
      </c>
      <c r="F18" s="163">
        <f t="shared" si="0"/>
        <v>4.4474975466143274</v>
      </c>
      <c r="G18" s="163">
        <f t="shared" si="0"/>
        <v>3.6702649656526005</v>
      </c>
      <c r="J18" s="29" t="s">
        <v>554</v>
      </c>
      <c r="K18" s="163">
        <f t="shared" si="1"/>
        <v>3.6702649656526005</v>
      </c>
    </row>
    <row r="19" spans="1:11" x14ac:dyDescent="0.25">
      <c r="A19" s="202" t="s">
        <v>555</v>
      </c>
      <c r="B19" s="212">
        <v>642</v>
      </c>
      <c r="C19" s="160">
        <v>465</v>
      </c>
      <c r="E19" s="29" t="s">
        <v>555</v>
      </c>
      <c r="F19" s="163">
        <f t="shared" si="0"/>
        <v>2.520117762512267</v>
      </c>
      <c r="G19" s="163">
        <f t="shared" si="0"/>
        <v>1.8253189401373895</v>
      </c>
      <c r="J19" s="29" t="s">
        <v>555</v>
      </c>
      <c r="K19" s="163">
        <f t="shared" si="1"/>
        <v>1.8253189401373895</v>
      </c>
    </row>
    <row r="20" spans="1:11" x14ac:dyDescent="0.25">
      <c r="A20" s="202" t="s">
        <v>556</v>
      </c>
      <c r="B20" s="212">
        <v>491</v>
      </c>
      <c r="C20" s="160">
        <v>316</v>
      </c>
      <c r="E20" s="29" t="s">
        <v>556</v>
      </c>
      <c r="F20" s="163">
        <f t="shared" si="0"/>
        <v>1.927379784102061</v>
      </c>
      <c r="G20" s="163">
        <f t="shared" si="0"/>
        <v>1.240431795878312</v>
      </c>
      <c r="J20" s="29" t="s">
        <v>556</v>
      </c>
      <c r="K20" s="163">
        <f t="shared" si="1"/>
        <v>1.240431795878312</v>
      </c>
    </row>
    <row r="21" spans="1:11" x14ac:dyDescent="0.25">
      <c r="A21" s="203" t="s">
        <v>557</v>
      </c>
      <c r="B21" s="72">
        <v>348</v>
      </c>
      <c r="C21" s="111">
        <v>205</v>
      </c>
      <c r="E21" s="31" t="s">
        <v>557</v>
      </c>
      <c r="F21" s="163">
        <f t="shared" si="0"/>
        <v>1.3660451422963691</v>
      </c>
      <c r="G21" s="163">
        <f t="shared" si="0"/>
        <v>0.80471050049067716</v>
      </c>
      <c r="J21" s="31" t="s">
        <v>557</v>
      </c>
      <c r="K21" s="210">
        <f t="shared" si="1"/>
        <v>0.80471050049067716</v>
      </c>
    </row>
    <row r="22" spans="1:11" x14ac:dyDescent="0.25">
      <c r="A22" s="309" t="s">
        <v>16</v>
      </c>
      <c r="B22" s="121">
        <f>SUM(B4:B21)</f>
        <v>13152</v>
      </c>
      <c r="C22" s="124">
        <f>SUM(C4:C21)</f>
        <v>12323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1475</v>
      </c>
      <c r="C3" s="110">
        <v>806</v>
      </c>
      <c r="E3" s="297" t="s">
        <v>709</v>
      </c>
      <c r="F3" s="71">
        <v>52.63</v>
      </c>
      <c r="G3" s="71">
        <v>58.45</v>
      </c>
      <c r="K3" s="122" t="s">
        <v>16</v>
      </c>
      <c r="L3" s="71">
        <v>2.92</v>
      </c>
      <c r="M3" s="71">
        <v>2.57</v>
      </c>
    </row>
    <row r="4" spans="1:16" x14ac:dyDescent="0.25">
      <c r="A4" s="202" t="s">
        <v>704</v>
      </c>
      <c r="B4" s="212">
        <v>1711</v>
      </c>
      <c r="C4" s="160">
        <v>1003</v>
      </c>
      <c r="E4" s="298" t="s">
        <v>710</v>
      </c>
      <c r="F4" s="214">
        <v>40.29</v>
      </c>
      <c r="G4" s="214">
        <v>34.31</v>
      </c>
      <c r="K4" s="215" t="s">
        <v>212</v>
      </c>
      <c r="L4" s="214">
        <v>2.88</v>
      </c>
      <c r="M4" s="214">
        <v>2.48</v>
      </c>
      <c r="N4" s="211"/>
    </row>
    <row r="5" spans="1:16" x14ac:dyDescent="0.25">
      <c r="A5" s="202" t="s">
        <v>705</v>
      </c>
      <c r="B5" s="212">
        <v>1308</v>
      </c>
      <c r="C5" s="160">
        <v>622</v>
      </c>
      <c r="E5" s="298" t="s">
        <v>711</v>
      </c>
      <c r="F5" s="214">
        <v>6.16</v>
      </c>
      <c r="G5" s="214">
        <v>6.25</v>
      </c>
      <c r="K5" s="123" t="s">
        <v>213</v>
      </c>
      <c r="L5" s="73">
        <v>3</v>
      </c>
      <c r="M5" s="73">
        <v>2.75</v>
      </c>
      <c r="N5" s="211"/>
    </row>
    <row r="6" spans="1:16" x14ac:dyDescent="0.25">
      <c r="A6" s="202" t="s">
        <v>706</v>
      </c>
      <c r="B6" s="212">
        <v>1311</v>
      </c>
      <c r="C6" s="160">
        <v>578</v>
      </c>
      <c r="E6" s="298" t="s">
        <v>712</v>
      </c>
      <c r="F6" s="214">
        <v>0.72</v>
      </c>
      <c r="G6" s="214">
        <v>0.86</v>
      </c>
      <c r="K6" s="226"/>
      <c r="L6" s="164"/>
      <c r="M6" s="211"/>
    </row>
    <row r="7" spans="1:16" x14ac:dyDescent="0.25">
      <c r="A7" s="202" t="s">
        <v>707</v>
      </c>
      <c r="B7" s="212">
        <v>539</v>
      </c>
      <c r="C7" s="160">
        <v>347</v>
      </c>
      <c r="E7" s="299" t="s">
        <v>713</v>
      </c>
      <c r="F7" s="73">
        <v>0.2</v>
      </c>
      <c r="G7" s="73">
        <v>0.13</v>
      </c>
      <c r="K7" s="227"/>
      <c r="L7" s="211"/>
      <c r="M7" s="211"/>
    </row>
    <row r="8" spans="1:16" x14ac:dyDescent="0.25">
      <c r="A8" s="203" t="s">
        <v>708</v>
      </c>
      <c r="B8" s="72">
        <v>421</v>
      </c>
      <c r="C8" s="111">
        <v>368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21.643394199785178</v>
      </c>
      <c r="C13" s="301">
        <f>B3/SUM(B3:B8)*100</f>
        <v>21.803399852180341</v>
      </c>
      <c r="E13" s="217" t="s">
        <v>836</v>
      </c>
      <c r="F13" s="289">
        <f>IF(ISBLANK(F3),"",F3)</f>
        <v>52.63</v>
      </c>
      <c r="G13" s="289">
        <f>IF(ISBLANK(G3),"",G3)</f>
        <v>58.45</v>
      </c>
    </row>
    <row r="14" spans="1:16" x14ac:dyDescent="0.25">
      <c r="A14" s="220" t="s">
        <v>825</v>
      </c>
      <c r="B14" s="305">
        <f>C4/SUM(C3:C8)*100</f>
        <v>26.93340494092374</v>
      </c>
      <c r="C14" s="302">
        <f>B4/SUM(B3:B8)*100</f>
        <v>25.291943828529195</v>
      </c>
      <c r="E14" s="286" t="s">
        <v>837</v>
      </c>
      <c r="F14" s="290">
        <f t="shared" ref="F14:G17" si="0">IF(ISBLANK(F4),"",F4)</f>
        <v>40.29</v>
      </c>
      <c r="G14" s="290">
        <f t="shared" si="0"/>
        <v>34.31</v>
      </c>
    </row>
    <row r="15" spans="1:16" x14ac:dyDescent="0.25">
      <c r="A15" s="220" t="s">
        <v>826</v>
      </c>
      <c r="B15" s="305">
        <f>C5/SUM(C3:C8)*100</f>
        <v>16.702470461868955</v>
      </c>
      <c r="C15" s="302">
        <f>B5/SUM(B3:B8)*100</f>
        <v>19.334811529933482</v>
      </c>
      <c r="E15" s="286" t="s">
        <v>838</v>
      </c>
      <c r="F15" s="290">
        <f t="shared" si="0"/>
        <v>6.16</v>
      </c>
      <c r="G15" s="290">
        <f t="shared" si="0"/>
        <v>6.25</v>
      </c>
    </row>
    <row r="16" spans="1:16" x14ac:dyDescent="0.25">
      <c r="A16" s="220" t="s">
        <v>827</v>
      </c>
      <c r="B16" s="305">
        <f>C6/SUM(C3:C8)*100</f>
        <v>15.520945220193342</v>
      </c>
      <c r="C16" s="302">
        <f>B6/SUM(B3:B8)*100</f>
        <v>19.379157427937916</v>
      </c>
      <c r="E16" s="286" t="s">
        <v>839</v>
      </c>
      <c r="F16" s="290">
        <f t="shared" si="0"/>
        <v>0.72</v>
      </c>
      <c r="G16" s="290">
        <f t="shared" si="0"/>
        <v>0.86</v>
      </c>
    </row>
    <row r="17" spans="1:18" x14ac:dyDescent="0.25">
      <c r="A17" s="220" t="s">
        <v>828</v>
      </c>
      <c r="B17" s="305">
        <f>C7/SUM(C3:C8)*100</f>
        <v>9.3179377013963478</v>
      </c>
      <c r="C17" s="302">
        <f>B7/SUM(B3:B8)*100</f>
        <v>7.9674796747967482</v>
      </c>
      <c r="E17" s="219" t="s">
        <v>840</v>
      </c>
      <c r="F17" s="291">
        <f t="shared" si="0"/>
        <v>0.2</v>
      </c>
      <c r="G17" s="291">
        <f t="shared" si="0"/>
        <v>0.13</v>
      </c>
    </row>
    <row r="18" spans="1:18" x14ac:dyDescent="0.25">
      <c r="A18" s="221" t="s">
        <v>829</v>
      </c>
      <c r="B18" s="306">
        <f>C8/SUM(C3:C8)*100</f>
        <v>9.8818474758324371</v>
      </c>
      <c r="C18" s="303">
        <f>B8/SUM(B3:B8)*100</f>
        <v>6.2232076866223212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21.643394199785178</v>
      </c>
      <c r="C22" s="301">
        <f>C13</f>
        <v>21.803399852180341</v>
      </c>
    </row>
    <row r="23" spans="1:18" x14ac:dyDescent="0.25">
      <c r="A23" s="220" t="s">
        <v>831</v>
      </c>
      <c r="B23" s="305">
        <f t="shared" ref="B23:C27" si="1">B14</f>
        <v>26.93340494092374</v>
      </c>
      <c r="C23" s="302">
        <f t="shared" si="1"/>
        <v>25.291943828529195</v>
      </c>
    </row>
    <row r="24" spans="1:18" x14ac:dyDescent="0.25">
      <c r="A24" s="307" t="s">
        <v>832</v>
      </c>
      <c r="B24" s="305">
        <f t="shared" si="1"/>
        <v>16.702470461868955</v>
      </c>
      <c r="C24" s="302">
        <f t="shared" si="1"/>
        <v>19.334811529933482</v>
      </c>
    </row>
    <row r="25" spans="1:18" x14ac:dyDescent="0.25">
      <c r="A25" s="220" t="s">
        <v>833</v>
      </c>
      <c r="B25" s="305">
        <f t="shared" si="1"/>
        <v>15.520945220193342</v>
      </c>
      <c r="C25" s="302">
        <f t="shared" si="1"/>
        <v>19.379157427937916</v>
      </c>
    </row>
    <row r="26" spans="1:18" x14ac:dyDescent="0.25">
      <c r="A26" s="220" t="s">
        <v>834</v>
      </c>
      <c r="B26" s="305">
        <f t="shared" si="1"/>
        <v>9.3179377013963478</v>
      </c>
      <c r="C26" s="302">
        <f t="shared" si="1"/>
        <v>7.9674796747967482</v>
      </c>
    </row>
    <row r="27" spans="1:18" x14ac:dyDescent="0.25">
      <c r="A27" s="308" t="s">
        <v>835</v>
      </c>
      <c r="B27" s="306">
        <f t="shared" si="1"/>
        <v>9.8818474758324371</v>
      </c>
      <c r="C27" s="303">
        <f t="shared" si="1"/>
        <v>6.2232076866223212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2029</v>
      </c>
      <c r="C34" s="110">
        <v>872</v>
      </c>
      <c r="E34" s="297" t="s">
        <v>709</v>
      </c>
      <c r="F34" s="71">
        <v>58.45</v>
      </c>
      <c r="G34" s="211"/>
      <c r="K34" s="122" t="s">
        <v>16</v>
      </c>
      <c r="L34" s="71">
        <v>2.57</v>
      </c>
      <c r="M34" s="211"/>
    </row>
    <row r="35" spans="1:16" x14ac:dyDescent="0.25">
      <c r="A35" s="202" t="s">
        <v>704</v>
      </c>
      <c r="B35" s="212">
        <v>1854</v>
      </c>
      <c r="C35" s="160">
        <v>902</v>
      </c>
      <c r="E35" s="298" t="s">
        <v>710</v>
      </c>
      <c r="F35" s="214">
        <v>34.31</v>
      </c>
      <c r="G35" s="211"/>
      <c r="K35" s="215" t="s">
        <v>212</v>
      </c>
      <c r="L35" s="214">
        <v>2.48</v>
      </c>
      <c r="M35" s="211"/>
      <c r="N35" s="29" t="s">
        <v>876</v>
      </c>
    </row>
    <row r="36" spans="1:16" x14ac:dyDescent="0.25">
      <c r="A36" s="202" t="s">
        <v>705</v>
      </c>
      <c r="B36" s="212">
        <v>1158</v>
      </c>
      <c r="C36" s="160">
        <v>528</v>
      </c>
      <c r="E36" s="298" t="s">
        <v>711</v>
      </c>
      <c r="F36" s="214">
        <v>6.25</v>
      </c>
      <c r="G36" s="211"/>
      <c r="K36" s="123" t="s">
        <v>213</v>
      </c>
      <c r="L36" s="73">
        <v>2.75</v>
      </c>
      <c r="M36" s="211"/>
      <c r="N36" s="288">
        <v>2022</v>
      </c>
    </row>
    <row r="37" spans="1:16" x14ac:dyDescent="0.25">
      <c r="A37" s="202" t="s">
        <v>706</v>
      </c>
      <c r="B37" s="212">
        <v>933</v>
      </c>
      <c r="C37" s="160">
        <v>390</v>
      </c>
      <c r="E37" s="298" t="s">
        <v>712</v>
      </c>
      <c r="F37" s="214">
        <v>0.86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384</v>
      </c>
      <c r="C38" s="160">
        <v>236</v>
      </c>
      <c r="E38" s="299" t="s">
        <v>713</v>
      </c>
      <c r="F38" s="73">
        <v>0.13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231</v>
      </c>
      <c r="C39" s="111">
        <v>268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27.284105131414265</v>
      </c>
      <c r="C44" s="301">
        <f>B34/SUM(B34:B39)*100</f>
        <v>30.793747154348157</v>
      </c>
      <c r="E44" s="217" t="s">
        <v>836</v>
      </c>
      <c r="F44" s="289">
        <f>IF(ISBLANK(F34),"",F34)</f>
        <v>58.45</v>
      </c>
    </row>
    <row r="45" spans="1:16" x14ac:dyDescent="0.25">
      <c r="A45" s="220" t="s">
        <v>825</v>
      </c>
      <c r="B45" s="305">
        <f>C35/SUM(C34:C39)*100</f>
        <v>28.222778473091363</v>
      </c>
      <c r="C45" s="302">
        <f>B35/SUM(B34:B39)*100</f>
        <v>28.13780543329792</v>
      </c>
      <c r="E45" s="286" t="s">
        <v>837</v>
      </c>
      <c r="F45" s="290">
        <f t="shared" ref="F45:F48" si="2">IF(ISBLANK(F35),"",F35)</f>
        <v>34.31</v>
      </c>
    </row>
    <row r="46" spans="1:16" x14ac:dyDescent="0.25">
      <c r="A46" s="220" t="s">
        <v>826</v>
      </c>
      <c r="B46" s="305">
        <f>C36/SUM(C34:C39)*100</f>
        <v>16.520650813516895</v>
      </c>
      <c r="C46" s="302">
        <f>B36/SUM(B34:B39)*100</f>
        <v>17.574745788435269</v>
      </c>
      <c r="E46" s="286" t="s">
        <v>838</v>
      </c>
      <c r="F46" s="290">
        <f t="shared" si="2"/>
        <v>6.25</v>
      </c>
    </row>
    <row r="47" spans="1:16" x14ac:dyDescent="0.25">
      <c r="A47" s="220" t="s">
        <v>827</v>
      </c>
      <c r="B47" s="305">
        <f>C37/SUM(C34:C39)*100</f>
        <v>12.202753441802253</v>
      </c>
      <c r="C47" s="302">
        <f>B37/SUM(B34:B39)*100</f>
        <v>14.159963575656398</v>
      </c>
      <c r="E47" s="286" t="s">
        <v>839</v>
      </c>
      <c r="F47" s="290">
        <f t="shared" si="2"/>
        <v>0.86</v>
      </c>
    </row>
    <row r="48" spans="1:16" x14ac:dyDescent="0.25">
      <c r="A48" s="220" t="s">
        <v>828</v>
      </c>
      <c r="B48" s="305">
        <f>C38/SUM(C34:C39)*100</f>
        <v>7.3842302878598245</v>
      </c>
      <c r="C48" s="302">
        <f>B38/SUM(B34:B39)*100</f>
        <v>5.8278949764759442</v>
      </c>
      <c r="E48" s="219" t="s">
        <v>840</v>
      </c>
      <c r="F48" s="291">
        <f t="shared" si="2"/>
        <v>0.13</v>
      </c>
    </row>
    <row r="49" spans="1:3" x14ac:dyDescent="0.25">
      <c r="A49" s="221" t="s">
        <v>829</v>
      </c>
      <c r="B49" s="306">
        <f>C39/SUM(C34:C39)*100</f>
        <v>8.3854818523153956</v>
      </c>
      <c r="C49" s="303">
        <f>B39/SUM(B34:B39)*100</f>
        <v>3.5058430717863103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27.284105131414265</v>
      </c>
      <c r="C53" s="301">
        <f>C44</f>
        <v>30.793747154348157</v>
      </c>
    </row>
    <row r="54" spans="1:3" x14ac:dyDescent="0.25">
      <c r="A54" s="220" t="s">
        <v>831</v>
      </c>
      <c r="B54" s="305">
        <f t="shared" ref="B54:C54" si="3">B45</f>
        <v>28.222778473091363</v>
      </c>
      <c r="C54" s="302">
        <f t="shared" si="3"/>
        <v>28.13780543329792</v>
      </c>
    </row>
    <row r="55" spans="1:3" x14ac:dyDescent="0.25">
      <c r="A55" s="307" t="s">
        <v>832</v>
      </c>
      <c r="B55" s="305">
        <f t="shared" ref="B55:C55" si="4">B46</f>
        <v>16.520650813516895</v>
      </c>
      <c r="C55" s="302">
        <f t="shared" si="4"/>
        <v>17.574745788435269</v>
      </c>
    </row>
    <row r="56" spans="1:3" x14ac:dyDescent="0.25">
      <c r="A56" s="220" t="s">
        <v>833</v>
      </c>
      <c r="B56" s="305">
        <f t="shared" ref="B56:C56" si="5">B47</f>
        <v>12.202753441802253</v>
      </c>
      <c r="C56" s="302">
        <f t="shared" si="5"/>
        <v>14.159963575656398</v>
      </c>
    </row>
    <row r="57" spans="1:3" x14ac:dyDescent="0.25">
      <c r="A57" s="220" t="s">
        <v>834</v>
      </c>
      <c r="B57" s="305">
        <f t="shared" ref="B57:C57" si="6">B48</f>
        <v>7.3842302878598245</v>
      </c>
      <c r="C57" s="302">
        <f t="shared" si="6"/>
        <v>5.8278949764759442</v>
      </c>
    </row>
    <row r="58" spans="1:3" x14ac:dyDescent="0.25">
      <c r="A58" s="308" t="s">
        <v>835</v>
      </c>
      <c r="B58" s="306">
        <f t="shared" ref="B58:C58" si="7">B49</f>
        <v>8.3854818523153956</v>
      </c>
      <c r="C58" s="303">
        <f t="shared" si="7"/>
        <v>3.5058430717863103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2024-04-26T07:35:38Z</dcterms:modified>
</cp:coreProperties>
</file>