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<sst xmlns="http://schemas.openxmlformats.org/spreadsheetml/2006/main" count="6316" uniqueCount="2914">
  <si>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</si>
  <si>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</si>
  <si>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</si>
  <si>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</si>
  <si>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</si>
  <si>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</si>
  <si>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</si>
  <si>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</si>
  <si>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</si>
  <si>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</si>
  <si>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</si>
  <si>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</si>
  <si>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</si>
  <si>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</si>
  <si>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</si>
  <si>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</si>
  <si>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</si>
  <si>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</si>
  <si>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</si>
  <si>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</si>
  <si>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</si>
  <si>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</si>
  <si>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</si>
  <si>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</si>
  <si>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</si>
  <si>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</si>
  <si>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</si>
  <si>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</si>
  <si>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</si>
  <si>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</si>
  <si>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</si>
  <si>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</si>
  <si>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</si>
  <si>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</si>
  <si>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</si>
  <si>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</si>
  <si>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</si>
  <si>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</si>
  <si>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</si>
  <si>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</si>
  <si>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</si>
  <si>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</si>
  <si>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</si>
  <si>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</si>
  <si>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</si>
  <si>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</si>
  <si>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</si>
  <si>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</si>
  <si>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</si>
  <si>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</si>
  <si>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</si>
  <si>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</si>
  <si>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</si>
  <si>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</si>
  <si>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</si>
  <si>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</si>
  <si>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</si>
  <si>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</si>
  <si>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</si>
  <si>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</si>
  <si>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</si>
  <si>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</si>
  <si>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</si>
  <si>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</si>
  <si>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</si>
  <si>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</si>
  <si>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</si>
  <si>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</si>
  <si>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</si>
  <si>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</si>
  <si>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</si>
  <si>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</si>
  <si>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</si>
  <si>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</si>
  <si>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</si>
  <si>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</si>
  <si>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</si>
  <si>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</si>
  <si>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</si>
  <si>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</si>
  <si>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</si>
  <si>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</si>
  <si>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</si>
  <si>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</si>
  <si>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</si>
  <si>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</si>
  <si>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</si>
  <si>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</si>
  <si>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</si>
  <si>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</si>
  <si>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</si>
  <si>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</si>
  <si>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</si>
  <si>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</si>
  <si>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</si>
  <si>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</si>
  <si>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</si>
  <si>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</si>
  <si>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</si>
  <si>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</si>
  <si>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</si>
  <si>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</si>
  <si>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</si>
  <si>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</si>
  <si>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</si>
  <si>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</si>
  <si>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</si>
  <si>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</si>
  <si>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</si>
  <si>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</si>
  <si>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</si>
  <si>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</si>
  <si>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</si>
  <si>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</si>
  <si>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</si>
  <si>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</si>
  <si>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</si>
  <si>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</si>
  <si>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</si>
  <si>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</si>
  <si>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</si>
  <si>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</si>
  <si>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</si>
  <si>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</si>
  <si>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</si>
  <si>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</si>
  <si>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</si>
  <si>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</si>
  <si>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</si>
  <si>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</si>
  <si>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</si>
  <si>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</si>
  <si>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</si>
  <si>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</si>
  <si>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</si>
  <si>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</si>
  <si>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</si>
  <si>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</si>
  <si>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</si>
  <si>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</si>
  <si>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</si>
  <si>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</si>
  <si>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</si>
  <si>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</si>
  <si>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</si>
  <si>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</si>
  <si>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</si>
  <si>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</si>
  <si>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</si>
  <si>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</si>
  <si>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</si>
  <si>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</si>
  <si>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</si>
  <si>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</si>
  <si>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</si>
  <si>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</si>
  <si>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</si>
  <si>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</si>
  <si>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</si>
  <si>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</si>
  <si>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</si>
  <si>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</si>
  <si>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</si>
  <si>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</si>
  <si>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</si>
  <si>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</si>
  <si>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</si>
  <si>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</si>
  <si>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</si>
  <si>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</si>
  <si>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</si>
  <si>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</si>
  <si>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</si>
  <si>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</si>
  <si>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</si>
  <si>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</si>
  <si>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</si>
  <si>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</si>
  <si>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</si>
  <si>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</si>
  <si>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</si>
  <si>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</si>
  <si>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</si>
  <si>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</si>
  <si>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</si>
  <si>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</si>
  <si>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</si>
  <si>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</si>
  <si>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</si>
  <si>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</si>
  <si>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</si>
  <si>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</si>
  <si>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</si>
  <si>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</si>
  <si>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</si>
  <si>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</si>
  <si>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</si>
  <si>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</si>
  <si>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</si>
  <si>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</si>
  <si>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</si>
  <si>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</si>
  <si>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</si>
  <si>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</si>
  <si>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</si>
  <si>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</si>
  <si>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</si>
  <si>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</si>
  <si>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</si>
  <si>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</si>
  <si>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</si>
  <si>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</si>
  <si>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</si>
  <si>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</si>
  <si>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</si>
  <si>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</si>
  <si>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</si>
  <si>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</si>
  <si>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</si>
  <si>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</si>
  <si>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</si>
  <si>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</si>
  <si>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</si>
  <si>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</si>
  <si>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</si>
  <si>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</si>
  <si>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</si>
  <si>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</si>
  <si>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</si>
  <si>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</si>
  <si>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</si>
  <si>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</si>
  <si>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</si>
  <si>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</si>
  <si>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</si>
  <si>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</si>
  <si>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</si>
  <si>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</si>
  <si>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</si>
  <si>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</si>
  <si>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</si>
  <si>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</si>
  <si>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</si>
  <si>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</si>
  <si>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</si>
  <si>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</si>
  <si>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</si>
  <si>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</si>
  <si>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</si>
  <si>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</si>
  <si>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</si>
  <si>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</si>
  <si>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</si>
  <si>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</si>
  <si>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</si>
  <si>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</si>
  <si>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</si>
  <si>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</si>
  <si>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</si>
  <si>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</si>
  <si>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</si>
  <si>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</si>
  <si>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</si>
  <si>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</si>
  <si>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</si>
  <si>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</si>
  <si>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</si>
  <si>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</si>
  <si>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</si>
  <si>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</si>
  <si>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</si>
  <si>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</si>
  <si>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</si>
  <si>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</si>
  <si>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</si>
  <si>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</si>
  <si>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</si>
  <si>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</si>
  <si>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</si>
  <si>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</si>
  <si>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</si>
  <si>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</si>
  <si>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</si>
  <si>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</si>
  <si>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</si>
  <si>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</si>
  <si>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</si>
  <si>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</si>
  <si>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</si>
  <si>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</si>
  <si>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</si>
  <si>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</si>
  <si>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</si>
  <si>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</si>
  <si>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</si>
  <si>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</si>
  <si>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</si>
  <si>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</si>
  <si>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</si>
  <si>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</si>
  <si>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</si>
  <si>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</si>
  <si>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</si>
  <si>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</si>
  <si>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</si>
  <si>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</si>
  <si>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</si>
  <si>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</si>
  <si>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</si>
  <si>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</si>
  <si>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</si>
  <si>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</si>
  <si>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</si>
  <si>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</si>
  <si>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</si>
  <si>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</si>
  <si>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</si>
  <si>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</si>
  <si>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</si>
  <si>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</si>
  <si>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</si>
  <si>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</si>
  <si>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</si>
  <si>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</si>
  <si>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</si>
  <si>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</si>
  <si>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</si>
  <si>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</si>
  <si>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</si>
  <si>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</si>
  <si>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</si>
  <si>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</si>
  <si>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</si>
  <si>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</si>
  <si>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</si>
  <si>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</si>
  <si>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</si>
  <si>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</si>
  <si>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</si>
  <si>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</si>
  <si>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</si>
  <si>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</si>
  <si>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</si>
  <si>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</si>
  <si>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</si>
  <si>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</si>
  <si>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</si>
  <si>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</si>
  <si>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</si>
  <si>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</si>
  <si>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</si>
  <si>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</si>
  <si>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</si>
  <si>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</si>
  <si>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</si>
  <si>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</si>
  <si>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</si>
  <si>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</si>
  <si>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</si>
  <si>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</si>
  <si>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</si>
  <si>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</si>
  <si>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</si>
  <si>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</si>
  <si>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</si>
  <si>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</si>
  <si>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</si>
  <si>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</si>
  <si>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</si>
  <si>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</si>
  <si>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</si>
  <si>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</si>
  <si>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</si>
  <si>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</si>
  <si>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</si>
  <si>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</si>
  <si>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</si>
  <si>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</si>
  <si>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</si>
  <si>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</si>
  <si>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</si>
  <si>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</si>
  <si>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</si>
  <si>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</si>
  <si>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</si>
  <si>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</si>
  <si>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</si>
  <si>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</si>
  <si>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</si>
  <si>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</si>
  <si>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</si>
  <si>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</si>
  <si>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</si>
  <si>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</si>
  <si>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</si>
  <si>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</si>
  <si>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</si>
  <si>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</si>
  <si>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</si>
  <si>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</si>
  <si>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</si>
  <si>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</si>
  <si>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</si>
  <si>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</si>
  <si>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</si>
  <si>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</si>
  <si>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</si>
  <si>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</si>
  <si>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</si>
  <si>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</si>
  <si>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</si>
  <si>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</si>
  <si>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</si>
  <si>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</si>
  <si>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</si>
  <si>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</si>
  <si>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</si>
  <si>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</si>
  <si>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</si>
  <si>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</si>
  <si>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</si>
  <si>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</si>
  <si>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</si>
  <si>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</si>
  <si>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</si>
  <si>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</si>
  <si>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</si>
  <si>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</si>
  <si>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</si>
  <si>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</si>
  <si>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</si>
  <si>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</si>
  <si>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</si>
  <si>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</si>
  <si>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</si>
  <si>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</si>
  <si>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</si>
  <si>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</si>
  <si>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</si>
  <si>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</si>
  <si>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</si>
  <si>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</si>
  <si>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</si>
  <si>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</si>
  <si>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</si>
  <si>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</si>
  <si>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</si>
  <si>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</si>
  <si>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</si>
  <si>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</si>
  <si>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</si>
  <si>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</si>
  <si>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</si>
  <si>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</si>
  <si>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</si>
  <si>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</si>
  <si>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</si>
  <si>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</si>
  <si>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</si>
  <si>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</si>
  <si>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</si>
  <si>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</si>
  <si>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</si>
  <si>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</si>
  <si>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</si>
  <si>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</si>
  <si>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</si>
  <si>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</si>
  <si>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</si>
  <si>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</si>
  <si>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</si>
  <si>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</si>
  <si>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</si>
  <si>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</si>
  <si>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</si>
  <si>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</si>
  <si>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</si>
  <si>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</si>
  <si>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</si>
  <si>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</si>
  <si>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</si>
  <si>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</si>
  <si>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</si>
  <si>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</si>
  <si>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</si>
  <si>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</si>
  <si>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</si>
  <si>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</si>
  <si>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</si>
  <si>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</si>
  <si>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</si>
  <si>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</si>
  <si>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</si>
  <si>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</si>
  <si>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</si>
  <si>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</si>
  <si>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</si>
  <si>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</si>
  <si>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</si>
  <si>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</si>
  <si>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</si>
  <si>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</si>
  <si>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</si>
  <si>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</si>
  <si>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</si>
  <si>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</si>
  <si>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</si>
  <si>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</si>
  <si>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</si>
  <si>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</si>
  <si>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</si>
  <si>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</si>
  <si>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</si>
  <si>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</si>
  <si>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</si>
  <si>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</si>
  <si>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</si>
  <si>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</si>
  <si>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</si>
  <si>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</si>
  <si>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</si>
  <si>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</si>
  <si>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</si>
  <si>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</si>
  <si>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</si>
  <si>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</si>
  <si>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</si>
  <si>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</si>
  <si>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</si>
  <si>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</si>
  <si>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</si>
  <si>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</si>
  <si>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</si>
  <si>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</si>
  <si>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</si>
  <si>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</si>
  <si>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</si>
  <si>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</si>
  <si>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</si>
  <si>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</si>
  <si>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</si>
  <si>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</si>
  <si>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</si>
  <si>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</si>
  <si>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</si>
  <si>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</si>
  <si>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</si>
  <si>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</si>
  <si>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</si>
  <si>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</si>
  <si>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</si>
  <si>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</si>
  <si>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</si>
  <si>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</si>
  <si>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</si>
  <si>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</si>
  <si>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</si>
  <si>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</si>
  <si>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</si>
  <si>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</si>
  <si>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</si>
  <si>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</si>
  <si>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</si>
  <si>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</si>
  <si>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</si>
  <si>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</si>
  <si>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</si>
  <si>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</si>
  <si>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</si>
  <si>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</si>
  <si>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</si>
  <si>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</si>
  <si>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</si>
  <si>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</si>
  <si>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</si>
  <si>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</si>
  <si>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</si>
  <si>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</si>
  <si>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</si>
  <si>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</si>
  <si>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</si>
  <si>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</si>
  <si>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</si>
  <si>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</si>
  <si>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</si>
  <si>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</si>
  <si>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</si>
  <si>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</si>
  <si>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</si>
  <si>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</si>
  <si>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</si>
  <si>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</si>
  <si>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</si>
  <si>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</si>
  <si>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</si>
  <si>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</si>
  <si>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</si>
  <si>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</si>
  <si>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</si>
  <si>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</si>
  <si>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</si>
  <si>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</si>
  <si>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</si>
  <si>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</si>
  <si>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</si>
  <si>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</si>
  <si>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</si>
  <si>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</si>
  <si>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</si>
  <si>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</si>
  <si>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</si>
  <si>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</si>
  <si>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</si>
  <si>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</si>
  <si>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</si>
  <si>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</si>
  <si>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</si>
  <si>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</si>
  <si>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</si>
  <si>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</si>
  <si>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</si>
  <si>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</si>
  <si>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</si>
  <si>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</si>
  <si>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</si>
  <si>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</si>
  <si>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</si>
  <si>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</si>
  <si>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</si>
  <si>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</si>
  <si>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</si>
  <si>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</si>
  <si>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</si>
  <si>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</si>
  <si>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</si>
  <si>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</si>
  <si>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</si>
  <si>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</si>
  <si>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</si>
  <si>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</si>
  <si>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</si>
  <si>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</si>
  <si>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</si>
  <si>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</si>
  <si>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</si>
  <si>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</si>
  <si>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</si>
  <si>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</si>
  <si>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</si>
  <si>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</si>
  <si>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</si>
  <si>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</si>
  <si>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</si>
  <si>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</si>
  <si>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</si>
  <si>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</si>
  <si>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</si>
  <si>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</si>
  <si>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</si>
  <si>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</si>
  <si>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</si>
  <si>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</si>
  <si>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</si>
  <si>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</si>
  <si>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</si>
  <si>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</si>
  <si>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</si>
  <si>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</si>
  <si>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</si>
  <si>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</si>
  <si>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</si>
  <si>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</si>
  <si>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</si>
  <si>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</si>
  <si>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</si>
  <si>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</si>
  <si>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</si>
  <si>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</si>
  <si>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</si>
  <si>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</si>
  <si>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</si>
  <si>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</si>
  <si>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</si>
  <si>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</si>
  <si>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</si>
  <si>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</si>
  <si>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</si>
  <si>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</si>
  <si>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</si>
  <si>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</si>
  <si>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</si>
  <si>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</si>
  <si>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</si>
  <si>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</si>
  <si>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</si>
  <si>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</si>
  <si>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</si>
  <si>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</si>
  <si>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</si>
  <si>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</si>
  <si>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</si>
  <si>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</si>
  <si>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</si>
  <si>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</si>
  <si>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</si>
  <si>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</si>
  <si>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</si>
  <si>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</si>
  <si>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</si>
  <si>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</si>
  <si>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</si>
  <si>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</si>
  <si>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</si>
  <si>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</si>
  <si>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</si>
  <si>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</si>
  <si>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</si>
  <si>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</si>
  <si>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</si>
  <si>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</si>
  <si>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</si>
  <si>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</si>
  <si>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</si>
  <si>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</si>
  <si>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</si>
  <si>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</si>
  <si>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</si>
  <si>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</si>
  <si>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</si>
  <si>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</si>
  <si>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</si>
  <si>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</si>
  <si>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</si>
  <si>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</si>
  <si>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</si>
  <si>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</si>
  <si>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</si>
  <si>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</si>
  <si>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</si>
  <si>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</si>
  <si>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</si>
  <si>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</si>
  <si>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</si>
  <si>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</si>
  <si>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</si>
  <si>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</si>
  <si>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</si>
  <si>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</si>
  <si>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</si>
  <si>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</si>
  <si>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</si>
  <si>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</si>
  <si>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</si>
  <si>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</si>
  <si>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</si>
  <si>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</si>
  <si>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</si>
  <si>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</si>
  <si>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</si>
  <si>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</si>
  <si>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</si>
  <si>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</si>
  <si>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</si>
  <si>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</si>
  <si>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</si>
  <si>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</si>
  <si>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</si>
  <si>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</si>
  <si>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</si>
  <si>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</si>
  <si>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</si>
  <si>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</si>
  <si>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</si>
  <si>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</si>
  <si>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</si>
  <si>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</si>
  <si>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</si>
  <si>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</si>
  <si>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</si>
  <si>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</si>
  <si>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</si>
  <si>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</si>
  <si>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</si>
  <si>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</si>
  <si>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</si>
  <si>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</si>
  <si>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</si>
  <si>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</si>
  <si>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</si>
  <si>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</si>
  <si>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</si>
  <si>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</si>
  <si>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</si>
  <si>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</si>
  <si>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</si>
  <si>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</si>
  <si>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</si>
  <si>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</si>
  <si>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</si>
  <si>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</si>
  <si>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</si>
  <si>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</si>
  <si>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</si>
  <si>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</si>
  <si>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</si>
  <si>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</si>
  <si>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</si>
  <si>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</si>
  <si>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</si>
  <si>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</si>
  <si>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</si>
  <si>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</si>
  <si>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</si>
  <si>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</si>
  <si>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</si>
  <si>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</si>
  <si>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</si>
  <si>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</si>
  <si>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</si>
  <si>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</si>
  <si>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</si>
  <si>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</si>
  <si>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</si>
  <si>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</si>
  <si>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</si>
  <si>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</si>
  <si>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</si>
  <si>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</si>
  <si>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</si>
  <si>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</si>
  <si>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</si>
  <si>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</si>
  <si>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</si>
  <si>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</si>
  <si>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</si>
  <si>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</si>
  <si>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</si>
  <si>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</si>
  <si>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</si>
  <si>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</si>
  <si>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</si>
  <si>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</si>
  <si>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</si>
  <si>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</si>
  <si>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</si>
  <si>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</si>
  <si>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</si>
  <si>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</si>
  <si>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</si>
  <si>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</si>
  <si>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</si>
  <si>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</si>
  <si>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</si>
  <si>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</si>
  <si>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</si>
  <si>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</si>
  <si>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</si>
  <si>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</si>
  <si>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</si>
  <si>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</si>
  <si>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</si>
  <si>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</si>
  <si>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</si>
  <si>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</si>
  <si>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</si>
  <si>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</si>
  <si>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</si>
  <si>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</si>
  <si>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</si>
  <si>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</si>
  <si>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</si>
  <si>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</si>
  <si>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</si>
  <si>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</si>
  <si>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</si>
  <si>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</si>
  <si>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</si>
  <si>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</si>
  <si>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</si>
  <si>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</si>
  <si>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</si>
  <si>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</si>
  <si>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</si>
  <si>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</si>
  <si>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</si>
  <si>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</si>
  <si>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</si>
  <si>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</si>
  <si>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</si>
  <si>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</si>
  <si>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</si>
  <si>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</si>
  <si>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</si>
  <si>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</si>
  <si>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</si>
  <si>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</si>
  <si>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</si>
  <si>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</si>
  <si>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</si>
  <si>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</si>
  <si>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</si>
  <si>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</si>
  <si>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</si>
  <si>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</si>
  <si>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</si>
  <si>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</si>
  <si>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</si>
  <si>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</si>
  <si>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</si>
  <si>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</si>
  <si>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</si>
  <si>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</si>
  <si>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</si>
  <si>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</si>
  <si>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</si>
  <si>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</si>
  <si>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</si>
  <si>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</si>
  <si>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</si>
  <si>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</si>
  <si>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</si>
  <si>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</si>
  <si>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</si>
  <si>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</si>
  <si>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</si>
  <si>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</si>
  <si>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</si>
  <si>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</si>
  <si>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</si>
  <si>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</si>
  <si>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</si>
  <si>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</si>
  <si>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</si>
  <si>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</si>
  <si>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</si>
  <si>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</si>
  <si>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</si>
  <si>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</si>
  <si>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</si>
  <si>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</si>
  <si>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</si>
  <si>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</si>
  <si>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</si>
  <si>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</si>
  <si>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</si>
  <si>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</si>
  <si>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</si>
  <si>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</si>
  <si>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</si>
  <si>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</si>
  <si>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</si>
  <si>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</si>
  <si>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</si>
  <si>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</si>
  <si>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</si>
  <si>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</si>
  <si>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</si>
  <si>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</si>
  <si>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</si>
  <si>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</si>
  <si>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</si>
  <si>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</si>
  <si>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</si>
  <si>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</si>
  <si>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</si>
  <si>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</si>
  <si>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</si>
  <si>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</si>
  <si>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</si>
  <si>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</si>
  <si>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</si>
  <si>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</si>
  <si>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</si>
  <si>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</si>
  <si>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</si>
  <si>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</si>
  <si>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</si>
  <si>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</si>
  <si>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</si>
  <si>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</si>
  <si>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</si>
  <si>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</si>
  <si>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</si>
  <si>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</si>
  <si>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</si>
  <si>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</si>
  <si>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</si>
  <si>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</si>
  <si>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</si>
  <si>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</si>
  <si>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</si>
  <si>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</si>
  <si>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</si>
  <si>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</si>
  <si>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</si>
  <si>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</si>
  <si>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</si>
  <si>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</si>
  <si>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</si>
  <si>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</si>
  <si>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</si>
  <si>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</si>
  <si>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</si>
  <si>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</si>
  <si>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</si>
  <si>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</si>
  <si>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</si>
  <si>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</si>
  <si>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</si>
  <si>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</si>
  <si>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</si>
  <si>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</si>
  <si>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</si>
  <si>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</si>
  <si>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</si>
  <si>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</si>
  <si>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</si>
  <si>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</si>
  <si>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</si>
  <si>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</si>
  <si>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</si>
  <si>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</si>
  <si>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</si>
  <si>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</si>
  <si>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</si>
  <si>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</si>
  <si>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</si>
  <si>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</si>
  <si>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</si>
  <si>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</si>
  <si>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</si>
  <si>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</si>
  <si>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</si>
  <si>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</si>
  <si>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</si>
  <si>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</si>
  <si>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</si>
  <si>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</si>
  <si>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</si>
  <si>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</si>
  <si>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</si>
  <si>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</si>
  <si>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</si>
  <si>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</si>
  <si>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</si>
  <si>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</si>
  <si>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</si>
  <si>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</si>
  <si>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</si>
  <si>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</si>
  <si>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</si>
  <si>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</si>
  <si>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</si>
  <si>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</si>
  <si>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</si>
  <si>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</si>
  <si>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</si>
  <si>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</si>
  <si>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</si>
  <si>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</si>
  <si>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</si>
  <si>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</si>
  <si>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</si>
  <si>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</si>
  <si>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</si>
  <si>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</si>
  <si>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</si>
  <si>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</si>
  <si>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</si>
  <si>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</si>
  <si>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</si>
  <si>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</si>
  <si>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</si>
  <si>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</si>
  <si>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</si>
  <si>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</si>
  <si>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</si>
  <si>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</si>
  <si>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</si>
  <si>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</si>
  <si>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</si>
  <si>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</si>
  <si>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</si>
  <si>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</si>
  <si>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</si>
  <si>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</si>
  <si>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</si>
  <si>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</si>
  <si>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</si>
  <si>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</si>
  <si>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</si>
  <si>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</si>
  <si>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</si>
  <si>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</si>
  <si>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</si>
  <si>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</si>
  <si>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</si>
  <si>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</si>
  <si>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</si>
  <si>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</si>
  <si>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</si>
  <si>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</si>
  <si>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</si>
  <si>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</si>
  <si>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</si>
  <si>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</si>
  <si>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</si>
  <si>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</si>
  <si>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</si>
  <si>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</si>
  <si>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</si>
  <si>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</si>
  <si>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</si>
  <si>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</si>
  <si>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</si>
  <si>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</si>
  <si>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</si>
  <si>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</si>
  <si>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</si>
  <si>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</si>
  <si>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</si>
  <si>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</si>
  <si>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</si>
  <si>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</si>
  <si>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</si>
  <si>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</si>
  <si>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</si>
  <si>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</si>
  <si>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</si>
  <si>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</si>
  <si>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</si>
  <si>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</si>
  <si>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</si>
  <si>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</si>
  <si>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</si>
  <si>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</si>
  <si>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</si>
  <si>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</si>
  <si>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</si>
  <si>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</si>
  <si>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</si>
  <si>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</si>
  <si>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</si>
  <si>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</si>
  <si>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</si>
  <si>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</si>
  <si>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</si>
  <si>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</si>
  <si>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</si>
  <si>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</si>
  <si>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</si>
  <si>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</si>
  <si>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</si>
  <si>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</si>
  <si>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</si>
  <si>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</si>
  <si>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</si>
  <si>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</si>
  <si>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</si>
  <si>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</si>
  <si>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</si>
  <si>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</si>
  <si>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</si>
  <si>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</si>
  <si>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</si>
  <si>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</si>
  <si>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</si>
  <si>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</si>
  <si>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</si>
  <si>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</si>
  <si>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</si>
  <si>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</si>
  <si>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</si>
  <si>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</si>
  <si>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</si>
  <si>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</si>
  <si>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</si>
  <si>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</si>
  <si>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</si>
  <si>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</si>
  <si>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</si>
  <si>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</si>
  <si>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</si>
  <si>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</si>
  <si>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</si>
  <si>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</si>
  <si>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</si>
  <si>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</si>
  <si>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</si>
  <si>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</si>
  <si>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</si>
  <si>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</si>
  <si>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</si>
  <si>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</si>
  <si>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</si>
  <si>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</si>
  <si>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</si>
  <si>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</si>
  <si>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</si>
  <si>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</si>
  <si>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</si>
  <si>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</si>
  <si>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</si>
  <si>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</si>
  <si>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</si>
  <si>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</si>
  <si>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</si>
  <si>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</si>
  <si>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</si>
  <si>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</si>
  <si>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</si>
  <si>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</si>
  <si>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</si>
  <si>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</si>
  <si>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</si>
  <si>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</si>
  <si>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</si>
  <si>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</si>
  <si>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</si>
  <si>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</si>
  <si>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</si>
  <si>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</si>
  <si>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</si>
  <si>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</si>
  <si>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</si>
  <si>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</si>
  <si>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</si>
  <si>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</si>
  <si>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</si>
  <si>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</si>
  <si>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</si>
  <si>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</si>
  <si>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</si>
  <si>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</si>
  <si>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</si>
  <si>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</si>
  <si>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</si>
  <si>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</si>
  <si>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</si>
  <si>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</si>
  <si>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</si>
  <si>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</si>
  <si>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</si>
  <si>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</si>
  <si>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</si>
  <si>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</si>
  <si>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</si>
  <si>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</si>
  <si>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</si>
  <si>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</si>
  <si>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</si>
  <si>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</si>
  <si>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</si>
  <si>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</si>
  <si>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</si>
  <si>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</si>
  <si>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</si>
  <si>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</si>
  <si>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</si>
  <si>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</si>
  <si>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</si>
  <si>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</si>
  <si>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</si>
  <si>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</si>
  <si>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</si>
  <si>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</si>
  <si>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</si>
  <si>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</si>
  <si>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</si>
  <si>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</si>
  <si>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</si>
  <si>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</si>
  <si>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</si>
  <si>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</si>
  <si>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</si>
  <si>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</si>
  <si>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</si>
  <si>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</si>
  <si>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</si>
  <si>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</si>
  <si>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</si>
  <si>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</si>
  <si>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</si>
  <si>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</si>
  <si>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</si>
  <si>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</si>
  <si>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</si>
  <si>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</si>
  <si>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</si>
  <si>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</si>
  <si>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</si>
  <si>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</si>
  <si>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</si>
  <si>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</si>
  <si>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</si>
  <si>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</si>
  <si>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</si>
  <si>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</si>
  <si>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</si>
  <si>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</si>
  <si>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</si>
  <si>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</si>
  <si>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</si>
  <si>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</si>
  <si>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</si>
  <si>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</si>
  <si>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</si>
  <si>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</si>
  <si>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</si>
  <si>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</si>
  <si>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</si>
  <si>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</si>
  <si>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</si>
  <si>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</si>
  <si>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</si>
  <si>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</si>
  <si>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</si>
  <si>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</si>
  <si>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</si>
  <si>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</si>
  <si>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</si>
  <si>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</si>
  <si>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</si>
  <si>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</si>
  <si>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</si>
  <si>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</si>
  <si>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</si>
  <si>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</si>
  <si>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</si>
  <si>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</si>
  <si>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</si>
  <si>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</si>
  <si>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</si>
  <si>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</si>
  <si>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</si>
  <si>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</si>
  <si>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</si>
  <si>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</si>
  <si>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</si>
  <si>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</si>
  <si>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</si>
  <si>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</si>
  <si>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</si>
  <si>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</si>
  <si>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</si>
  <si>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</si>
  <si>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</si>
  <si>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</si>
  <si>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</si>
  <si>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</si>
  <si>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</si>
  <si>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</si>
  <si>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</si>
  <si>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</si>
  <si>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</si>
  <si>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</si>
  <si>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</si>
  <si>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</si>
  <si>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</si>
  <si>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</si>
  <si>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</si>
  <si>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</si>
  <si>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</si>
  <si>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</si>
  <si>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</si>
  <si>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</si>
  <si>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</si>
  <si>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</si>
  <si>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</si>
  <si>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</si>
  <si>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</si>
  <si>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</si>
  <si>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</si>
  <si>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</si>
  <si>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</si>
  <si>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</si>
  <si>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</si>
  <si>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</si>
  <si>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</si>
  <si>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</si>
  <si>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</si>
  <si>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</si>
  <si>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</si>
  <si>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</si>
  <si>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</si>
  <si>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</si>
  <si>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</si>
  <si>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</si>
  <si>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</si>
  <si>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</si>
  <si>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</si>
  <si>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</si>
  <si>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</si>
  <si>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</si>
  <si>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</si>
  <si>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</si>
  <si>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</si>
  <si>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</si>
  <si>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</si>
  <si>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</si>
  <si>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</si>
  <si>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</si>
  <si>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</si>
  <si>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</si>
  <si>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</si>
  <si>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</si>
  <si>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</si>
  <si>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</si>
  <si>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</si>
  <si>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</si>
  <si>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</si>
  <si>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</si>
  <si>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</si>
  <si>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</si>
  <si>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</si>
  <si>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</si>
  <si>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</si>
  <si>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</si>
  <si>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</si>
  <si>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</si>
  <si>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</si>
  <si>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</si>
  <si>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</si>
  <si>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</si>
  <si>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</si>
  <si>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</si>
  <si>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</si>
  <si>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</si>
  <si>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</si>
  <si>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</si>
  <si>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</si>
  <si>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</si>
  <si>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</si>
  <si>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</si>
  <si>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</si>
  <si>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</si>
  <si>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</si>
  <si>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</si>
  <si>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</si>
  <si>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</si>
  <si>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</si>
  <si>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</si>
  <si>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</si>
  <si>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</si>
  <si>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</si>
  <si>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</si>
  <si>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</si>
  <si>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</si>
  <si>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</si>
  <si>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</si>
  <si>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</si>
  <si>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</si>
  <si>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</si>
  <si>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</si>
  <si>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</si>
  <si>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</si>
  <si>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</si>
  <si>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</si>
  <si>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</si>
  <si>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</si>
  <si>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</si>
  <si>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</si>
  <si>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</si>
  <si>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</si>
  <si>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</si>
  <si>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</si>
  <si>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</si>
  <si>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</si>
  <si>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</si>
  <si>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</si>
  <si>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</si>
  <si>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</si>
  <si>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</si>
  <si>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</si>
  <si>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</si>
  <si>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</si>
  <si>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</si>
  <si>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</si>
  <si>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</si>
  <si>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</si>
  <si>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</si>
  <si>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</si>
  <si>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</si>
  <si>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</si>
  <si>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</si>
  <si>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</si>
  <si>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</si>
  <si>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</si>
  <si>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</si>
  <si>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</si>
  <si>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</si>
  <si>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</si>
  <si>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</si>
  <si>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</si>
  <si>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</si>
  <si>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</si>
  <si>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</si>
  <si>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</si>
  <si>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</si>
  <si>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</si>
  <si>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</si>
  <si>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</si>
  <si>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</si>
  <si>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</si>
  <si>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</si>
  <si>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</si>
  <si>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</si>
  <si>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</si>
  <si>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</si>
  <si>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</si>
  <si>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</si>
  <si>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</si>
  <si>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</si>
  <si>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</si>
  <si>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</si>
  <si>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</si>
  <si>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</si>
  <si>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</si>
  <si>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</si>
  <si>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</si>
  <si>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</si>
  <si>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</si>
  <si>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</si>
  <si>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</si>
  <si>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</si>
  <si>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</si>
  <si>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</si>
  <si>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</si>
  <si>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</si>
  <si>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</si>
  <si>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</si>
  <si>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</si>
  <si>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</si>
  <si>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</si>
  <si>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</si>
  <si>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</si>
  <si>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</si>
  <si>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</si>
  <si>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</si>
  <si>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</si>
  <si>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</si>
  <si>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</si>
  <si>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</si>
  <si>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</si>
  <si>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</si>
  <si>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</si>
  <si>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</si>
  <si>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</si>
  <si>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</si>
  <si>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</si>
  <si>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</si>
  <si>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</si>
  <si>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</si>
  <si>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</si>
  <si>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</si>
  <si>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</si>
  <si>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</si>
  <si>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</si>
  <si>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</si>
  <si>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</si>
  <si>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</si>
  <si>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</si>
  <si>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</si>
  <si>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</si>
  <si>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</si>
  <si>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</si>
  <si>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</si>
  <si>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</si>
  <si>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</si>
  <si>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</si>
  <si>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</si>
  <si>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</si>
  <si>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</si>
  <si>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</si>
  <si>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</si>
  <si>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</si>
  <si>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</si>
  <si>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</si>
  <si>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</si>
  <si>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</si>
  <si>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</si>
  <si>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</si>
  <si>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</si>
  <si>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</si>
  <si>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</si>
  <si>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</si>
  <si>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</si>
  <si>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</si>
  <si>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</si>
  <si>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</si>
  <si>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</si>
  <si>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</si>
  <si>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</si>
  <si>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</si>
  <si>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</si>
  <si>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</si>
  <si>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</si>
  <si>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</si>
  <si>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</si>
  <si>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</si>
  <si>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</si>
  <si>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</si>
  <si>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</si>
  <si>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</si>
  <si>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</si>
  <si>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</si>
  <si>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</si>
  <si>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</si>
  <si>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</si>
  <si>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</si>
  <si>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</si>
  <si>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</si>
  <si>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</si>
  <si>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</si>
  <si>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</si>
  <si>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</si>
  <si>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</si>
  <si>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</si>
  <si>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</si>
  <si>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</si>
  <si>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</si>
  <si>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</si>
  <si>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</si>
  <si>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</si>
  <si>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</si>
  <si>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</si>
  <si>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</si>
  <si>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</si>
  <si>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</si>
  <si>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</si>
  <si>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</si>
  <si>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</si>
  <si>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</si>
  <si>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</si>
  <si>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</si>
  <si>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</si>
  <si>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</si>
  <si>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</si>
  <si>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</si>
  <si>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</si>
  <si>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</si>
  <si>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</si>
  <si>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</si>
  <si>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</si>
  <si>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</si>
  <si>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</si>
  <si>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</si>
  <si>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</si>
  <si>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</si>
  <si>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</si>
  <si>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</si>
  <si>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</si>
  <si>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</si>
  <si>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</si>
  <si>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</si>
  <si>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</si>
  <si>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</si>
  <si>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</si>
  <si>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</si>
  <si>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</si>
  <si>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</si>
  <si>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</si>
  <si>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</si>
  <si>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</si>
  <si>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</si>
  <si>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</si>
  <si>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</si>
  <si>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</si>
  <si>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</si>
  <si>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</si>
  <si>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</si>
  <si>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</si>
  <si>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</si>
  <si>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</si>
  <si>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</si>
  <si>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</si>
  <si>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</si>
  <si>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</si>
  <si>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</si>
  <si>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</si>
  <si>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</si>
  <si>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</si>
  <si>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</si>
  <si>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</si>
  <si>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</si>
  <si>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</si>
  <si>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</si>
  <si>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</si>
  <si>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</si>
  <si>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</si>
  <si>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</si>
  <si>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</si>
  <si>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</si>
  <si>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</si>
  <si>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</si>
  <si>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</si>
  <si>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</si>
  <si>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</si>
  <si>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</si>
  <si>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</si>
  <si>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</si>
  <si>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</si>
  <si>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</si>
  <si>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</si>
  <si>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</si>
  <si>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</si>
  <si>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</si>
  <si>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</si>
  <si>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</si>
  <si>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</si>
  <si>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</si>
  <si>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</si>
  <si>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</si>
  <si>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</si>
  <si>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</si>
  <si>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</si>
  <si>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</si>
  <si>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</si>
  <si>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</si>
  <si>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</si>
  <si>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</si>
  <si>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</si>
  <si>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</si>
  <si>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</si>
  <si>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</si>
  <si>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</si>
  <si>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</si>
  <si>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</si>
  <si>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</si>
  <si>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</si>
  <si>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</si>
  <si>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</si>
  <si>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</si>
  <si>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</si>
  <si>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</si>
  <si>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</si>
  <si>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</si>
  <si>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</si>
  <si>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</si>
  <si>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</si>
  <si>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</si>
  <si>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</si>
  <si>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</si>
  <si>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</si>
  <si>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</si>
  <si>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</si>
  <si>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</si>
  <si>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</si>
  <si>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</si>
  <si>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</si>
  <si>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</si>
  <si>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</si>
  <si>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</si>
  <si>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</si>
  <si>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</si>
  <si>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</si>
  <si>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</si>
  <si>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</si>
  <si>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</si>
  <si>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</si>
  <si>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</si>
  <si>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</si>
  <si>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</si>
  <si>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</si>
  <si>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</si>
  <si>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</si>
  <si>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</si>
  <si>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</si>
  <si>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</si>
  <si>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</si>
  <si>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</si>
  <si>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</si>
  <si>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</si>
  <si>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</si>
  <si>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</si>
  <si>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</si>
  <si>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</si>
  <si>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</si>
  <si>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</si>
  <si>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</si>
  <si>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</si>
  <si>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</si>
  <si>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</si>
  <si>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</si>
  <si>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</si>
  <si>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</si>
  <si>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</si>
  <si>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</si>
  <si>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</si>
  <si>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</si>
  <si>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</si>
  <si>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</si>
  <si>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</si>
  <si>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</si>
  <si>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</si>
  <si>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</si>
  <si>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</si>
  <si>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</si>
  <si>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</si>
  <si>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</si>
  <si>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</si>
  <si>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</si>
  <si>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</si>
  <si>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</si>
  <si>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</si>
  <si>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</si>
  <si>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</si>
  <si>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</si>
  <si>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</si>
  <si>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</si>
  <si>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</si>
  <si>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</si>
  <si>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</si>
  <si>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</si>
  <si>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</si>
  <si>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</si>
  <si>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</si>
  <si>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</si>
  <si>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</si>
  <si>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</si>
  <si>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</si>
  <si>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</si>
  <si>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</si>
  <si>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</si>
  <si>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</si>
  <si>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</si>
  <si>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</si>
  <si>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</si>
  <si>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</si>
  <si>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</si>
  <si>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</si>
  <si>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</si>
  <si>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</si>
  <si>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</si>
  <si>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</si>
  <si>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</si>
  <si>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</si>
  <si>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</si>
  <si>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</si>
  <si>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</si>
  <si>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</si>
  <si>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</si>
  <si>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</si>
  <si>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</si>
  <si>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</si>
  <si>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</si>
  <si>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</si>
  <si>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</si>
  <si>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</si>
  <si>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</si>
  <si>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</si>
  <si>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</si>
  <si>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</si>
  <si>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</si>
  <si>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</si>
  <si>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</si>
  <si>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</si>
  <si>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</si>
  <si>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</si>
  <si>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</si>
  <si>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</si>
  <si>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</si>
  <si>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</si>
  <si>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</si>
  <si>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</si>
  <si>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</si>
  <si>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</si>
  <si>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</si>
  <si>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</si>
  <si>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</si>
  <si>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</si>
  <si>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</si>
  <si>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</si>
  <si>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</si>
  <si>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</si>
  <si>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</si>
  <si>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</si>
  <si>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</si>
  <si>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</si>
  <si>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</si>
  <si>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</si>
  <si>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</si>
  <si>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</si>
  <si>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</si>
  <si>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</si>
  <si>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</si>
  <si>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</si>
  <si>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</si>
  <si>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</si>
  <si>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</si>
  <si>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</si>
  <si>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</si>
  <si>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</si>
  <si>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</si>
  <si>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</si>
  <si>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</si>
  <si>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</si>
  <si>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</si>
  <si>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</si>
  <si>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</si>
  <si>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</si>
  <si>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</si>
  <si>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</si>
  <si>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</si>
  <si>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</si>
  <si>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</si>
  <si>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</si>
  <si>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</si>
  <si>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</si>
  <si>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</si>
  <si>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</si>
  <si>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</si>
  <si>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</si>
  <si>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</si>
  <si>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</si>
  <si>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</si>
  <si>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</si>
  <si>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</si>
  <si>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</si>
  <si>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</si>
  <si>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</si>
  <si>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</si>
  <si>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</si>
  <si>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</si>
  <si>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</si>
  <si>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</si>
  <si>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</si>
  <si>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</si>
  <si>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</si>
  <si>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</si>
  <si>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</si>
  <si>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</si>
  <si>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</si>
  <si>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</si>
  <si>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</si>
  <si>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</si>
  <si>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</si>
  <si>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</si>
  <si>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</si>
  <si>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</si>
  <si>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</si>
  <si>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</si>
  <si>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</si>
  <si>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</si>
  <si>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</si>
  <si>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</si>
  <si>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</si>
  <si>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</si>
  <si>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</si>
  <si>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</si>
  <si>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</si>
  <si>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</si>
  <si>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</si>
  <si>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</si>
  <si>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</si>
  <si>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</si>
  <si>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</si>
  <si>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</si>
  <si>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</si>
  <si>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</si>
  <si>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</si>
  <si>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</si>
  <si>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</si>
  <si>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</si>
  <si>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</si>
  <si>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</si>
  <si>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</si>
  <si>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</si>
  <si>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</si>
  <si>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</si>
  <si>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</si>
  <si>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</si>
  <si>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</si>
  <si>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</si>
  <si>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</si>
  <si>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</si>
  <si>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</si>
  <si>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</si>
  <si>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</si>
  <si>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</si>
  <si>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</si>
  <si>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</si>
  <si>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</si>
  <si>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</si>
  <si>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</si>
  <si>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</si>
  <si>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</si>
  <si>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</si>
  <si>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</si>
  <si>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</si>
  <si>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</si>
  <si>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</si>
  <si>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</si>
  <si>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</si>
  <si>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</si>
  <si>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</si>
  <si>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</si>
  <si>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</si>
  <si>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</si>
  <si>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</si>
  <si>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</si>
  <si>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</si>
  <si>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</si>
  <si>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</si>
  <si>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</si>
  <si>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</si>
  <si>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</si>
  <si>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</si>
  <si>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</si>
  <si>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</si>
  <si>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</si>
  <si>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</si>
  <si>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</si>
  <si>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</si>
  <si>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</si>
  <si>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</si>
  <si>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</si>
  <si>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</si>
  <si>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</si>
  <si>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</si>
  <si>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</si>
  <si>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</si>
  <si>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</si>
  <si>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</si>
  <si>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</si>
  <si>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</si>
  <si>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</si>
  <si>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</si>
  <si>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</si>
  <si>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</si>
  <si>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</si>
  <si>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</si>
  <si>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</si>
  <si>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</si>
  <si>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</si>
  <si>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</si>
  <si>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</si>
  <si>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</si>
  <si>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</si>
  <si>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</si>
  <si>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</si>
  <si>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</si>
  <si>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</si>
  <si>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</si>
  <si>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</si>
  <si>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</si>
  <si>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</si>
  <si>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</si>
  <si>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</si>
  <si>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</si>
  <si>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</si>
  <si>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</si>
  <si>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</si>
  <si>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</si>
  <si>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</si>
  <si>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</si>
  <si>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</si>
  <si>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</si>
  <si>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</si>
  <si>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</si>
  <si>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</si>
  <si>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</si>
  <si>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</si>
  <si>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</si>
  <si>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</si>
  <si>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</si>
  <si>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</si>
  <si>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</si>
  <si>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</si>
  <si>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</si>
  <si>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</si>
  <si>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</si>
  <si>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</si>
  <si>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</si>
  <si>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</si>
  <si>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</si>
  <si>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</si>
  <si>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</si>
  <si>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</si>
  <si>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</si>
  <si>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</si>
  <si>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</si>
  <si>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</si>
  <si>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</si>
  <si>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</si>
  <si>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</si>
  <si>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</si>
  <si>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</si>
  <si>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</si>
  <si>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</si>
  <si>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</si>
  <si>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</si>
  <si>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</si>
  <si>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</si>
  <si>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</si>
  <si>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</si>
  <si>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</si>
  <si>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</si>
  <si>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</si>
  <si>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</si>
  <si>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</si>
  <si>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</si>
  <si>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</si>
  <si>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</si>
  <si>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</si>
  <si>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</si>
  <si>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</si>
  <si>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</si>
  <si>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</si>
  <si>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</si>
  <si>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</si>
  <si>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</si>
  <si>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</si>
  <si>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</si>
  <si>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</si>
  <si>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</si>
  <si>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</si>
  <si>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</si>
  <si>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</si>
  <si>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</si>
  <si>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</si>
  <si>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</si>
  <si>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</si>
  <si>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</si>
  <si>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</si>
  <si>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</si>
  <si>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</si>
  <si>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</si>
  <si>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</si>
  <si>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</si>
  <si>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</si>
  <si>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</si>
  <si>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</si>
  <si>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</si>
  <si>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</si>
  <si>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</si>
  <si>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</si>
  <si>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</si>
  <si>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</si>
  <si>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</si>
  <si>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</si>
  <si>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</si>
  <si>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</si>
  <si>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</si>
  <si>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</si>
  <si>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</si>
  <si>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</si>
  <si>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</si>
  <si>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</si>
  <si>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</si>
  <si>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</si>
  <si>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</si>
  <si>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</si>
  <si>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</si>
  <si>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</si>
  <si>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</si>
  <si>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</si>
  <si>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</si>
  <si>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</si>
  <si>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</si>
  <si>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</si>
  <si>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</si>
  <si>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</si>
  <si>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</si>
  <si>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</si>
  <si>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</si>
  <si>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</si>
  <si>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</si>
  <si>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</si>
  <si>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</si>
  <si>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</si>
  <si>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</si>
  <si>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</si>
  <si>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</si>
  <si>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</si>
  <si>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</si>
  <si>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</si>
  <si>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</si>
  <si>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</si>
  <si>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</si>
  <si>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</si>
  <si>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</si>
  <si>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</si>
  <si>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</si>
  <si>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</si>
  <si>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</si>
  <si>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</si>
  <si>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</si>
  <si>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</si>
  <si>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</si>
  <si>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</si>
  <si>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</si>
  <si>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</si>
  <si>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</si>
  <si>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</si>
  <si>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</si>
  <si>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</si>
  <si>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</si>
  <si>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</si>
  <si>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</si>
  <si>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</si>
  <si>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</si>
  <si>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</si>
  <si>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</si>
  <si>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</si>
  <si>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</si>
  <si>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</si>
  <si>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</si>
  <si>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</si>
  <si>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</si>
  <si>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</si>
  <si>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</si>
  <si>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</si>
  <si>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</si>
  <si>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</si>
  <si>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</si>
  <si>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</si>
  <si>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</si>
  <si>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</si>
  <si>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</si>
  <si>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</si>
  <si>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</si>
  <si>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</si>
  <si>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</si>
  <si>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</si>
  <si>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</si>
  <si>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</si>
  <si>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</si>
  <si>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</si>
  <si>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</si>
  <si>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</si>
  <si>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</si>
  <si>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</si>
  <si>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</si>
  <si>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</si>
  <si>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</si>
  <si>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</si>
  <si>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</si>
  <si>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</si>
  <si>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</si>
  <si>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</si>
  <si>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</si>
  <si>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</si>
  <si>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</si>
  <si>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</si>
  <si>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</si>
  <si>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</si>
  <si>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</si>
  <si>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</si>
  <si>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</si>
  <si>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</si>
  <si>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</si>
  <si>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</si>
  <si>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</si>
  <si>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</si>
  <si>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</si>
  <si>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</si>
  <si>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</si>
  <si>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</si>
  <si>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</si>
  <si>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</si>
  <si>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</si>
  <si>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</si>
  <si>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</si>
  <si>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</si>
  <si>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</si>
  <si>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</si>
  <si>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</si>
  <si>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</si>
  <si>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</si>
  <si>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</si>
  <si>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</si>
  <si>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</si>
  <si>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</si>
  <si>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</si>
  <si>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</si>
  <si>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</si>
  <si>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</si>
  <si>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</si>
  <si>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</si>
  <si>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</si>
  <si>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</si>
  <si>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</si>
  <si>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</si>
  <si>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</si>
  <si>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</si>
  <si>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</si>
  <si>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</si>
  <si>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</si>
  <si>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</si>
  <si>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</si>
  <si>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</si>
  <si>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</si>
  <si>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</si>
  <si>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</si>
  <si>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</si>
  <si>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</si>
  <si>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</si>
  <si>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</si>
  <si>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</si>
  <si>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</si>
  <si>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</si>
  <si>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</si>
  <si>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</si>
  <si>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</si>
  <si>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</si>
  <si>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</si>
  <si>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</si>
  <si>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</si>
  <si>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</si>
  <si>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</si>
  <si>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</si>
  <si>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</si>
  <si>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</si>
  <si>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</si>
  <si>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</si>
  <si>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</si>
  <si>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</si>
  <si>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</si>
  <si>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</si>
  <si>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</si>
  <si>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</si>
  <si>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</si>
  <si>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</si>
  <si>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</si>
  <si>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</si>
  <si>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</si>
  <si>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</si>
  <si>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</si>
  <si>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</si>
  <si>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</si>
  <si>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</si>
  <si>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</si>
  <si>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</si>
  <si>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</si>
  <si>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</si>
  <si>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</si>
  <si>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</si>
  <si>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</si>
  <si>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</si>
  <si>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</si>
  <si>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</si>
  <si>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</si>
  <si>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</si>
  <si>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</si>
  <si>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</si>
  <si>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</si>
  <si>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</si>
  <si>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</si>
  <si>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</si>
  <si>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</si>
  <si>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</si>
  <si>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</si>
  <si>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</si>
  <si>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</si>
  <si>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</si>
  <si>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</si>
  <si>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</si>
  <si>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</si>
  <si>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</si>
  <si>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</si>
  <si>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</si>
  <si>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</si>
  <si>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</si>
  <si>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</si>
  <si>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</si>
  <si>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</si>
  <si>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</si>
  <si>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</si>
  <si>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</si>
  <si>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</si>
  <si>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</si>
  <si>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</si>
  <si>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</si>
  <si>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</si>
  <si>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</si>
  <si>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</si>
  <si>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</si>
  <si>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</si>
  <si>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</si>
  <si>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</si>
  <si>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</si>
  <si>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</si>
  <si>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</si>
  <si>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</si>
  <si>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</si>
  <si>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</si>
  <si>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</si>
  <si>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</si>
  <si>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</si>
  <si>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</si>
  <si>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</si>
  <si>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</si>
  <si>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</si>
  <si>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</si>
  <si>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</si>
  <si>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</si>
  <si>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</si>
  <si>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</si>
  <si>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</si>
  <si>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</si>
  <si>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</si>
  <si>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</si>
  <si>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</si>
  <si>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</si>
  <si>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</si>
  <si>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</si>
  <si>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</si>
  <si>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</si>
  <si>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</si>
  <si>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</si>
  <si>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</si>
  <si>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</si>
  <si>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</si>
  <si>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</si>
  <si>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</si>
  <si>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</si>
  <si>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</si>
  <si>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</si>
  <si>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</si>
  <si>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</si>
  <si>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</si>
  <si>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</si>
  <si>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</si>
  <si>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</si>
  <si>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</si>
  <si>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</si>
  <si>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</si>
  <si>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</si>
  <si>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</si>
  <si>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</si>
  <si>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</si>
  <si>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</si>
  <si>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</si>
  <si>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</si>
  <si>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</si>
  <si>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</si>
  <si>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</si>
  <si>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</si>
  <si>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</si>
  <si>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</si>
  <si>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</si>
  <si>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</si>
  <si>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</si>
  <si>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</si>
  <si>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</si>
  <si>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</si>
  <si>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</si>
  <si>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</si>
  <si>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</si>
  <si>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</si>
  <si>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</si>
  <si>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</si>
  <si>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</si>
  <si>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</si>
  <si>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</si>
  <si>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</si>
  <si>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</si>
  <si>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</si>
  <si>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</si>
  <si>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</si>
  <si>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</si>
  <si>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</si>
  <si>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</si>
  <si>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</si>
  <si>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</si>
  <si>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</si>
  <si>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</si>
  <si>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</si>
  <si>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</si>
  <si>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</si>
  <si>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</si>
  <si>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</si>
  <si>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</si>
  <si>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</si>
  <si>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</si>
  <si>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</si>
  <si>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</si>
  <si>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</si>
  <si>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</si>
  <si>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</si>
  <si>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</si>
  <si>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</si>
  <si>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</si>
  <si>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</si>
  <si>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</si>
  <si>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</si>
  <si>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</si>
  <si>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</si>
  <si>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</si>
  <si>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</si>
  <si>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</si>
  <si>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</si>
  <si>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</si>
  <si>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</si>
  <si>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</si>
  <si>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</si>
  <si>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</si>
  <si>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</si>
  <si>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</si>
  <si>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</si>
  <si>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</si>
  <si>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</si>
  <si>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</si>
  <si>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</si>
  <si>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</si>
  <si>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</si>
  <si>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</si>
  <si>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</si>
  <si>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</si>
  <si>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</si>
  <si>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</si>
  <si>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</si>
  <si>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</si>
  <si>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</si>
  <si>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</si>
  <si>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</si>
  <si>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</si>
  <si>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</si>
  <si>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</si>
  <si>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</si>
  <si>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</si>
  <si>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</si>
  <si>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</si>
  <si>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</si>
  <si>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</si>
  <si>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</si>
  <si>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</si>
  <si>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</si>
  <si>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</si>
  <si>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</si>
  <si>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</si>
  <si>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</si>
  <si>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</si>
  <si>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</si>
  <si>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</si>
  <si>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</si>
  <si>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</si>
  <si>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</si>
  <si>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</si>
  <si>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</si>
  <si>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</si>
  <si>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</si>
  <si>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</si>
  <si>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</si>
  <si>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</si>
  <si>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</si>
  <si>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</si>
  <si>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</si>
  <si>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</si>
  <si>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</si>
  <si>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</si>
  <si>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</si>
  <si>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</si>
  <si>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</si>
  <si>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</si>
  <si>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</si>
  <si>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</si>
  <si>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</si>
  <si>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</si>
  <si>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</si>
  <si>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</si>
  <si>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</si>
  <si>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</si>
  <si>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</si>
  <si>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</si>
  <si>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</si>
  <si>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</si>
  <si>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</si>
  <si>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</si>
  <si>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</si>
  <si>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</si>
  <si>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</si>
  <si>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</si>
  <si>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</si>
  <si>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</si>
  <si>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</si>
  <si>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</si>
  <si>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</si>
  <si>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</si>
  <si>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</si>
  <si>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</si>
  <si>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</si>
  <si>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</si>
  <si>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</si>
  <si>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</si>
  <si>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</si>
  <si>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</si>
  <si>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</si>
  <si>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</si>
  <si>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</si>
  <si>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</si>
  <si>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</si>
  <si>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</si>
  <si>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</si>
  <si>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</si>
  <si>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</si>
  <si>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</si>
  <si>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</si>
  <si>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</si>
  <si>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</si>
  <si>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</si>
  <si>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</si>
  <si>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</si>
  <si>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</si>
  <si>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</si>
  <si>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</si>
  <si>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</si>
  <si>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</si>
  <si>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</si>
  <si>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</si>
  <si>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</si>
  <si>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</si>
  <si>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</si>
  <si>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</si>
  <si>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</si>
  <si>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</si>
  <si>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</si>
  <si>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</si>
  <si>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</si>
  <si>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</si>
  <si>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</si>
  <si>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</si>
  <si>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</si>
  <si>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</si>
  <si>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</si>
  <si>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</si>
  <si>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</si>
  <si>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</si>
  <si>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</si>
  <si>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</si>
  <si>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</si>
  <si>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</si>
  <si>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</si>
  <si>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</si>
  <si>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</si>
  <si>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</si>
  <si>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</si>
  <si>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</si>
  <si>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</si>
  <si>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</si>
  <si>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</si>
  <si>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</si>
  <si>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</si>
  <si>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</si>
  <si>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</si>
  <si>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</si>
  <si>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</si>
  <si>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</si>
  <si>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</si>
  <si>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</si>
  <si>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</si>
  <si>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</si>
  <si>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</si>
  <si>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</si>
  <si>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</si>
  <si>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</si>
  <si>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</si>
  <si>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</si>
  <si>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</si>
  <si>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</si>
  <si>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</si>
  <si>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</si>
  <si>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</si>
  <si>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</si>
  <si>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</si>
  <si>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</si>
  <si>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</si>
  <si>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</si>
  <si>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</si>
  <si>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</si>
  <si>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</si>
  <si>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</si>
  <si>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</si>
  <si>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</si>
  <si>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</si>
  <si>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</si>
  <si>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</si>
  <si>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</si>
  <si>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</si>
  <si>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</si>
  <si>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</si>
  <si>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</si>
  <si>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</si>
  <si>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</si>
  <si>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</si>
  <si>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</si>
  <si>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</si>
  <si>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</si>
  <si>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</si>
  <si>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</si>
  <si>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</si>
  <si>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</si>
  <si>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</si>
  <si>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</si>
  <si>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</si>
  <si>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</si>
  <si>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</si>
  <si>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</si>
  <si>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</si>
  <si>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</si>
  <si>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</si>
  <si>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</si>
  <si>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</si>
  <si>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</si>
  <si>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</si>
  <si>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</si>
  <si>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</si>
  <si>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</si>
  <si>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</si>
  <si>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</si>
  <si>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</si>
  <si>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</si>
  <si>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</si>
  <si>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</si>
  <si>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</si>
  <si>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</si>
  <si>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</si>
  <si>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</si>
  <si>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</si>
  <si>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</si>
  <si>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</si>
  <si>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</si>
  <si>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</si>
  <si>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</si>
  <si>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</si>
  <si>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</si>
  <si>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</si>
  <si>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</si>
  <si>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</si>
  <si>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</si>
  <si>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</si>
  <si>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</si>
  <si>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</si>
  <si>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</si>
  <si>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</si>
  <si>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</si>
  <si>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</si>
  <si>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</si>
  <si>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</si>
  <si>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</si>
  <si>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</si>
  <si>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</si>
  <si>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</si>
  <si>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</si>
  <si>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</si>
  <si>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</si>
  <si>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</si>
  <si>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</si>
  <si>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</si>
  <si>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</si>
  <si>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</si>
  <si>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</si>
  <si>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</si>
  <si>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</si>
  <si>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</si>
  <si>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</si>
  <si>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</si>
  <si>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</si>
  <si>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</si>
  <si>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</si>
  <si>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</si>
  <si>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</si>
  <si>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</si>
  <si>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</si>
  <si>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</si>
  <si>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</si>
  <si>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</si>
  <si>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</si>
  <si>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</si>
  <si>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</si>
  <si>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</si>
  <si>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</si>
  <si>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</si>
  <si>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</si>
  <si>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</si>
  <si>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</si>
  <si>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</si>
  <si>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</si>
  <si>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</si>
  <si>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</si>
  <si>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</si>
  <si>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</si>
  <si>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</si>
  <si>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</si>
  <si>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</si>
  <si>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</si>
  <si>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</si>
  <si>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</si>
  <si>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</si>
  <si>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</si>
  <si>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</si>
  <si>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</si>
  <si>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</si>
  <si>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</si>
  <si>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</si>
  <si>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</si>
  <si>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</si>
  <si>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</si>
  <si>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</si>
  <si>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</si>
  <si>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</si>
  <si>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</si>
  <si>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</si>
  <si>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</si>
  <si>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</si>
  <si>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</si>
  <si>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</si>
  <si>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</si>
  <si>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</si>
  <si>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</si>
  <si>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</si>
  <si>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</si>
  <si>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</si>
  <si>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</si>
  <si>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</si>
  <si>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</si>
  <si>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</si>
  <si>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</si>
  <si>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</si>
  <si>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</si>
  <si>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</si>
  <si>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</si>
  <si>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</si>
  <si>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</si>
  <si>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</si>
  <si>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</si>
  <si>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</si>
  <si>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</si>
  <si>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</si>
  <si>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</si>
  <si>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</si>
  <si>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</si>
  <si>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</si>
  <si>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</si>
  <si>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</si>
  <si>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</si>
  <si>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</si>
  <si>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</si>
  <si>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</si>
  <si>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</si>
  <si>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</si>
  <si>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</si>
  <si>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</si>
  <si>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</si>
  <si>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</si>
  <si>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</si>
  <si>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</si>
  <si>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</si>
  <si>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</si>
  <si>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</si>
  <si>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</si>
  <si>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</si>
  <si>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</si>
  <si>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</si>
  <si>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</si>
  <si>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</si>
  <si>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</si>
  <si>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</si>
  <si>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</si>
  <si>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</si>
  <si>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</si>
  <si>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</si>
  <si>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</si>
  <si>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</si>
  <si>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</si>
  <si>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</si>
  <si>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</si>
  <si>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</si>
  <si>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</si>
  <si>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</si>
  <si>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</si>
  <si>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</si>
  <si>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</si>
  <si>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</si>
  <si>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</si>
  <si>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</si>
  <si>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</si>
  <si>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</si>
  <si>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</si>
  <si>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</si>
  <si>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</si>
  <si>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</si>
  <si>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</si>
  <si>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</si>
  <si>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</si>
  <si>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</si>
  <si>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</si>
  <si>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</si>
  <si>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</si>
  <si>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</si>
  <si>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</si>
  <si>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</si>
  <si>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</si>
  <si>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</si>
  <si>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</si>
  <si>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</si>
  <si>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</si>
  <si>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</si>
  <si>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</si>
  <si>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</si>
  <si>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</si>
  <si>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</si>
  <si>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</si>
  <si>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</si>
  <si>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</si>
  <si>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</si>
  <si>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</si>
  <si>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</si>
  <si>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</si>
  <si>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</si>
  <si>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</si>
  <si>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</si>
  <si>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Čukarica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</si>
</sst>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3528</c:v>
                </c:pt>
                <c:pt idx="1">
                  <c:v>4178</c:v>
                </c:pt>
                <c:pt idx="2">
                  <c:v>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3795</c:v>
                </c:pt>
                <c:pt idx="1">
                  <c:v>4387</c:v>
                </c:pt>
                <c:pt idx="2">
                  <c:v>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000512"/>
        <c:axId val="142002048"/>
      </c:barChart>
      <c:catAx>
        <c:axId val="14200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02048"/>
        <c:crosses val="autoZero"/>
        <c:auto val="1"/>
        <c:lblAlgn val="ctr"/>
        <c:lblOffset val="100"/>
        <c:noMultiLvlLbl val="0"/>
      </c:catAx>
      <c:valAx>
        <c:axId val="14200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00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2222</c:v>
                </c:pt>
                <c:pt idx="1">
                  <c:v>1828</c:v>
                </c:pt>
                <c:pt idx="2">
                  <c:v>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95616"/>
        <c:axId val="147305600"/>
      </c:barChart>
      <c:catAx>
        <c:axId val="14729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05600"/>
        <c:crosses val="autoZero"/>
        <c:auto val="1"/>
        <c:lblAlgn val="ctr"/>
        <c:lblOffset val="100"/>
        <c:noMultiLvlLbl val="0"/>
      </c:catAx>
      <c:valAx>
        <c:axId val="1473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95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163</c:v>
                </c:pt>
                <c:pt idx="1">
                  <c:v>121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336576"/>
        <c:axId val="147342464"/>
      </c:barChart>
      <c:catAx>
        <c:axId val="14733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42464"/>
        <c:crosses val="autoZero"/>
        <c:auto val="1"/>
        <c:lblAlgn val="ctr"/>
        <c:lblOffset val="100"/>
        <c:noMultiLvlLbl val="0"/>
      </c:catAx>
      <c:valAx>
        <c:axId val="147342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3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159</c:v>
                </c:pt>
                <c:pt idx="1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380864"/>
        <c:axId val="147394944"/>
      </c:barChart>
      <c:catAx>
        <c:axId val="14738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94944"/>
        <c:crosses val="autoZero"/>
        <c:auto val="1"/>
        <c:lblAlgn val="ctr"/>
        <c:lblOffset val="100"/>
        <c:noMultiLvlLbl val="0"/>
      </c:catAx>
      <c:valAx>
        <c:axId val="147394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80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427712"/>
        <c:axId val="147429248"/>
      </c:barChart>
      <c:catAx>
        <c:axId val="1474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29248"/>
        <c:crosses val="autoZero"/>
        <c:auto val="1"/>
        <c:lblAlgn val="ctr"/>
        <c:lblOffset val="100"/>
        <c:noMultiLvlLbl val="0"/>
      </c:catAx>
      <c:valAx>
        <c:axId val="14742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2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17.806371159732457</c:v>
                </c:pt>
                <c:pt idx="1">
                  <c:v>61.687450402448704</c:v>
                </c:pt>
                <c:pt idx="2">
                  <c:v>20.506178437818843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68</c:v>
                </c:pt>
                <c:pt idx="1">
                  <c:v>65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35</c:v>
                </c:pt>
                <c:pt idx="1">
                  <c:v>35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698816"/>
        <c:axId val="147700352"/>
      </c:barChart>
      <c:catAx>
        <c:axId val="1476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700352"/>
        <c:crosses val="autoZero"/>
        <c:auto val="1"/>
        <c:lblAlgn val="ctr"/>
        <c:lblOffset val="100"/>
        <c:noMultiLvlLbl val="0"/>
      </c:catAx>
      <c:valAx>
        <c:axId val="14770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698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813120"/>
        <c:axId val="147814656"/>
      </c:barChart>
      <c:catAx>
        <c:axId val="1478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14656"/>
        <c:crosses val="autoZero"/>
        <c:auto val="1"/>
        <c:lblAlgn val="ctr"/>
        <c:lblOffset val="100"/>
        <c:noMultiLvlLbl val="0"/>
      </c:catAx>
      <c:valAx>
        <c:axId val="14781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81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96.2</c:v>
                </c:pt>
                <c:pt idx="1">
                  <c:v>90.7</c:v>
                </c:pt>
                <c:pt idx="2">
                  <c:v>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98.2</c:v>
                </c:pt>
                <c:pt idx="1">
                  <c:v>91</c:v>
                </c:pt>
                <c:pt idx="2">
                  <c:v>89.1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865984"/>
        <c:axId val="147867520"/>
      </c:barChart>
      <c:catAx>
        <c:axId val="14786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67520"/>
        <c:crosses val="autoZero"/>
        <c:auto val="1"/>
        <c:lblAlgn val="ctr"/>
        <c:lblOffset val="100"/>
        <c:noMultiLvlLbl val="0"/>
      </c:catAx>
      <c:valAx>
        <c:axId val="147867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65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1604</c:v>
                </c:pt>
                <c:pt idx="1">
                  <c:v>1300</c:v>
                </c:pt>
                <c:pt idx="2">
                  <c:v>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92864"/>
        <c:axId val="147919232"/>
      </c:barChart>
      <c:catAx>
        <c:axId val="14789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19232"/>
        <c:crosses val="autoZero"/>
        <c:auto val="1"/>
        <c:lblAlgn val="ctr"/>
        <c:lblOffset val="100"/>
        <c:noMultiLvlLbl val="0"/>
      </c:catAx>
      <c:valAx>
        <c:axId val="14791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92864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314</c:v>
                </c:pt>
                <c:pt idx="1">
                  <c:v>474</c:v>
                </c:pt>
                <c:pt idx="2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347</c:v>
                </c:pt>
                <c:pt idx="1">
                  <c:v>387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941248"/>
        <c:axId val="147942784"/>
      </c:barChart>
      <c:catAx>
        <c:axId val="1479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42784"/>
        <c:crosses val="autoZero"/>
        <c:auto val="1"/>
        <c:lblAlgn val="ctr"/>
        <c:lblOffset val="100"/>
        <c:noMultiLvlLbl val="0"/>
      </c:catAx>
      <c:valAx>
        <c:axId val="14794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4124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642</c:v>
                </c:pt>
                <c:pt idx="1">
                  <c:v>806</c:v>
                </c:pt>
                <c:pt idx="2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233</c:v>
                </c:pt>
                <c:pt idx="1">
                  <c:v>304</c:v>
                </c:pt>
                <c:pt idx="2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708736"/>
        <c:axId val="142710272"/>
      </c:barChart>
      <c:catAx>
        <c:axId val="1427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10272"/>
        <c:crosses val="autoZero"/>
        <c:auto val="1"/>
        <c:lblAlgn val="ctr"/>
        <c:lblOffset val="100"/>
        <c:noMultiLvlLbl val="0"/>
      </c:catAx>
      <c:valAx>
        <c:axId val="1427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0873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502</c:v>
                </c:pt>
                <c:pt idx="1">
                  <c:v>525</c:v>
                </c:pt>
                <c:pt idx="2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759</c:v>
                </c:pt>
                <c:pt idx="1">
                  <c:v>1027</c:v>
                </c:pt>
                <c:pt idx="2">
                  <c:v>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329984"/>
        <c:axId val="148331520"/>
      </c:barChart>
      <c:catAx>
        <c:axId val="14832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31520"/>
        <c:crosses val="autoZero"/>
        <c:auto val="1"/>
        <c:lblAlgn val="ctr"/>
        <c:lblOffset val="100"/>
        <c:noMultiLvlLbl val="0"/>
      </c:catAx>
      <c:valAx>
        <c:axId val="14833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29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2.4186600158712164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2.4696746400634852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2.4163926992404492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2.2979254052828479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2.4878131731096249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2.9560140573631108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3.3885047046820089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3.9576011790046479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4.1661943090352569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3.8793787552431693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3.5789593016664774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3.3199183766012927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3.4803310282280919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3.8782450969277864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3.5472168688357328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1.9912708309715452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1.5905226164833919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1.1313909987529758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467072"/>
        <c:axId val="148481152"/>
      </c:barChart>
      <c:catAx>
        <c:axId val="1484670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8481152"/>
        <c:crosses val="autoZero"/>
        <c:auto val="1"/>
        <c:lblAlgn val="ctr"/>
        <c:lblOffset val="100"/>
        <c:noMultiLvlLbl val="0"/>
      </c:catAx>
      <c:valAx>
        <c:axId val="1484811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8467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2.5025507312096131</c:v>
                </c:pt>
                <c:pt idx="1">
                  <c:v>2.575671692551865</c:v>
                </c:pt>
                <c:pt idx="2">
                  <c:v>2.5853077882326265</c:v>
                </c:pt>
                <c:pt idx="3">
                  <c:v>2.4543702528058042</c:v>
                </c:pt>
                <c:pt idx="4">
                  <c:v>2.4991497562634621</c:v>
                </c:pt>
                <c:pt idx="5">
                  <c:v>2.8194082303593699</c:v>
                </c:pt>
                <c:pt idx="6">
                  <c:v>3.1651740165514113</c:v>
                </c:pt>
                <c:pt idx="7">
                  <c:v>3.7081963496202244</c:v>
                </c:pt>
                <c:pt idx="8">
                  <c:v>3.8260968144201337</c:v>
                </c:pt>
                <c:pt idx="9">
                  <c:v>3.6078675887087632</c:v>
                </c:pt>
                <c:pt idx="10">
                  <c:v>3.2360276612628955</c:v>
                </c:pt>
                <c:pt idx="11">
                  <c:v>2.9135018705362206</c:v>
                </c:pt>
                <c:pt idx="12">
                  <c:v>2.7831311642670902</c:v>
                </c:pt>
                <c:pt idx="13">
                  <c:v>2.9333408910554359</c:v>
                </c:pt>
                <c:pt idx="14">
                  <c:v>2.4713751275365605</c:v>
                </c:pt>
                <c:pt idx="15">
                  <c:v>1.2810338963836301</c:v>
                </c:pt>
                <c:pt idx="16">
                  <c:v>1.0106563881646071</c:v>
                </c:pt>
                <c:pt idx="17">
                  <c:v>0.67112572270717608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055168"/>
        <c:axId val="148056704"/>
      </c:barChart>
      <c:catAx>
        <c:axId val="1480551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8056704"/>
        <c:crosses val="autoZero"/>
        <c:auto val="1"/>
        <c:lblAlgn val="ctr"/>
        <c:lblOffset val="100"/>
        <c:noMultiLvlLbl val="0"/>
      </c:catAx>
      <c:valAx>
        <c:axId val="1480567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551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0.56864843341711668</c:v>
                </c:pt>
                <c:pt idx="1">
                  <c:v>0.60373216245883643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0.57113704800537546</c:v>
                </c:pt>
                <c:pt idx="1">
                  <c:v>0.32641978161650009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1.7606948211930418</c:v>
                </c:pt>
                <c:pt idx="1">
                  <c:v>0.57195678548731865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10.35139237986213</c:v>
                </c:pt>
                <c:pt idx="1">
                  <c:v>8.4175862268184183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48.646193663987262</c:v>
                </c:pt>
                <c:pt idx="1">
                  <c:v>56.070541336876765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9.2514247318517775</c:v>
                </c:pt>
                <c:pt idx="1">
                  <c:v>8.8306661274481488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28.8505089216833</c:v>
                </c:pt>
                <c:pt idx="1">
                  <c:v>25.179097579294009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223104"/>
        <c:axId val="148224640"/>
      </c:barChart>
      <c:catAx>
        <c:axId val="14822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224640"/>
        <c:crosses val="autoZero"/>
        <c:auto val="1"/>
        <c:lblAlgn val="ctr"/>
        <c:lblOffset val="100"/>
        <c:noMultiLvlLbl val="0"/>
      </c:catAx>
      <c:valAx>
        <c:axId val="148224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223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17.032078242042655</c:v>
                </c:pt>
                <c:pt idx="1">
                  <c:v>13.744294875498294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20.042057586541574</c:v>
                </c:pt>
                <c:pt idx="1">
                  <c:v>22.430527471257726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62.239006545056363</c:v>
                </c:pt>
                <c:pt idx="1">
                  <c:v>63.039459240857354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0.68685762635940573</c:v>
                </c:pt>
                <c:pt idx="1">
                  <c:v>0.78571841238661966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287872"/>
        <c:axId val="148289408"/>
      </c:barChart>
      <c:catAx>
        <c:axId val="14828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289408"/>
        <c:crosses val="autoZero"/>
        <c:auto val="1"/>
        <c:lblAlgn val="ctr"/>
        <c:lblOffset val="100"/>
        <c:noMultiLvlLbl val="0"/>
      </c:catAx>
      <c:valAx>
        <c:axId val="148289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287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11</c:v>
                </c:pt>
                <c:pt idx="1">
                  <c:v>6</c:v>
                </c:pt>
                <c:pt idx="2">
                  <c:v>45</c:v>
                </c:pt>
                <c:pt idx="3">
                  <c:v>49</c:v>
                </c:pt>
                <c:pt idx="4">
                  <c:v>40</c:v>
                </c:pt>
                <c:pt idx="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41</c:v>
                </c:pt>
                <c:pt idx="3">
                  <c:v>58</c:v>
                </c:pt>
                <c:pt idx="4">
                  <c:v>18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8774912"/>
        <c:axId val="148776448"/>
      </c:barChart>
      <c:catAx>
        <c:axId val="14877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76448"/>
        <c:crosses val="autoZero"/>
        <c:auto val="1"/>
        <c:lblAlgn val="ctr"/>
        <c:lblOffset val="100"/>
        <c:noMultiLvlLbl val="0"/>
      </c:catAx>
      <c:valAx>
        <c:axId val="148776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7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0.34</c:v>
                </c:pt>
                <c:pt idx="1">
                  <c:v>0.2</c:v>
                </c:pt>
                <c:pt idx="3">
                  <c:v>0.24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8571264"/>
        <c:axId val="148572800"/>
      </c:barChart>
      <c:catAx>
        <c:axId val="14857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572800"/>
        <c:crosses val="autoZero"/>
        <c:auto val="1"/>
        <c:lblAlgn val="ctr"/>
        <c:lblOffset val="100"/>
        <c:noMultiLvlLbl val="0"/>
      </c:catAx>
      <c:valAx>
        <c:axId val="1485728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5712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62.655279503105589</c:v>
                </c:pt>
                <c:pt idx="2">
                  <c:v>15.354637568199534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37.344720496894411</c:v>
                </c:pt>
                <c:pt idx="2">
                  <c:v>84.645362431800464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611072"/>
        <c:axId val="148612608"/>
      </c:barChart>
      <c:catAx>
        <c:axId val="14861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612608"/>
        <c:crosses val="autoZero"/>
        <c:auto val="1"/>
        <c:lblAlgn val="ctr"/>
        <c:lblOffset val="100"/>
        <c:noMultiLvlLbl val="0"/>
      </c:catAx>
      <c:valAx>
        <c:axId val="148612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611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8.4</c:v>
                </c:pt>
                <c:pt idx="1">
                  <c:v>7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690816"/>
        <c:axId val="148692352"/>
      </c:barChart>
      <c:catAx>
        <c:axId val="1486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92352"/>
        <c:crosses val="autoZero"/>
        <c:auto val="1"/>
        <c:lblAlgn val="ctr"/>
        <c:lblOffset val="100"/>
        <c:noMultiLvlLbl val="0"/>
      </c:catAx>
      <c:valAx>
        <c:axId val="14869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69081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825</c:v>
                </c:pt>
                <c:pt idx="1">
                  <c:v>840</c:v>
                </c:pt>
                <c:pt idx="2">
                  <c:v>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910</c:v>
                </c:pt>
                <c:pt idx="1">
                  <c:v>875</c:v>
                </c:pt>
                <c:pt idx="2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755584"/>
        <c:axId val="148757120"/>
      </c:barChart>
      <c:catAx>
        <c:axId val="1487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757120"/>
        <c:crosses val="autoZero"/>
        <c:auto val="1"/>
        <c:lblAlgn val="ctr"/>
        <c:lblOffset val="100"/>
        <c:noMultiLvlLbl val="0"/>
      </c:catAx>
      <c:valAx>
        <c:axId val="148757120"/>
        <c:scaling>
          <c:orientation val="minMax"/>
          <c:max val="1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75558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3653</c:v>
                </c:pt>
                <c:pt idx="1">
                  <c:v>3002</c:v>
                </c:pt>
                <c:pt idx="2">
                  <c:v>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2379</c:v>
                </c:pt>
                <c:pt idx="1">
                  <c:v>1947</c:v>
                </c:pt>
                <c:pt idx="2">
                  <c:v>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247616"/>
        <c:axId val="145261696"/>
      </c:barChart>
      <c:catAx>
        <c:axId val="1452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61696"/>
        <c:crosses val="autoZero"/>
        <c:auto val="1"/>
        <c:lblAlgn val="ctr"/>
        <c:lblOffset val="100"/>
        <c:noMultiLvlLbl val="0"/>
      </c:catAx>
      <c:valAx>
        <c:axId val="1452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76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1242</c:v>
                </c:pt>
                <c:pt idx="1">
                  <c:v>1504</c:v>
                </c:pt>
                <c:pt idx="2">
                  <c:v>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1365</c:v>
                </c:pt>
                <c:pt idx="1">
                  <c:v>1610</c:v>
                </c:pt>
                <c:pt idx="2">
                  <c:v>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69888"/>
        <c:axId val="148871424"/>
      </c:barChart>
      <c:catAx>
        <c:axId val="14886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871424"/>
        <c:crosses val="autoZero"/>
        <c:auto val="1"/>
        <c:lblAlgn val="ctr"/>
        <c:lblOffset val="100"/>
        <c:noMultiLvlLbl val="0"/>
      </c:catAx>
      <c:valAx>
        <c:axId val="14887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869888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24.360809981591327</c:v>
                </c:pt>
                <c:pt idx="1">
                  <c:v>32.992118415993851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27.142564941705871</c:v>
                </c:pt>
                <c:pt idx="1">
                  <c:v>27.029668076380879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19.012067907547557</c:v>
                </c:pt>
                <c:pt idx="1">
                  <c:v>18.731577598359607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16.598486398036407</c:v>
                </c:pt>
                <c:pt idx="1">
                  <c:v>15.15442778418557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7.1998363673552879</c:v>
                </c:pt>
                <c:pt idx="1">
                  <c:v>4.3589004229142638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5.6862344037635504</c:v>
                </c:pt>
                <c:pt idx="1">
                  <c:v>1.7333077021658336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8962688"/>
        <c:axId val="149243008"/>
      </c:barChart>
      <c:catAx>
        <c:axId val="148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43008"/>
        <c:crosses val="autoZero"/>
        <c:auto val="1"/>
        <c:lblAlgn val="ctr"/>
        <c:lblOffset val="100"/>
        <c:noMultiLvlLbl val="0"/>
      </c:catAx>
      <c:valAx>
        <c:axId val="149243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62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53.04</c:v>
                </c:pt>
                <c:pt idx="1">
                  <c:v>40.090000000000003</c:v>
                </c:pt>
                <c:pt idx="2">
                  <c:v>5.91</c:v>
                </c:pt>
                <c:pt idx="3">
                  <c:v>0.73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54.89</c:v>
                </c:pt>
                <c:pt idx="1">
                  <c:v>37.200000000000003</c:v>
                </c:pt>
                <c:pt idx="2">
                  <c:v>6.65</c:v>
                </c:pt>
                <c:pt idx="3">
                  <c:v>0.93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9288064"/>
        <c:axId val="149289600"/>
      </c:barChart>
      <c:catAx>
        <c:axId val="149288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289600"/>
        <c:crosses val="autoZero"/>
        <c:auto val="1"/>
        <c:lblAlgn val="ctr"/>
        <c:lblOffset val="100"/>
        <c:noMultiLvlLbl val="0"/>
      </c:catAx>
      <c:valAx>
        <c:axId val="149289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2880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78961</c:v>
                </c:pt>
                <c:pt idx="1">
                  <c:v>90833</c:v>
                </c:pt>
                <c:pt idx="2">
                  <c:v>103537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48320"/>
        <c:axId val="149062400"/>
      </c:barChart>
      <c:catAx>
        <c:axId val="14904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62400"/>
        <c:crosses val="autoZero"/>
        <c:auto val="1"/>
        <c:lblAlgn val="ctr"/>
        <c:lblOffset val="100"/>
        <c:noMultiLvlLbl val="0"/>
      </c:catAx>
      <c:valAx>
        <c:axId val="14906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4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35094</c:v>
                </c:pt>
                <c:pt idx="1">
                  <c:v>35959</c:v>
                </c:pt>
                <c:pt idx="2">
                  <c:v>36614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33781</c:v>
                </c:pt>
                <c:pt idx="1">
                  <c:v>34310</c:v>
                </c:pt>
                <c:pt idx="2">
                  <c:v>34701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096704"/>
        <c:axId val="149114880"/>
      </c:barChart>
      <c:catAx>
        <c:axId val="1490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14880"/>
        <c:crosses val="autoZero"/>
        <c:auto val="1"/>
        <c:lblAlgn val="ctr"/>
        <c:lblOffset val="100"/>
        <c:noMultiLvlLbl val="0"/>
      </c:catAx>
      <c:valAx>
        <c:axId val="1491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6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18.7</c:v>
                </c:pt>
                <c:pt idx="1">
                  <c:v>33.4</c:v>
                </c:pt>
                <c:pt idx="2">
                  <c:v>14.6</c:v>
                </c:pt>
                <c:pt idx="3">
                  <c:v>33.300000000000011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1903360"/>
        <c:axId val="141904896"/>
      </c:barChart>
      <c:catAx>
        <c:axId val="141903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904896"/>
        <c:crosses val="autoZero"/>
        <c:auto val="1"/>
        <c:lblAlgn val="ctr"/>
        <c:lblOffset val="100"/>
        <c:noMultiLvlLbl val="0"/>
      </c:catAx>
      <c:valAx>
        <c:axId val="141904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9033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128</c:v>
                </c:pt>
                <c:pt idx="1">
                  <c:v>112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38048"/>
        <c:axId val="149292160"/>
      </c:barChart>
      <c:catAx>
        <c:axId val="1419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92160"/>
        <c:crosses val="autoZero"/>
        <c:auto val="1"/>
        <c:lblAlgn val="ctr"/>
        <c:lblOffset val="100"/>
        <c:noMultiLvlLbl val="0"/>
      </c:catAx>
      <c:valAx>
        <c:axId val="14929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3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6.3</c:v>
                </c:pt>
                <c:pt idx="1">
                  <c:v>5.6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316736"/>
        <c:axId val="149318272"/>
      </c:barChart>
      <c:catAx>
        <c:axId val="1493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18272"/>
        <c:crosses val="autoZero"/>
        <c:auto val="1"/>
        <c:lblAlgn val="ctr"/>
        <c:lblOffset val="100"/>
        <c:noMultiLvlLbl val="0"/>
      </c:catAx>
      <c:valAx>
        <c:axId val="14931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167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8.5</c:v>
                </c:pt>
                <c:pt idx="1">
                  <c:v>5.7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334656"/>
        <c:axId val="149340544"/>
      </c:barChart>
      <c:catAx>
        <c:axId val="14933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40544"/>
        <c:crosses val="autoZero"/>
        <c:auto val="1"/>
        <c:lblAlgn val="ctr"/>
        <c:lblOffset val="100"/>
        <c:noMultiLvlLbl val="0"/>
      </c:catAx>
      <c:valAx>
        <c:axId val="14934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3465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13.2</c:v>
                </c:pt>
                <c:pt idx="1">
                  <c:v>53.8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1.19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1.1000000000000001</c:v>
                </c:pt>
                <c:pt idx="1">
                  <c:v>2.29</c:v>
                </c:pt>
                <c:pt idx="2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9395328"/>
        <c:axId val="149396864"/>
      </c:barChart>
      <c:catAx>
        <c:axId val="1493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96864"/>
        <c:crosses val="autoZero"/>
        <c:auto val="1"/>
        <c:lblAlgn val="ctr"/>
        <c:lblOffset val="100"/>
        <c:noMultiLvlLbl val="0"/>
      </c:catAx>
      <c:valAx>
        <c:axId val="1493968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3953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6.2</c:v>
                </c:pt>
                <c:pt idx="1">
                  <c:v>7.4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438464"/>
        <c:axId val="149440000"/>
      </c:barChart>
      <c:catAx>
        <c:axId val="14943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40000"/>
        <c:crosses val="autoZero"/>
        <c:auto val="1"/>
        <c:lblAlgn val="ctr"/>
        <c:lblOffset val="100"/>
        <c:noMultiLvlLbl val="0"/>
      </c:catAx>
      <c:valAx>
        <c:axId val="14944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384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12.9</c:v>
                </c:pt>
                <c:pt idx="1">
                  <c:v>13.8</c:v>
                </c:pt>
                <c:pt idx="2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47.2</c:v>
                </c:pt>
                <c:pt idx="1">
                  <c:v>68.8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39.9</c:v>
                </c:pt>
                <c:pt idx="1">
                  <c:v>17.399999999999999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659008"/>
        <c:axId val="149681280"/>
      </c:barChart>
      <c:catAx>
        <c:axId val="14965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681280"/>
        <c:crosses val="autoZero"/>
        <c:auto val="1"/>
        <c:lblAlgn val="ctr"/>
        <c:lblOffset val="100"/>
        <c:noMultiLvlLbl val="0"/>
      </c:catAx>
      <c:valAx>
        <c:axId val="149681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659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1736</c:v>
                </c:pt>
                <c:pt idx="1">
                  <c:v>3139</c:v>
                </c:pt>
                <c:pt idx="2">
                  <c:v>5410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2032</c:v>
                </c:pt>
                <c:pt idx="1">
                  <c:v>4079</c:v>
                </c:pt>
                <c:pt idx="2">
                  <c:v>16253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961728"/>
        <c:axId val="149967616"/>
      </c:barChart>
      <c:catAx>
        <c:axId val="14996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67616"/>
        <c:crosses val="autoZero"/>
        <c:auto val="1"/>
        <c:lblAlgn val="ctr"/>
        <c:lblOffset val="100"/>
        <c:noMultiLvlLbl val="0"/>
      </c:catAx>
      <c:valAx>
        <c:axId val="149967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96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4457</c:v>
                </c:pt>
                <c:pt idx="1">
                  <c:v>8820</c:v>
                </c:pt>
                <c:pt idx="2">
                  <c:v>14710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5134</c:v>
                </c:pt>
                <c:pt idx="1">
                  <c:v>11190</c:v>
                </c:pt>
                <c:pt idx="2">
                  <c:v>65170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764736"/>
        <c:axId val="149770624"/>
      </c:barChart>
      <c:catAx>
        <c:axId val="14976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70624"/>
        <c:crosses val="autoZero"/>
        <c:auto val="1"/>
        <c:lblAlgn val="ctr"/>
        <c:lblOffset val="100"/>
        <c:noMultiLvlLbl val="0"/>
      </c:catAx>
      <c:valAx>
        <c:axId val="1497706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764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2.6</c:v>
                </c:pt>
                <c:pt idx="1">
                  <c:v>2.8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2.7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797120"/>
        <c:axId val="149811200"/>
      </c:barChart>
      <c:catAx>
        <c:axId val="149797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11200"/>
        <c:crosses val="autoZero"/>
        <c:auto val="1"/>
        <c:lblAlgn val="ctr"/>
        <c:lblOffset val="100"/>
        <c:noMultiLvlLbl val="0"/>
      </c:catAx>
      <c:valAx>
        <c:axId val="149811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797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37.6</c:v>
                </c:pt>
                <c:pt idx="1">
                  <c:v>38.799999999999997</c:v>
                </c:pt>
                <c:pt idx="2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40.700000000000003</c:v>
                </c:pt>
                <c:pt idx="1">
                  <c:v>41.6</c:v>
                </c:pt>
                <c:pt idx="2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726720"/>
        <c:axId val="149728256"/>
      </c:barChart>
      <c:catAx>
        <c:axId val="1497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28256"/>
        <c:crosses val="autoZero"/>
        <c:auto val="1"/>
        <c:lblAlgn val="ctr"/>
        <c:lblOffset val="100"/>
        <c:noMultiLvlLbl val="0"/>
      </c:catAx>
      <c:valAx>
        <c:axId val="149728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26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291.81200000000001</c:v>
                </c:pt>
                <c:pt idx="1">
                  <c:v>291.81200000000001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931136"/>
        <c:axId val="149932672"/>
      </c:barChart>
      <c:catAx>
        <c:axId val="149931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32672"/>
        <c:crosses val="autoZero"/>
        <c:auto val="1"/>
        <c:lblAlgn val="ctr"/>
        <c:lblOffset val="100"/>
        <c:noMultiLvlLbl val="0"/>
      </c:catAx>
      <c:valAx>
        <c:axId val="149932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3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1681.61</c:v>
                </c:pt>
                <c:pt idx="1">
                  <c:v>1890.16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02400"/>
        <c:axId val="150103936"/>
      </c:barChart>
      <c:catAx>
        <c:axId val="150102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03936"/>
        <c:crosses val="autoZero"/>
        <c:auto val="1"/>
        <c:lblAlgn val="ctr"/>
        <c:lblOffset val="100"/>
        <c:noMultiLvlLbl val="0"/>
      </c:catAx>
      <c:valAx>
        <c:axId val="15010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02400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33</c:v>
                </c:pt>
                <c:pt idx="1">
                  <c:v>29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38240"/>
        <c:axId val="150148224"/>
      </c:barChart>
      <c:catAx>
        <c:axId val="1501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48224"/>
        <c:crosses val="autoZero"/>
        <c:auto val="1"/>
        <c:lblAlgn val="ctr"/>
        <c:lblOffset val="100"/>
        <c:noMultiLvlLbl val="0"/>
      </c:catAx>
      <c:valAx>
        <c:axId val="15014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382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13</c:v>
                </c:pt>
                <c:pt idx="1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55.7</c:v>
                </c:pt>
                <c:pt idx="1">
                  <c:v>50.8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31.2</c:v>
                </c:pt>
                <c:pt idx="1">
                  <c:v>35.799999999999997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5441536"/>
        <c:axId val="145443072"/>
      </c:barChart>
      <c:catAx>
        <c:axId val="14544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443072"/>
        <c:crosses val="autoZero"/>
        <c:auto val="1"/>
        <c:lblAlgn val="ctr"/>
        <c:lblOffset val="100"/>
        <c:noMultiLvlLbl val="0"/>
      </c:catAx>
      <c:valAx>
        <c:axId val="145443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4415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3528</c:v>
                </c:pt>
                <c:pt idx="1">
                  <c:v>4178</c:v>
                </c:pt>
                <c:pt idx="2">
                  <c:v>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3795</c:v>
                </c:pt>
                <c:pt idx="1">
                  <c:v>4387</c:v>
                </c:pt>
                <c:pt idx="2">
                  <c:v>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979456"/>
        <c:axId val="144980992"/>
      </c:barChart>
      <c:catAx>
        <c:axId val="144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80992"/>
        <c:crosses val="autoZero"/>
        <c:auto val="1"/>
        <c:lblAlgn val="ctr"/>
        <c:lblOffset val="100"/>
        <c:noMultiLvlLbl val="0"/>
      </c:catAx>
      <c:valAx>
        <c:axId val="14498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79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642</c:v>
                </c:pt>
                <c:pt idx="1">
                  <c:v>806</c:v>
                </c:pt>
                <c:pt idx="2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233</c:v>
                </c:pt>
                <c:pt idx="1">
                  <c:v>304</c:v>
                </c:pt>
                <c:pt idx="2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25664"/>
        <c:axId val="145039744"/>
      </c:barChart>
      <c:catAx>
        <c:axId val="14502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39744"/>
        <c:crosses val="autoZero"/>
        <c:auto val="1"/>
        <c:lblAlgn val="ctr"/>
        <c:lblOffset val="100"/>
        <c:noMultiLvlLbl val="0"/>
      </c:catAx>
      <c:valAx>
        <c:axId val="14503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25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3653</c:v>
                </c:pt>
                <c:pt idx="1">
                  <c:v>3002</c:v>
                </c:pt>
                <c:pt idx="2">
                  <c:v>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2379</c:v>
                </c:pt>
                <c:pt idx="1">
                  <c:v>1947</c:v>
                </c:pt>
                <c:pt idx="2">
                  <c:v>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58816"/>
        <c:axId val="145085184"/>
      </c:barChart>
      <c:catAx>
        <c:axId val="1450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85184"/>
        <c:crosses val="autoZero"/>
        <c:auto val="1"/>
        <c:lblAlgn val="ctr"/>
        <c:lblOffset val="100"/>
        <c:noMultiLvlLbl val="0"/>
      </c:catAx>
      <c:valAx>
        <c:axId val="14508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58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13.2</c:v>
                </c:pt>
                <c:pt idx="1">
                  <c:v>53.8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13</c:v>
                </c:pt>
                <c:pt idx="1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55.7</c:v>
                </c:pt>
                <c:pt idx="1">
                  <c:v>50.8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31.2</c:v>
                </c:pt>
                <c:pt idx="1">
                  <c:v>35.799999999999997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070592"/>
        <c:axId val="151072128"/>
      </c:barChart>
      <c:catAx>
        <c:axId val="15107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072128"/>
        <c:crosses val="autoZero"/>
        <c:auto val="1"/>
        <c:lblAlgn val="ctr"/>
        <c:lblOffset val="100"/>
        <c:noMultiLvlLbl val="0"/>
      </c:catAx>
      <c:valAx>
        <c:axId val="151072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705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12.9</c:v>
                </c:pt>
                <c:pt idx="1">
                  <c:v>13.8</c:v>
                </c:pt>
                <c:pt idx="2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47.2</c:v>
                </c:pt>
                <c:pt idx="1">
                  <c:v>68.8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39.9</c:v>
                </c:pt>
                <c:pt idx="1">
                  <c:v>17.399999999999999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1136128"/>
        <c:axId val="151137664"/>
      </c:barChart>
      <c:catAx>
        <c:axId val="1511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37664"/>
        <c:crosses val="autoZero"/>
        <c:auto val="1"/>
        <c:lblAlgn val="ctr"/>
        <c:lblOffset val="100"/>
        <c:noMultiLvlLbl val="0"/>
      </c:catAx>
      <c:valAx>
        <c:axId val="151137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1136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1168512"/>
        <c:axId val="151170048"/>
      </c:barChart>
      <c:catAx>
        <c:axId val="15116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70048"/>
        <c:crosses val="autoZero"/>
        <c:auto val="1"/>
        <c:lblAlgn val="ctr"/>
        <c:lblOffset val="100"/>
        <c:noMultiLvlLbl val="0"/>
      </c:catAx>
      <c:valAx>
        <c:axId val="15117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168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704</c:v>
                </c:pt>
                <c:pt idx="1">
                  <c:v>575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669</c:v>
                </c:pt>
                <c:pt idx="1">
                  <c:v>574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22144"/>
        <c:axId val="151223680"/>
      </c:barChart>
      <c:catAx>
        <c:axId val="15122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23680"/>
        <c:crosses val="autoZero"/>
        <c:auto val="1"/>
        <c:lblAlgn val="ctr"/>
        <c:lblOffset val="100"/>
        <c:noMultiLvlLbl val="0"/>
      </c:catAx>
      <c:valAx>
        <c:axId val="1512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22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182</c:v>
                </c:pt>
                <c:pt idx="1">
                  <c:v>137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148</c:v>
                </c:pt>
                <c:pt idx="1">
                  <c:v>105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06080"/>
        <c:axId val="151407616"/>
      </c:barChart>
      <c:catAx>
        <c:axId val="15140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07616"/>
        <c:crosses val="autoZero"/>
        <c:auto val="1"/>
        <c:lblAlgn val="ctr"/>
        <c:lblOffset val="100"/>
        <c:noMultiLvlLbl val="0"/>
      </c:catAx>
      <c:valAx>
        <c:axId val="15140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06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7802</c:v>
                </c:pt>
                <c:pt idx="1">
                  <c:v>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46656"/>
        <c:axId val="151448192"/>
      </c:barChart>
      <c:catAx>
        <c:axId val="151446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48192"/>
        <c:crosses val="autoZero"/>
        <c:auto val="1"/>
        <c:lblAlgn val="ctr"/>
        <c:lblOffset val="100"/>
        <c:noMultiLvlLbl val="0"/>
      </c:catAx>
      <c:valAx>
        <c:axId val="15144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4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5484032"/>
        <c:axId val="146870272"/>
      </c:barChart>
      <c:catAx>
        <c:axId val="145484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870272"/>
        <c:crosses val="autoZero"/>
        <c:auto val="1"/>
        <c:lblAlgn val="ctr"/>
        <c:lblOffset val="100"/>
        <c:noMultiLvlLbl val="0"/>
      </c:catAx>
      <c:valAx>
        <c:axId val="14687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48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2222</c:v>
                </c:pt>
                <c:pt idx="1">
                  <c:v>1828</c:v>
                </c:pt>
                <c:pt idx="2">
                  <c:v>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6864"/>
        <c:axId val="151486848"/>
      </c:barChart>
      <c:catAx>
        <c:axId val="15147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848"/>
        <c:crosses val="autoZero"/>
        <c:auto val="1"/>
        <c:lblAlgn val="ctr"/>
        <c:lblOffset val="100"/>
        <c:noMultiLvlLbl val="0"/>
      </c:catAx>
      <c:valAx>
        <c:axId val="15148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163</c:v>
                </c:pt>
                <c:pt idx="1">
                  <c:v>121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30112"/>
        <c:axId val="151548288"/>
      </c:barChart>
      <c:catAx>
        <c:axId val="151530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48288"/>
        <c:crosses val="autoZero"/>
        <c:auto val="1"/>
        <c:lblAlgn val="ctr"/>
        <c:lblOffset val="100"/>
        <c:noMultiLvlLbl val="0"/>
      </c:catAx>
      <c:valAx>
        <c:axId val="151548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53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128</c:v>
                </c:pt>
                <c:pt idx="1">
                  <c:v>112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720320"/>
        <c:axId val="151721856"/>
      </c:barChart>
      <c:catAx>
        <c:axId val="15172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21856"/>
        <c:crosses val="autoZero"/>
        <c:auto val="1"/>
        <c:lblAlgn val="ctr"/>
        <c:lblOffset val="100"/>
        <c:noMultiLvlLbl val="0"/>
      </c:catAx>
      <c:valAx>
        <c:axId val="15172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2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159</c:v>
                </c:pt>
                <c:pt idx="1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760256"/>
        <c:axId val="151762048"/>
      </c:barChart>
      <c:catAx>
        <c:axId val="151760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62048"/>
        <c:crosses val="autoZero"/>
        <c:auto val="1"/>
        <c:lblAlgn val="ctr"/>
        <c:lblOffset val="100"/>
        <c:noMultiLvlLbl val="0"/>
      </c:catAx>
      <c:valAx>
        <c:axId val="151762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60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291.81200000000001</c:v>
                </c:pt>
                <c:pt idx="1">
                  <c:v>291.81200000000001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784064"/>
        <c:axId val="151798144"/>
      </c:barChart>
      <c:catAx>
        <c:axId val="151784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98144"/>
        <c:crosses val="autoZero"/>
        <c:auto val="1"/>
        <c:lblAlgn val="ctr"/>
        <c:lblOffset val="100"/>
        <c:noMultiLvlLbl val="0"/>
      </c:catAx>
      <c:valAx>
        <c:axId val="151798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8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839104"/>
        <c:axId val="151840640"/>
      </c:barChart>
      <c:catAx>
        <c:axId val="15183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40640"/>
        <c:crosses val="autoZero"/>
        <c:auto val="1"/>
        <c:lblAlgn val="ctr"/>
        <c:lblOffset val="100"/>
        <c:noMultiLvlLbl val="0"/>
      </c:catAx>
      <c:valAx>
        <c:axId val="15184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39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6.2</c:v>
                </c:pt>
                <c:pt idx="1">
                  <c:v>7.4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865216"/>
        <c:axId val="151866752"/>
      </c:barChart>
      <c:catAx>
        <c:axId val="15186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66752"/>
        <c:crosses val="autoZero"/>
        <c:auto val="1"/>
        <c:lblAlgn val="ctr"/>
        <c:lblOffset val="100"/>
        <c:noMultiLvlLbl val="0"/>
      </c:catAx>
      <c:valAx>
        <c:axId val="15186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65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8.4</c:v>
                </c:pt>
                <c:pt idx="1">
                  <c:v>7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891328"/>
        <c:axId val="151897216"/>
      </c:barChart>
      <c:catAx>
        <c:axId val="1518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97216"/>
        <c:crosses val="autoZero"/>
        <c:auto val="1"/>
        <c:lblAlgn val="ctr"/>
        <c:lblOffset val="100"/>
        <c:noMultiLvlLbl val="0"/>
      </c:catAx>
      <c:valAx>
        <c:axId val="15189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89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17.806371159732457</c:v>
                </c:pt>
                <c:pt idx="1">
                  <c:v>61.687450402448704</c:v>
                </c:pt>
                <c:pt idx="2">
                  <c:v>20.506178437818843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68</c:v>
                </c:pt>
                <c:pt idx="1">
                  <c:v>65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35</c:v>
                </c:pt>
                <c:pt idx="1">
                  <c:v>35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2049152"/>
        <c:axId val="152050688"/>
      </c:barChart>
      <c:catAx>
        <c:axId val="1520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050688"/>
        <c:crosses val="autoZero"/>
        <c:auto val="1"/>
        <c:lblAlgn val="ctr"/>
        <c:lblOffset val="100"/>
        <c:noMultiLvlLbl val="0"/>
      </c:catAx>
      <c:valAx>
        <c:axId val="15205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2049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704</c:v>
                </c:pt>
                <c:pt idx="1">
                  <c:v>575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669</c:v>
                </c:pt>
                <c:pt idx="1">
                  <c:v>574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905728"/>
        <c:axId val="146915712"/>
      </c:barChart>
      <c:catAx>
        <c:axId val="14690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915712"/>
        <c:crosses val="autoZero"/>
        <c:auto val="1"/>
        <c:lblAlgn val="ctr"/>
        <c:lblOffset val="100"/>
        <c:noMultiLvlLbl val="0"/>
      </c:catAx>
      <c:valAx>
        <c:axId val="14691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905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2089728"/>
        <c:axId val="152091264"/>
      </c:barChart>
      <c:catAx>
        <c:axId val="1520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091264"/>
        <c:crosses val="autoZero"/>
        <c:auto val="1"/>
        <c:lblAlgn val="ctr"/>
        <c:lblOffset val="100"/>
        <c:noMultiLvlLbl val="0"/>
      </c:catAx>
      <c:valAx>
        <c:axId val="15209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2089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96.2</c:v>
                </c:pt>
                <c:pt idx="1">
                  <c:v>90.7</c:v>
                </c:pt>
                <c:pt idx="2">
                  <c:v>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98.2</c:v>
                </c:pt>
                <c:pt idx="1">
                  <c:v>91</c:v>
                </c:pt>
                <c:pt idx="2">
                  <c:v>89.1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138496"/>
        <c:axId val="152140032"/>
      </c:barChart>
      <c:catAx>
        <c:axId val="15213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40032"/>
        <c:crosses val="autoZero"/>
        <c:auto val="1"/>
        <c:lblAlgn val="ctr"/>
        <c:lblOffset val="100"/>
        <c:noMultiLvlLbl val="0"/>
      </c:catAx>
      <c:valAx>
        <c:axId val="15214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38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1604</c:v>
                </c:pt>
                <c:pt idx="1">
                  <c:v>1300</c:v>
                </c:pt>
                <c:pt idx="2">
                  <c:v>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189568"/>
        <c:axId val="152195456"/>
      </c:barChart>
      <c:catAx>
        <c:axId val="15218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95456"/>
        <c:crosses val="autoZero"/>
        <c:auto val="1"/>
        <c:lblAlgn val="ctr"/>
        <c:lblOffset val="100"/>
        <c:noMultiLvlLbl val="0"/>
      </c:catAx>
      <c:valAx>
        <c:axId val="15219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8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314</c:v>
                </c:pt>
                <c:pt idx="1">
                  <c:v>474</c:v>
                </c:pt>
                <c:pt idx="2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347</c:v>
                </c:pt>
                <c:pt idx="1">
                  <c:v>387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229760"/>
        <c:axId val="152231296"/>
      </c:barChart>
      <c:catAx>
        <c:axId val="15222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231296"/>
        <c:crosses val="autoZero"/>
        <c:auto val="1"/>
        <c:lblAlgn val="ctr"/>
        <c:lblOffset val="100"/>
        <c:noMultiLvlLbl val="0"/>
      </c:catAx>
      <c:valAx>
        <c:axId val="15223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229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502</c:v>
                </c:pt>
                <c:pt idx="1">
                  <c:v>525</c:v>
                </c:pt>
                <c:pt idx="2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759</c:v>
                </c:pt>
                <c:pt idx="1">
                  <c:v>1027</c:v>
                </c:pt>
                <c:pt idx="2">
                  <c:v>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286720"/>
        <c:axId val="152288256"/>
      </c:barChart>
      <c:catAx>
        <c:axId val="1522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288256"/>
        <c:crosses val="autoZero"/>
        <c:auto val="1"/>
        <c:lblAlgn val="ctr"/>
        <c:lblOffset val="100"/>
        <c:noMultiLvlLbl val="0"/>
      </c:catAx>
      <c:valAx>
        <c:axId val="15228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286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2.4186600158712164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2.4696746400634852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2.4163926992404492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2.2979254052828479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2.4878131731096249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2.9560140573631108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3.3885047046820089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3.9576011790046479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4.1661943090352569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3.8793787552431693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3.5789593016664774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3.3199183766012927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3.4803310282280919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3.8782450969277864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3.5472168688357328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1.9912708309715452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1.5905226164833919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1.1313909987529758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2591744"/>
        <c:axId val="152601728"/>
      </c:barChart>
      <c:catAx>
        <c:axId val="152591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2601728"/>
        <c:crosses val="autoZero"/>
        <c:auto val="1"/>
        <c:lblAlgn val="ctr"/>
        <c:lblOffset val="100"/>
        <c:noMultiLvlLbl val="0"/>
      </c:catAx>
      <c:valAx>
        <c:axId val="1526017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2591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2.5025507312096131</c:v>
                </c:pt>
                <c:pt idx="1">
                  <c:v>2.575671692551865</c:v>
                </c:pt>
                <c:pt idx="2">
                  <c:v>2.5853077882326265</c:v>
                </c:pt>
                <c:pt idx="3">
                  <c:v>2.4543702528058042</c:v>
                </c:pt>
                <c:pt idx="4">
                  <c:v>2.4991497562634621</c:v>
                </c:pt>
                <c:pt idx="5">
                  <c:v>2.8194082303593699</c:v>
                </c:pt>
                <c:pt idx="6">
                  <c:v>3.1651740165514113</c:v>
                </c:pt>
                <c:pt idx="7">
                  <c:v>3.7081963496202244</c:v>
                </c:pt>
                <c:pt idx="8">
                  <c:v>3.8260968144201337</c:v>
                </c:pt>
                <c:pt idx="9">
                  <c:v>3.6078675887087632</c:v>
                </c:pt>
                <c:pt idx="10">
                  <c:v>3.2360276612628955</c:v>
                </c:pt>
                <c:pt idx="11">
                  <c:v>2.9135018705362206</c:v>
                </c:pt>
                <c:pt idx="12">
                  <c:v>2.7831311642670902</c:v>
                </c:pt>
                <c:pt idx="13">
                  <c:v>2.9333408910554359</c:v>
                </c:pt>
                <c:pt idx="14">
                  <c:v>2.4713751275365605</c:v>
                </c:pt>
                <c:pt idx="15">
                  <c:v>1.2810338963836301</c:v>
                </c:pt>
                <c:pt idx="16">
                  <c:v>1.0106563881646071</c:v>
                </c:pt>
                <c:pt idx="17">
                  <c:v>0.67112572270717608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2699264"/>
        <c:axId val="152700800"/>
      </c:barChart>
      <c:catAx>
        <c:axId val="1526992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2700800"/>
        <c:crosses val="autoZero"/>
        <c:auto val="1"/>
        <c:lblAlgn val="ctr"/>
        <c:lblOffset val="100"/>
        <c:noMultiLvlLbl val="0"/>
      </c:catAx>
      <c:valAx>
        <c:axId val="1527008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92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0.56864843341711668</c:v>
                </c:pt>
                <c:pt idx="1">
                  <c:v>0.60373216245883643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0.57113704800537546</c:v>
                </c:pt>
                <c:pt idx="1">
                  <c:v>0.32641978161650009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1.7606948211930418</c:v>
                </c:pt>
                <c:pt idx="1">
                  <c:v>0.57195678548731865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10.35139237986213</c:v>
                </c:pt>
                <c:pt idx="1">
                  <c:v>8.4175862268184183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48.646193663987262</c:v>
                </c:pt>
                <c:pt idx="1">
                  <c:v>56.070541336876765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9.2514247318517775</c:v>
                </c:pt>
                <c:pt idx="1">
                  <c:v>8.8306661274481488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28.8505089216833</c:v>
                </c:pt>
                <c:pt idx="1">
                  <c:v>25.179097579294009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808832"/>
        <c:axId val="152822912"/>
      </c:barChart>
      <c:catAx>
        <c:axId val="152808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822912"/>
        <c:crosses val="autoZero"/>
        <c:auto val="1"/>
        <c:lblAlgn val="ctr"/>
        <c:lblOffset val="100"/>
        <c:noMultiLvlLbl val="0"/>
      </c:catAx>
      <c:valAx>
        <c:axId val="152822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8088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17.032078242042655</c:v>
                </c:pt>
                <c:pt idx="1">
                  <c:v>13.744294875498294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20.042057586541574</c:v>
                </c:pt>
                <c:pt idx="1">
                  <c:v>22.430527471257726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62.239006545056363</c:v>
                </c:pt>
                <c:pt idx="1">
                  <c:v>63.039459240857354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0.68685762635940573</c:v>
                </c:pt>
                <c:pt idx="1">
                  <c:v>0.78571841238661966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865408"/>
        <c:axId val="152883584"/>
      </c:barChart>
      <c:catAx>
        <c:axId val="15286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883584"/>
        <c:crosses val="autoZero"/>
        <c:auto val="1"/>
        <c:lblAlgn val="ctr"/>
        <c:lblOffset val="100"/>
        <c:noMultiLvlLbl val="0"/>
      </c:catAx>
      <c:valAx>
        <c:axId val="152883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865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11</c:v>
                </c:pt>
                <c:pt idx="1">
                  <c:v>6</c:v>
                </c:pt>
                <c:pt idx="2">
                  <c:v>45</c:v>
                </c:pt>
                <c:pt idx="3">
                  <c:v>49</c:v>
                </c:pt>
                <c:pt idx="4">
                  <c:v>40</c:v>
                </c:pt>
                <c:pt idx="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41</c:v>
                </c:pt>
                <c:pt idx="3">
                  <c:v>58</c:v>
                </c:pt>
                <c:pt idx="4">
                  <c:v>18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2910080"/>
        <c:axId val="152928256"/>
      </c:barChart>
      <c:catAx>
        <c:axId val="152910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28256"/>
        <c:crosses val="autoZero"/>
        <c:auto val="1"/>
        <c:lblAlgn val="ctr"/>
        <c:lblOffset val="100"/>
        <c:noMultiLvlLbl val="0"/>
      </c:catAx>
      <c:valAx>
        <c:axId val="152928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0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182</c:v>
                </c:pt>
                <c:pt idx="1">
                  <c:v>137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148</c:v>
                </c:pt>
                <c:pt idx="1">
                  <c:v>105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954496"/>
        <c:axId val="146956288"/>
      </c:barChart>
      <c:catAx>
        <c:axId val="146954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956288"/>
        <c:crosses val="autoZero"/>
        <c:auto val="1"/>
        <c:lblAlgn val="ctr"/>
        <c:lblOffset val="100"/>
        <c:noMultiLvlLbl val="0"/>
      </c:catAx>
      <c:valAx>
        <c:axId val="14695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95449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0.34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2964480"/>
        <c:axId val="152966272"/>
      </c:barChart>
      <c:catAx>
        <c:axId val="15296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66272"/>
        <c:crosses val="autoZero"/>
        <c:auto val="1"/>
        <c:lblAlgn val="ctr"/>
        <c:lblOffset val="100"/>
        <c:noMultiLvlLbl val="0"/>
      </c:catAx>
      <c:valAx>
        <c:axId val="15296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6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62.655279503105589</c:v>
                </c:pt>
                <c:pt idx="2">
                  <c:v>15.354637568199534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37.344720496894411</c:v>
                </c:pt>
                <c:pt idx="2">
                  <c:v>84.645362431800464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012864"/>
        <c:axId val="153035136"/>
      </c:barChart>
      <c:catAx>
        <c:axId val="15301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35136"/>
        <c:crosses val="autoZero"/>
        <c:auto val="1"/>
        <c:lblAlgn val="ctr"/>
        <c:lblOffset val="100"/>
        <c:noMultiLvlLbl val="0"/>
      </c:catAx>
      <c:valAx>
        <c:axId val="153035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12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825</c:v>
                </c:pt>
                <c:pt idx="1">
                  <c:v>840</c:v>
                </c:pt>
                <c:pt idx="2">
                  <c:v>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910</c:v>
                </c:pt>
                <c:pt idx="1">
                  <c:v>875</c:v>
                </c:pt>
                <c:pt idx="2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64032"/>
        <c:axId val="153169920"/>
      </c:barChart>
      <c:catAx>
        <c:axId val="1531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69920"/>
        <c:crosses val="autoZero"/>
        <c:auto val="1"/>
        <c:lblAlgn val="ctr"/>
        <c:lblOffset val="100"/>
        <c:noMultiLvlLbl val="0"/>
      </c:catAx>
      <c:valAx>
        <c:axId val="15316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164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1242</c:v>
                </c:pt>
                <c:pt idx="1">
                  <c:v>1504</c:v>
                </c:pt>
                <c:pt idx="2">
                  <c:v>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1365</c:v>
                </c:pt>
                <c:pt idx="1">
                  <c:v>1610</c:v>
                </c:pt>
                <c:pt idx="2">
                  <c:v>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12800"/>
        <c:axId val="153214336"/>
      </c:barChart>
      <c:catAx>
        <c:axId val="1532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14336"/>
        <c:crosses val="autoZero"/>
        <c:auto val="1"/>
        <c:lblAlgn val="ctr"/>
        <c:lblOffset val="100"/>
        <c:noMultiLvlLbl val="0"/>
      </c:catAx>
      <c:valAx>
        <c:axId val="1532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212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24.360809981591327</c:v>
                </c:pt>
                <c:pt idx="1">
                  <c:v>32.992118415993851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27.142564941705871</c:v>
                </c:pt>
                <c:pt idx="1">
                  <c:v>27.029668076380879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19.012067907547557</c:v>
                </c:pt>
                <c:pt idx="1">
                  <c:v>18.731577598359607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16.598486398036407</c:v>
                </c:pt>
                <c:pt idx="1">
                  <c:v>15.15442778418557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7.1998363673552879</c:v>
                </c:pt>
                <c:pt idx="1">
                  <c:v>4.3589004229142638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5.6862344037635504</c:v>
                </c:pt>
                <c:pt idx="1">
                  <c:v>1.7333077021658336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3325568"/>
        <c:axId val="153327104"/>
      </c:barChart>
      <c:catAx>
        <c:axId val="15332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27104"/>
        <c:crosses val="autoZero"/>
        <c:auto val="1"/>
        <c:lblAlgn val="ctr"/>
        <c:lblOffset val="100"/>
        <c:noMultiLvlLbl val="0"/>
      </c:catAx>
      <c:valAx>
        <c:axId val="1533271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3255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53.04</c:v>
                </c:pt>
                <c:pt idx="1">
                  <c:v>40.090000000000003</c:v>
                </c:pt>
                <c:pt idx="2">
                  <c:v>5.91</c:v>
                </c:pt>
                <c:pt idx="3">
                  <c:v>0.73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54.89</c:v>
                </c:pt>
                <c:pt idx="1">
                  <c:v>37.200000000000003</c:v>
                </c:pt>
                <c:pt idx="2">
                  <c:v>6.65</c:v>
                </c:pt>
                <c:pt idx="3">
                  <c:v>0.93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3441792"/>
        <c:axId val="153443328"/>
      </c:barChart>
      <c:catAx>
        <c:axId val="1534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43328"/>
        <c:crosses val="autoZero"/>
        <c:auto val="1"/>
        <c:lblAlgn val="ctr"/>
        <c:lblOffset val="100"/>
        <c:noMultiLvlLbl val="0"/>
      </c:catAx>
      <c:valAx>
        <c:axId val="153443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417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78961</c:v>
                </c:pt>
                <c:pt idx="1">
                  <c:v>90833</c:v>
                </c:pt>
                <c:pt idx="2">
                  <c:v>103537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4672"/>
        <c:axId val="153490560"/>
      </c:barChart>
      <c:catAx>
        <c:axId val="1534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90560"/>
        <c:crosses val="autoZero"/>
        <c:auto val="1"/>
        <c:lblAlgn val="ctr"/>
        <c:lblOffset val="100"/>
        <c:noMultiLvlLbl val="0"/>
      </c:catAx>
      <c:valAx>
        <c:axId val="15349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8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35094</c:v>
                </c:pt>
                <c:pt idx="1">
                  <c:v>35959</c:v>
                </c:pt>
                <c:pt idx="2">
                  <c:v>36614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33781</c:v>
                </c:pt>
                <c:pt idx="1">
                  <c:v>34310</c:v>
                </c:pt>
                <c:pt idx="2">
                  <c:v>34701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28960"/>
        <c:axId val="153543040"/>
      </c:barChart>
      <c:catAx>
        <c:axId val="1535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43040"/>
        <c:crosses val="autoZero"/>
        <c:auto val="1"/>
        <c:lblAlgn val="ctr"/>
        <c:lblOffset val="100"/>
        <c:noMultiLvlLbl val="0"/>
      </c:catAx>
      <c:valAx>
        <c:axId val="1535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28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18.7</c:v>
                </c:pt>
                <c:pt idx="1">
                  <c:v>33.4</c:v>
                </c:pt>
                <c:pt idx="2">
                  <c:v>14.6</c:v>
                </c:pt>
                <c:pt idx="3">
                  <c:v>33.300000000000011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979136"/>
        <c:axId val="153985024"/>
      </c:barChart>
      <c:catAx>
        <c:axId val="153979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985024"/>
        <c:crosses val="autoZero"/>
        <c:auto val="1"/>
        <c:lblAlgn val="ctr"/>
        <c:lblOffset val="100"/>
        <c:noMultiLvlLbl val="0"/>
      </c:catAx>
      <c:valAx>
        <c:axId val="1539850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9791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7802</c:v>
                </c:pt>
                <c:pt idx="1">
                  <c:v>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986880"/>
        <c:axId val="146988416"/>
      </c:barChart>
      <c:catAx>
        <c:axId val="14698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988416"/>
        <c:crosses val="autoZero"/>
        <c:auto val="1"/>
        <c:lblAlgn val="ctr"/>
        <c:lblOffset val="100"/>
        <c:noMultiLvlLbl val="0"/>
      </c:catAx>
      <c:valAx>
        <c:axId val="14698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8688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6.3</c:v>
                </c:pt>
                <c:pt idx="1">
                  <c:v>5.6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05888"/>
        <c:axId val="154007424"/>
      </c:barChart>
      <c:catAx>
        <c:axId val="15400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07424"/>
        <c:crosses val="autoZero"/>
        <c:auto val="1"/>
        <c:lblAlgn val="ctr"/>
        <c:lblOffset val="100"/>
        <c:noMultiLvlLbl val="0"/>
      </c:catAx>
      <c:valAx>
        <c:axId val="15400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05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8.5</c:v>
                </c:pt>
                <c:pt idx="1">
                  <c:v>5.7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12512"/>
        <c:axId val="153714048"/>
      </c:barChart>
      <c:catAx>
        <c:axId val="1537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714048"/>
        <c:crosses val="autoZero"/>
        <c:auto val="1"/>
        <c:lblAlgn val="ctr"/>
        <c:lblOffset val="100"/>
        <c:noMultiLvlLbl val="0"/>
      </c:catAx>
      <c:valAx>
        <c:axId val="15371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712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1.19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1.1000000000000001</c:v>
                </c:pt>
                <c:pt idx="1">
                  <c:v>2.29</c:v>
                </c:pt>
                <c:pt idx="2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912448"/>
        <c:axId val="153913984"/>
      </c:barChart>
      <c:catAx>
        <c:axId val="1539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913984"/>
        <c:crosses val="autoZero"/>
        <c:auto val="1"/>
        <c:lblAlgn val="ctr"/>
        <c:lblOffset val="100"/>
        <c:noMultiLvlLbl val="0"/>
      </c:catAx>
      <c:valAx>
        <c:axId val="15391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912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1736</c:v>
                </c:pt>
                <c:pt idx="1">
                  <c:v>3139</c:v>
                </c:pt>
                <c:pt idx="2">
                  <c:v>5410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2032</c:v>
                </c:pt>
                <c:pt idx="1">
                  <c:v>4079</c:v>
                </c:pt>
                <c:pt idx="2">
                  <c:v>16253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864000"/>
        <c:axId val="144865536"/>
      </c:barChart>
      <c:catAx>
        <c:axId val="14486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65536"/>
        <c:crosses val="autoZero"/>
        <c:auto val="1"/>
        <c:lblAlgn val="ctr"/>
        <c:lblOffset val="100"/>
        <c:noMultiLvlLbl val="0"/>
      </c:catAx>
      <c:valAx>
        <c:axId val="1448655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864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4457</c:v>
                </c:pt>
                <c:pt idx="1">
                  <c:v>8820</c:v>
                </c:pt>
                <c:pt idx="2">
                  <c:v>14710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5134</c:v>
                </c:pt>
                <c:pt idx="1">
                  <c:v>11190</c:v>
                </c:pt>
                <c:pt idx="2">
                  <c:v>65170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916864"/>
        <c:axId val="144918400"/>
      </c:barChart>
      <c:catAx>
        <c:axId val="14491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18400"/>
        <c:crosses val="autoZero"/>
        <c:auto val="1"/>
        <c:lblAlgn val="ctr"/>
        <c:lblOffset val="100"/>
        <c:noMultiLvlLbl val="0"/>
      </c:catAx>
      <c:valAx>
        <c:axId val="144918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916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2.6</c:v>
                </c:pt>
                <c:pt idx="1">
                  <c:v>2.8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2.7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312704"/>
        <c:axId val="154314240"/>
      </c:barChart>
      <c:catAx>
        <c:axId val="15431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auto val="1"/>
        <c:lblAlgn val="ctr"/>
        <c:lblOffset val="100"/>
        <c:noMultiLvlLbl val="0"/>
      </c:catAx>
      <c:valAx>
        <c:axId val="154314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312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37.6</c:v>
                </c:pt>
                <c:pt idx="1">
                  <c:v>38.799999999999997</c:v>
                </c:pt>
                <c:pt idx="2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40.700000000000003</c:v>
                </c:pt>
                <c:pt idx="1">
                  <c:v>41.6</c:v>
                </c:pt>
                <c:pt idx="2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045824"/>
        <c:axId val="154051712"/>
      </c:barChart>
      <c:catAx>
        <c:axId val="1540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051712"/>
        <c:crosses val="autoZero"/>
        <c:auto val="1"/>
        <c:lblAlgn val="ctr"/>
        <c:lblOffset val="100"/>
        <c:noMultiLvlLbl val="0"/>
      </c:catAx>
      <c:valAx>
        <c:axId val="154051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045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1681.61</c:v>
                </c:pt>
                <c:pt idx="1">
                  <c:v>1890.16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68320"/>
        <c:axId val="154198784"/>
      </c:barChart>
      <c:catAx>
        <c:axId val="154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98784"/>
        <c:crosses val="autoZero"/>
        <c:auto val="1"/>
        <c:lblAlgn val="ctr"/>
        <c:lblOffset val="100"/>
        <c:noMultiLvlLbl val="0"/>
      </c:catAx>
      <c:valAx>
        <c:axId val="15419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6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33</c:v>
                </c:pt>
                <c:pt idx="1">
                  <c:v>29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233856"/>
        <c:axId val="154235648"/>
      </c:barChart>
      <c:catAx>
        <c:axId val="1542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35648"/>
        <c:crosses val="autoZero"/>
        <c:auto val="1"/>
        <c:lblAlgn val="ctr"/>
        <c:lblOffset val="100"/>
        <c:noMultiLvlLbl val="0"/>
      </c:catAx>
      <c:valAx>
        <c:axId val="15423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338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93425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82995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163328</v>
      </c>
      <c r="C4" s="35">
        <v>78050</v>
      </c>
      <c r="D4" s="63">
        <v>85278</v>
      </c>
      <c r="E4" s="211"/>
    </row>
    <row r="5" spans="1:5" ht="30" x14ac:dyDescent="0.25">
      <c r="A5" s="201" t="s">
        <v>716</v>
      </c>
      <c r="B5" s="72">
        <v>221634</v>
      </c>
      <c r="C5" s="61">
        <v>105654</v>
      </c>
      <c r="D5" s="111">
        <v>115980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31717</v>
      </c>
      <c r="C4" s="71">
        <v>33459</v>
      </c>
    </row>
    <row r="5" spans="1:6" x14ac:dyDescent="0.25">
      <c r="A5" s="286" t="s">
        <v>719</v>
      </c>
      <c r="B5" s="214">
        <v>7105</v>
      </c>
      <c r="C5" s="214">
        <v>8040</v>
      </c>
    </row>
    <row r="6" spans="1:6" x14ac:dyDescent="0.25">
      <c r="A6" s="286" t="s">
        <v>720</v>
      </c>
      <c r="B6" s="214">
        <v>12826</v>
      </c>
      <c r="C6" s="214">
        <v>13551</v>
      </c>
    </row>
    <row r="7" spans="1:6" x14ac:dyDescent="0.25">
      <c r="A7" s="286" t="s">
        <v>721</v>
      </c>
      <c r="B7" s="214">
        <v>24712</v>
      </c>
      <c r="C7" s="214">
        <v>17297</v>
      </c>
    </row>
    <row r="8" spans="1:6" x14ac:dyDescent="0.25">
      <c r="A8" s="286" t="s">
        <v>722</v>
      </c>
      <c r="B8" s="214">
        <v>82</v>
      </c>
      <c r="C8" s="214">
        <v>183</v>
      </c>
    </row>
    <row r="9" spans="1:6" x14ac:dyDescent="0.25">
      <c r="A9" s="286" t="s">
        <v>723</v>
      </c>
      <c r="B9" s="214">
        <v>8529</v>
      </c>
      <c r="C9" s="214">
        <v>7847</v>
      </c>
    </row>
    <row r="10" spans="1:6" ht="30" x14ac:dyDescent="0.25">
      <c r="A10" s="293" t="s">
        <v>724</v>
      </c>
      <c r="B10" s="214">
        <v>7035</v>
      </c>
      <c r="C10" s="214">
        <v>747</v>
      </c>
    </row>
    <row r="11" spans="1:6" x14ac:dyDescent="0.25">
      <c r="A11" s="286" t="s">
        <v>887</v>
      </c>
      <c r="B11" s="214">
        <v>3322</v>
      </c>
      <c r="C11" s="214">
        <v>4779</v>
      </c>
    </row>
    <row r="12" spans="1:6" x14ac:dyDescent="0.25">
      <c r="A12" s="294" t="s">
        <v>16</v>
      </c>
      <c r="B12" s="1">
        <f>SUM(B4:B11)</f>
        <v>95328</v>
      </c>
      <c r="C12" s="1">
        <f>SUM(C4:C11)</f>
        <v>85903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38001</v>
      </c>
      <c r="C19" s="71">
        <v>37452</v>
      </c>
    </row>
    <row r="20" spans="1:3" x14ac:dyDescent="0.25">
      <c r="A20" s="286" t="s">
        <v>719</v>
      </c>
      <c r="B20" s="214">
        <v>3605</v>
      </c>
      <c r="C20" s="214">
        <v>4105</v>
      </c>
    </row>
    <row r="21" spans="1:3" x14ac:dyDescent="0.25">
      <c r="A21" s="286" t="s">
        <v>720</v>
      </c>
      <c r="B21" s="214">
        <v>12792</v>
      </c>
      <c r="C21" s="214">
        <v>13399</v>
      </c>
    </row>
    <row r="22" spans="1:3" x14ac:dyDescent="0.25">
      <c r="A22" s="286" t="s">
        <v>721</v>
      </c>
      <c r="B22" s="214">
        <v>23887</v>
      </c>
      <c r="C22" s="214">
        <v>16143</v>
      </c>
    </row>
    <row r="23" spans="1:3" x14ac:dyDescent="0.25">
      <c r="A23" s="286" t="s">
        <v>722</v>
      </c>
      <c r="B23" s="214">
        <v>98</v>
      </c>
      <c r="C23" s="214">
        <v>130</v>
      </c>
    </row>
    <row r="24" spans="1:3" x14ac:dyDescent="0.25">
      <c r="A24" s="286" t="s">
        <v>723</v>
      </c>
      <c r="B24" s="214">
        <v>6460</v>
      </c>
      <c r="C24" s="214">
        <v>5901</v>
      </c>
    </row>
    <row r="25" spans="1:3" ht="30" x14ac:dyDescent="0.25">
      <c r="A25" s="293" t="s">
        <v>724</v>
      </c>
      <c r="B25" s="214">
        <v>4831</v>
      </c>
      <c r="C25" s="214">
        <v>826</v>
      </c>
    </row>
    <row r="26" spans="1:3" x14ac:dyDescent="0.25">
      <c r="A26" s="286" t="s">
        <v>887</v>
      </c>
      <c r="B26" s="214">
        <v>3484</v>
      </c>
      <c r="C26" s="214">
        <v>4679</v>
      </c>
    </row>
    <row r="27" spans="1:3" x14ac:dyDescent="0.25">
      <c r="A27" s="294" t="s">
        <v>16</v>
      </c>
      <c r="B27" s="1">
        <f>SUM(B19:B26)</f>
        <v>93158</v>
      </c>
      <c r="C27" s="1">
        <f>SUM(C19:C26)</f>
        <v>82635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76.75</v>
      </c>
      <c r="C4" s="1018">
        <v>74.44</v>
      </c>
      <c r="D4" s="1018">
        <v>78.83</v>
      </c>
      <c r="E4" s="1019">
        <v>1124</v>
      </c>
      <c r="F4" s="1019">
        <v>140.5</v>
      </c>
      <c r="G4" s="1020">
        <v>43</v>
      </c>
      <c r="H4" s="1021">
        <v>41.3</v>
      </c>
      <c r="I4" s="1022">
        <v>44.5</v>
      </c>
      <c r="J4" s="1019">
        <v>8.5</v>
      </c>
    </row>
    <row r="5" spans="1:12" x14ac:dyDescent="0.25">
      <c r="A5" s="498">
        <v>2021</v>
      </c>
      <c r="B5" s="757">
        <v>75.92</v>
      </c>
      <c r="C5" s="758">
        <v>73.45</v>
      </c>
      <c r="D5" s="758">
        <v>78.290000000000006</v>
      </c>
      <c r="E5" s="1023">
        <v>1115</v>
      </c>
      <c r="F5" s="1023">
        <v>139.80000000000001</v>
      </c>
      <c r="G5" s="1024">
        <v>43</v>
      </c>
      <c r="H5" s="1025">
        <v>41.3</v>
      </c>
      <c r="I5" s="1026">
        <v>44.6</v>
      </c>
      <c r="J5" s="1023">
        <v>5.7</v>
      </c>
    </row>
    <row r="6" spans="1:12" x14ac:dyDescent="0.25">
      <c r="A6" s="499">
        <v>2022</v>
      </c>
      <c r="B6" s="1011">
        <v>75.819999999999993</v>
      </c>
      <c r="C6" s="1012">
        <v>73.12</v>
      </c>
      <c r="D6" s="1012">
        <v>78.31</v>
      </c>
      <c r="E6" s="1013">
        <v>1124</v>
      </c>
      <c r="F6" s="1013">
        <v>135.69999999999999</v>
      </c>
      <c r="G6" s="1014">
        <v>42.9</v>
      </c>
      <c r="H6" s="1015">
        <v>41.2</v>
      </c>
      <c r="I6" s="1016">
        <v>44.4</v>
      </c>
      <c r="J6" s="1013">
        <v>8.5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5.7</v>
      </c>
    </row>
    <row r="13" spans="1:12" x14ac:dyDescent="0.25">
      <c r="A13" s="633">
        <f t="shared" si="0"/>
        <v>2022</v>
      </c>
      <c r="B13" s="627">
        <f t="shared" si="1"/>
        <v>8.5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46036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71315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40.4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103537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4009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44527</v>
      </c>
      <c r="C5" s="70">
        <v>68875</v>
      </c>
      <c r="D5" s="55">
        <v>33781</v>
      </c>
      <c r="E5" s="110">
        <v>35094</v>
      </c>
      <c r="F5" s="55">
        <v>39</v>
      </c>
      <c r="G5" s="55">
        <v>40.700000000000003</v>
      </c>
      <c r="H5" s="110">
        <v>37.6</v>
      </c>
      <c r="I5" s="55"/>
      <c r="J5" s="70"/>
      <c r="K5" s="55"/>
      <c r="L5" s="55"/>
      <c r="M5" s="71">
        <v>40</v>
      </c>
      <c r="N5" s="71">
        <v>33</v>
      </c>
      <c r="O5" s="71">
        <v>47</v>
      </c>
    </row>
    <row r="6" spans="1:16" x14ac:dyDescent="0.25">
      <c r="A6" s="215">
        <v>2021</v>
      </c>
      <c r="B6" s="212">
        <v>45510</v>
      </c>
      <c r="C6" s="212">
        <v>70269</v>
      </c>
      <c r="D6" s="58">
        <v>34310</v>
      </c>
      <c r="E6" s="160">
        <v>35959</v>
      </c>
      <c r="F6" s="58">
        <v>40.1</v>
      </c>
      <c r="G6" s="58">
        <v>41.6</v>
      </c>
      <c r="H6" s="160">
        <v>38.799999999999997</v>
      </c>
      <c r="I6" s="58">
        <v>78961</v>
      </c>
      <c r="J6" s="212">
        <v>6032</v>
      </c>
      <c r="K6" s="58">
        <v>2379</v>
      </c>
      <c r="L6" s="58">
        <v>3653</v>
      </c>
      <c r="M6" s="214">
        <v>35</v>
      </c>
      <c r="N6" s="214">
        <v>29</v>
      </c>
      <c r="O6" s="214">
        <v>40</v>
      </c>
    </row>
    <row r="7" spans="1:16" x14ac:dyDescent="0.25">
      <c r="A7" s="229">
        <v>2022</v>
      </c>
      <c r="B7" s="167">
        <v>46036</v>
      </c>
      <c r="C7" s="167">
        <v>71315</v>
      </c>
      <c r="D7" s="94">
        <v>34701</v>
      </c>
      <c r="E7" s="169">
        <v>36614</v>
      </c>
      <c r="F7" s="94">
        <v>40.4</v>
      </c>
      <c r="G7" s="58">
        <v>41.8</v>
      </c>
      <c r="H7" s="160">
        <v>39.200000000000003</v>
      </c>
      <c r="I7" s="94">
        <v>90833</v>
      </c>
      <c r="J7" s="167">
        <v>4949</v>
      </c>
      <c r="K7" s="94">
        <v>1947</v>
      </c>
      <c r="L7" s="94">
        <v>3002</v>
      </c>
      <c r="M7" s="214">
        <v>28</v>
      </c>
      <c r="N7" s="214">
        <v>24</v>
      </c>
      <c r="O7" s="214">
        <v>32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103537</v>
      </c>
      <c r="J8" s="1072">
        <v>4009</v>
      </c>
      <c r="K8" s="1073">
        <v>1578</v>
      </c>
      <c r="L8" s="1073">
        <v>2431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78961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90833</v>
      </c>
      <c r="F14" s="514">
        <f>A5</f>
        <v>2020</v>
      </c>
      <c r="G14" s="310">
        <f>IF(ISBLANK(E5),"",E5)</f>
        <v>35094</v>
      </c>
      <c r="H14" s="310">
        <f>IF(ISBLANK(D5),"",D5)</f>
        <v>33781</v>
      </c>
      <c r="K14" s="514">
        <f>A6</f>
        <v>2021</v>
      </c>
      <c r="L14" s="310">
        <f>IF(ISBLANK(L6),"",L6)</f>
        <v>3653</v>
      </c>
      <c r="M14" s="310">
        <f>IF(ISBLANK(K6),"",K6)</f>
        <v>2379</v>
      </c>
    </row>
    <row r="15" spans="1:16" x14ac:dyDescent="0.25">
      <c r="A15" s="481">
        <f>A8</f>
        <v>2023</v>
      </c>
      <c r="B15" s="311">
        <f t="shared" si="0"/>
        <v>103537</v>
      </c>
      <c r="F15" s="486">
        <f t="shared" ref="F15:F16" si="1">A6</f>
        <v>2021</v>
      </c>
      <c r="G15" s="479">
        <f t="shared" ref="G15:G16" si="2">IF(ISBLANK(E6),"",E6)</f>
        <v>35959</v>
      </c>
      <c r="H15" s="479">
        <f t="shared" ref="H15:H16" si="3">IF(ISBLANK(D6),"",D6)</f>
        <v>34310</v>
      </c>
      <c r="K15" s="486">
        <f>A7</f>
        <v>2022</v>
      </c>
      <c r="L15" s="479">
        <f t="shared" ref="L15:L16" si="4">IF(ISBLANK(L7),"",L7)</f>
        <v>3002</v>
      </c>
      <c r="M15" s="479">
        <f t="shared" ref="M15:M16" si="5">IF(ISBLANK(K7),"",K7)</f>
        <v>1947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36614</v>
      </c>
      <c r="H16" s="311">
        <f t="shared" si="3"/>
        <v>34701</v>
      </c>
      <c r="K16" s="481">
        <f>A8</f>
        <v>2023</v>
      </c>
      <c r="L16" s="311">
        <f t="shared" si="4"/>
        <v>2431</v>
      </c>
      <c r="M16" s="311">
        <f t="shared" si="5"/>
        <v>1578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44527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45510</v>
      </c>
      <c r="C21" s="373"/>
      <c r="D21" s="197"/>
      <c r="F21" s="514">
        <f>A5</f>
        <v>2020</v>
      </c>
      <c r="G21" s="310">
        <f>IF(ISBLANK(E5),"",E5)</f>
        <v>35094</v>
      </c>
      <c r="H21" s="310">
        <f>IF(ISBLANK(D5),"",D5)</f>
        <v>33781</v>
      </c>
      <c r="K21" s="514">
        <f>A6</f>
        <v>2021</v>
      </c>
      <c r="L21" s="310">
        <f>IF(ISBLANK(L6),"",L6)</f>
        <v>3653</v>
      </c>
      <c r="M21" s="310">
        <f>IF(ISBLANK(K6),"",K6)</f>
        <v>2379</v>
      </c>
    </row>
    <row r="22" spans="1:15" x14ac:dyDescent="0.25">
      <c r="A22" s="481">
        <f t="shared" si="6"/>
        <v>2022</v>
      </c>
      <c r="B22" s="311">
        <f t="shared" si="7"/>
        <v>46036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35959</v>
      </c>
      <c r="H22" s="479">
        <f t="shared" ref="H22:H23" si="10">IF(ISBLANK(D6),"",D6)</f>
        <v>34310</v>
      </c>
      <c r="K22" s="486">
        <f>A7</f>
        <v>2022</v>
      </c>
      <c r="L22" s="479">
        <f>IF(ISBLANK(L7),"",L7)</f>
        <v>3002</v>
      </c>
      <c r="M22" s="479">
        <f>IF(ISBLANK(K7),"",K7)</f>
        <v>1947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36614</v>
      </c>
      <c r="H23" s="311">
        <f t="shared" si="10"/>
        <v>34701</v>
      </c>
      <c r="K23" s="481">
        <f>A8</f>
        <v>2023</v>
      </c>
      <c r="L23" s="311">
        <f>IF(ISBLANK(L8),"",L8)</f>
        <v>2431</v>
      </c>
      <c r="M23" s="311">
        <f>IF(ISBLANK(K8),"",K8)</f>
        <v>1578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44527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45510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46036</v>
      </c>
      <c r="C28" s="373"/>
      <c r="D28" s="197"/>
      <c r="F28" s="514">
        <f>A5</f>
        <v>2020</v>
      </c>
      <c r="G28" s="310">
        <f>IF(ISBLANK(H5),"",H5)</f>
        <v>37.6</v>
      </c>
      <c r="H28" s="310">
        <f>IF(ISBLANK(G5),"",G5)</f>
        <v>40.700000000000003</v>
      </c>
      <c r="K28" s="514">
        <f>A5</f>
        <v>2020</v>
      </c>
      <c r="L28" s="310">
        <f>IF(ISBLANK(O5),"",O5)</f>
        <v>47</v>
      </c>
      <c r="M28" s="310">
        <f>IF(ISBLANK(N5),"",N5)</f>
        <v>33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38.799999999999997</v>
      </c>
      <c r="H29" s="479">
        <f t="shared" ref="H29:H30" si="15">IF(ISBLANK(G6),"",G6)</f>
        <v>41.6</v>
      </c>
      <c r="K29" s="486">
        <f t="shared" ref="K29:K30" si="16">A6</f>
        <v>2021</v>
      </c>
      <c r="L29" s="479">
        <f t="shared" ref="L29:L30" si="17">IF(ISBLANK(O6),"",O6)</f>
        <v>40</v>
      </c>
      <c r="M29" s="479">
        <f t="shared" ref="M29:M30" si="18">IF(ISBLANK(N6),"",N6)</f>
        <v>29</v>
      </c>
    </row>
    <row r="30" spans="1:15" x14ac:dyDescent="0.25">
      <c r="F30" s="481">
        <f t="shared" si="13"/>
        <v>2022</v>
      </c>
      <c r="G30" s="311">
        <f t="shared" si="14"/>
        <v>39.200000000000003</v>
      </c>
      <c r="H30" s="311">
        <f t="shared" si="15"/>
        <v>41.8</v>
      </c>
      <c r="K30" s="481">
        <f t="shared" si="16"/>
        <v>2022</v>
      </c>
      <c r="L30" s="311">
        <f t="shared" si="17"/>
        <v>32</v>
      </c>
      <c r="M30" s="311">
        <f t="shared" si="18"/>
        <v>24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37.6</v>
      </c>
      <c r="H35" s="310">
        <f>IF(ISBLANK(G5),"",G5)</f>
        <v>40.700000000000003</v>
      </c>
      <c r="K35" s="514">
        <f>A5</f>
        <v>2020</v>
      </c>
      <c r="L35" s="310">
        <f>IF(ISBLANK(O5),"",O5)</f>
        <v>47</v>
      </c>
      <c r="M35" s="310">
        <f>IF(ISBLANK(N5),"",N5)</f>
        <v>33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38.799999999999997</v>
      </c>
      <c r="H36" s="479">
        <f t="shared" ref="H36:H37" si="21">IF(ISBLANK(G6),"",G6)</f>
        <v>41.6</v>
      </c>
      <c r="K36" s="486">
        <f t="shared" ref="K36:K37" si="22">A6</f>
        <v>2021</v>
      </c>
      <c r="L36" s="479">
        <f t="shared" ref="L36:L37" si="23">IF(ISBLANK(O6),"",O6)</f>
        <v>40</v>
      </c>
      <c r="M36" s="479">
        <f t="shared" ref="M36:M37" si="24">IF(ISBLANK(N6),"",N6)</f>
        <v>29</v>
      </c>
    </row>
    <row r="37" spans="6:15" x14ac:dyDescent="0.25">
      <c r="F37" s="481">
        <f t="shared" si="19"/>
        <v>2022</v>
      </c>
      <c r="G37" s="311">
        <f t="shared" si="20"/>
        <v>39.200000000000003</v>
      </c>
      <c r="H37" s="311">
        <f t="shared" si="21"/>
        <v>41.8</v>
      </c>
      <c r="K37" s="481">
        <f t="shared" si="22"/>
        <v>2022</v>
      </c>
      <c r="L37" s="311">
        <f t="shared" si="23"/>
        <v>32</v>
      </c>
      <c r="M37" s="311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14</v>
      </c>
      <c r="C6" s="35">
        <v>15.7</v>
      </c>
      <c r="D6" s="63">
        <v>13</v>
      </c>
      <c r="E6" s="35">
        <v>56.9</v>
      </c>
      <c r="F6" s="35">
        <v>52.2</v>
      </c>
      <c r="G6" s="35">
        <v>60.1</v>
      </c>
      <c r="H6" s="292">
        <v>29</v>
      </c>
      <c r="I6" s="35">
        <v>32.200000000000003</v>
      </c>
      <c r="J6" s="63">
        <v>27</v>
      </c>
      <c r="M6" s="127" t="s">
        <v>16</v>
      </c>
      <c r="N6" s="935">
        <f>IF(ISBLANK(B8),"",B8)</f>
        <v>13.2</v>
      </c>
      <c r="O6" s="935">
        <f>IF(ISBLANK(E8),"",E8)</f>
        <v>53.8</v>
      </c>
      <c r="P6" s="128">
        <f>IF(ISBLANK(H8),"",H8)</f>
        <v>33</v>
      </c>
    </row>
    <row r="7" spans="1:19" x14ac:dyDescent="0.25">
      <c r="A7" s="286">
        <v>2022</v>
      </c>
      <c r="B7" s="167">
        <v>13.4</v>
      </c>
      <c r="C7" s="94">
        <v>14.9</v>
      </c>
      <c r="D7" s="169">
        <v>12.4</v>
      </c>
      <c r="E7" s="94">
        <v>55.3</v>
      </c>
      <c r="F7" s="94">
        <v>50.4</v>
      </c>
      <c r="G7" s="94">
        <v>58.4</v>
      </c>
      <c r="H7" s="167">
        <v>31.3</v>
      </c>
      <c r="I7" s="94">
        <v>34.6</v>
      </c>
      <c r="J7" s="169">
        <v>29.2</v>
      </c>
    </row>
    <row r="8" spans="1:19" x14ac:dyDescent="0.25">
      <c r="A8" s="218">
        <v>2023</v>
      </c>
      <c r="B8" s="167">
        <v>13.2</v>
      </c>
      <c r="C8" s="94">
        <v>13.4</v>
      </c>
      <c r="D8" s="169">
        <v>13</v>
      </c>
      <c r="E8" s="94">
        <v>53.8</v>
      </c>
      <c r="F8" s="94">
        <v>50.8</v>
      </c>
      <c r="G8" s="94">
        <v>55.7</v>
      </c>
      <c r="H8" s="167">
        <v>33</v>
      </c>
      <c r="I8" s="94">
        <v>35.799999999999997</v>
      </c>
      <c r="J8" s="169">
        <v>31.2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13</v>
      </c>
      <c r="O12" s="936">
        <f>IF(ISBLANK(G8),"",G8)</f>
        <v>55.7</v>
      </c>
      <c r="P12" s="938">
        <f>IF(ISBLANK(J8),"",J8)</f>
        <v>31.2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13.4</v>
      </c>
      <c r="O13" s="937">
        <f>IF(ISBLANK(F8),"",F8)</f>
        <v>50.8</v>
      </c>
      <c r="P13" s="939">
        <f>IF(ISBLANK(I8),"",I8)</f>
        <v>35.799999999999997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13.2</v>
      </c>
      <c r="O20" s="935">
        <f>IF(ISBLANK(E8),"",E8)</f>
        <v>53.8</v>
      </c>
      <c r="P20" s="940">
        <f>IF(ISBLANK(H8),"",H8)</f>
        <v>33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13</v>
      </c>
      <c r="O24" s="936">
        <f>IF(ISBLANK(G8),"",G8)</f>
        <v>55.7</v>
      </c>
      <c r="P24" s="938">
        <f>IF(ISBLANK(J8),"",J8)</f>
        <v>31.2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13.4</v>
      </c>
      <c r="O25" s="937">
        <f>IF(ISBLANK(F8),"",F8)</f>
        <v>50.8</v>
      </c>
      <c r="P25" s="939">
        <f>IF(ISBLANK(I8),"",I8)</f>
        <v>35.799999999999997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931209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5278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796210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4513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11543992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65435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4975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418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317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9186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494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911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5829352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13.1</v>
      </c>
      <c r="E20" s="600">
        <v>18.399999999999999</v>
      </c>
      <c r="F20" s="600">
        <v>18.7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40.299999999999997</v>
      </c>
      <c r="E21" s="751">
        <v>48.2</v>
      </c>
      <c r="F21" s="751">
        <v>33.4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15.5</v>
      </c>
      <c r="E22" s="752">
        <v>2</v>
      </c>
      <c r="F22" s="752">
        <v>14.6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18.7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33.4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14.6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33.300000000000011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18.7</v>
      </c>
      <c r="C30" s="204" t="s">
        <v>493</v>
      </c>
    </row>
    <row r="31" spans="1:11" x14ac:dyDescent="0.25">
      <c r="A31" s="698" t="s">
        <v>1430</v>
      </c>
      <c r="B31" s="734">
        <f>F21</f>
        <v>33.4</v>
      </c>
    </row>
    <row r="32" spans="1:11" x14ac:dyDescent="0.25">
      <c r="A32" s="698" t="s">
        <v>1431</v>
      </c>
      <c r="B32" s="734">
        <f>F22</f>
        <v>14.6</v>
      </c>
    </row>
    <row r="33" spans="1:2" x14ac:dyDescent="0.25">
      <c r="A33" s="699" t="s">
        <v>1432</v>
      </c>
      <c r="B33" s="732">
        <f>100-(B30+B31+B32)</f>
        <v>33.300000000000011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4951</v>
      </c>
      <c r="C4" s="71">
        <v>314</v>
      </c>
      <c r="D4" s="71">
        <v>347</v>
      </c>
      <c r="G4" s="217">
        <f>A4</f>
        <v>2021</v>
      </c>
      <c r="H4" s="289">
        <f>IF(ISBLANK(C4),"",C4)</f>
        <v>314</v>
      </c>
      <c r="I4" s="289">
        <f>IF(ISBLANK(D4),"",D4)</f>
        <v>347</v>
      </c>
    </row>
    <row r="5" spans="1:9" x14ac:dyDescent="0.25">
      <c r="A5" s="286">
        <v>2022</v>
      </c>
      <c r="B5" s="214">
        <v>5090</v>
      </c>
      <c r="C5" s="214">
        <v>474</v>
      </c>
      <c r="D5" s="214">
        <v>387</v>
      </c>
      <c r="G5" s="286">
        <f t="shared" ref="G5:G6" si="0">A5</f>
        <v>2022</v>
      </c>
      <c r="H5" s="290">
        <f t="shared" ref="H5:H6" si="1">IF(ISBLANK(C5),"",C5)</f>
        <v>474</v>
      </c>
      <c r="I5" s="290">
        <f t="shared" ref="I5:I6" si="2">IF(ISBLANK(D5),"",D5)</f>
        <v>387</v>
      </c>
    </row>
    <row r="6" spans="1:9" x14ac:dyDescent="0.25">
      <c r="A6" s="218">
        <v>2023</v>
      </c>
      <c r="B6" s="168">
        <v>4975</v>
      </c>
      <c r="C6" s="168">
        <v>418</v>
      </c>
      <c r="D6" s="168">
        <v>317</v>
      </c>
      <c r="G6" s="219">
        <f t="shared" si="0"/>
        <v>2023</v>
      </c>
      <c r="H6" s="291">
        <f t="shared" si="1"/>
        <v>418</v>
      </c>
      <c r="I6" s="291">
        <f t="shared" si="2"/>
        <v>317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314</v>
      </c>
      <c r="I12" s="289">
        <f>IF(ISBLANK(D4),"",D4)</f>
        <v>347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474</v>
      </c>
      <c r="I13" s="290">
        <f t="shared" si="4"/>
        <v>387</v>
      </c>
    </row>
    <row r="14" spans="1:9" x14ac:dyDescent="0.25">
      <c r="G14" s="219">
        <f t="shared" si="3"/>
        <v>2023</v>
      </c>
      <c r="H14" s="291">
        <f t="shared" ref="H14:I14" si="5">IF(ISBLANK(C6),"",C6)</f>
        <v>418</v>
      </c>
      <c r="I14" s="291">
        <f t="shared" si="5"/>
        <v>317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8279</v>
      </c>
      <c r="C23" s="71">
        <v>502</v>
      </c>
      <c r="D23" s="71">
        <v>759</v>
      </c>
      <c r="G23" s="217">
        <f>A23</f>
        <v>2021</v>
      </c>
      <c r="H23" s="289">
        <f>IF(ISBLANK(C23),"",C23)</f>
        <v>502</v>
      </c>
      <c r="I23" s="289">
        <f>IF(ISBLANK(D23),"",D23)</f>
        <v>759</v>
      </c>
    </row>
    <row r="24" spans="1:13" x14ac:dyDescent="0.25">
      <c r="A24" s="286">
        <v>2022</v>
      </c>
      <c r="B24" s="214">
        <v>8777</v>
      </c>
      <c r="C24" s="214">
        <v>525</v>
      </c>
      <c r="D24" s="214">
        <v>1027</v>
      </c>
      <c r="G24" s="286">
        <f t="shared" ref="G24:G25" si="6">A24</f>
        <v>2022</v>
      </c>
      <c r="H24" s="290">
        <f t="shared" ref="H24:H25" si="7">IF(ISBLANK(C24),"",C24)</f>
        <v>525</v>
      </c>
      <c r="I24" s="290">
        <f t="shared" ref="I24:I25" si="8">IF(ISBLANK(D24),"",D24)</f>
        <v>1027</v>
      </c>
    </row>
    <row r="25" spans="1:13" x14ac:dyDescent="0.25">
      <c r="A25" s="218">
        <v>2023</v>
      </c>
      <c r="B25" s="168">
        <v>9186</v>
      </c>
      <c r="C25" s="168">
        <v>494</v>
      </c>
      <c r="D25" s="168">
        <v>911</v>
      </c>
      <c r="G25" s="219">
        <f t="shared" si="6"/>
        <v>2023</v>
      </c>
      <c r="H25" s="291">
        <f t="shared" si="7"/>
        <v>494</v>
      </c>
      <c r="I25" s="291">
        <f t="shared" si="8"/>
        <v>911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502</v>
      </c>
      <c r="I31" s="289">
        <f>IF(ISBLANK(D23),"",D23)</f>
        <v>759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525</v>
      </c>
      <c r="I32" s="290">
        <f t="shared" si="10"/>
        <v>1027</v>
      </c>
    </row>
    <row r="33" spans="7:9" x14ac:dyDescent="0.25">
      <c r="G33" s="219">
        <f t="shared" si="9"/>
        <v>2023</v>
      </c>
      <c r="H33" s="291">
        <f t="shared" ref="H33:I33" si="11">IF(ISBLANK(C25),"",C25)</f>
        <v>494</v>
      </c>
      <c r="I33" s="291">
        <f t="shared" si="11"/>
        <v>911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1095215</v>
      </c>
      <c r="C4" s="1077">
        <v>6208</v>
      </c>
      <c r="D4" s="110">
        <v>3370842</v>
      </c>
      <c r="E4" s="70">
        <v>19106</v>
      </c>
      <c r="F4" s="1076">
        <v>1296789</v>
      </c>
      <c r="G4" s="70">
        <v>7350</v>
      </c>
      <c r="H4" s="1078">
        <v>8365233</v>
      </c>
      <c r="I4" s="1077">
        <v>47414</v>
      </c>
    </row>
    <row r="5" spans="1:9" x14ac:dyDescent="0.25">
      <c r="A5" s="587">
        <v>2021</v>
      </c>
      <c r="B5" s="1079">
        <v>1815357</v>
      </c>
      <c r="C5" s="1080">
        <v>10370</v>
      </c>
      <c r="D5" s="160">
        <v>4760686</v>
      </c>
      <c r="E5" s="212">
        <v>27195</v>
      </c>
      <c r="F5" s="1079">
        <v>195750</v>
      </c>
      <c r="G5" s="212">
        <v>1118</v>
      </c>
      <c r="H5" s="1081">
        <v>9884580</v>
      </c>
      <c r="I5" s="1080">
        <v>56465</v>
      </c>
    </row>
    <row r="6" spans="1:9" x14ac:dyDescent="0.25">
      <c r="A6" s="588">
        <v>2022</v>
      </c>
      <c r="B6" s="1082">
        <v>2160195</v>
      </c>
      <c r="C6" s="1083">
        <v>12245</v>
      </c>
      <c r="D6" s="169">
        <v>3858451</v>
      </c>
      <c r="E6" s="167">
        <v>21871</v>
      </c>
      <c r="F6" s="1082">
        <v>1691023</v>
      </c>
      <c r="G6" s="167">
        <v>9585</v>
      </c>
      <c r="H6" s="1084">
        <v>11543992</v>
      </c>
      <c r="I6" s="1083">
        <v>65435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605155</v>
      </c>
      <c r="C4" s="1076"/>
      <c r="D4" s="1077"/>
      <c r="E4" s="1076"/>
      <c r="F4" s="1077"/>
    </row>
    <row r="5" spans="1:6" x14ac:dyDescent="0.25">
      <c r="A5" s="480">
        <v>2021</v>
      </c>
      <c r="B5" s="1081">
        <v>5007110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5829352</v>
      </c>
      <c r="C6" s="1086">
        <v>931209</v>
      </c>
      <c r="D6" s="1087">
        <v>5278</v>
      </c>
      <c r="E6" s="1086">
        <v>796210</v>
      </c>
      <c r="F6" s="1087">
        <v>4513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Čukarica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157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176420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1124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-4.8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75.819999999999993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135.69999999999999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163328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221634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5516</v>
      </c>
      <c r="C63" s="548">
        <f>IF(ISBLANK('DEM2'!C7),"-",'DEM2'!C7)</f>
        <v>5980</v>
      </c>
      <c r="D63" s="548"/>
      <c r="E63" s="548">
        <f>IF(ISBLANK('DEM2'!D8),"-",'DEM2'!D8)</f>
        <v>5997</v>
      </c>
      <c r="F63" s="548">
        <f>IF(ISBLANK('DEM2'!C8),"-",'DEM2'!C8)</f>
        <v>6267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6613</v>
      </c>
      <c r="C64" s="317">
        <f>IF(ISBLANK('DEM2'!F7),"-",'DEM2'!F7)</f>
        <v>7049</v>
      </c>
      <c r="D64" s="789"/>
      <c r="E64" s="317">
        <f>IF(ISBLANK('DEM2'!G8),"-",'DEM2'!G8)</f>
        <v>6890</v>
      </c>
      <c r="F64" s="317">
        <f>IF(ISBLANK('DEM2'!F8),"-",'DEM2'!F8)</f>
        <v>7253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3186</v>
      </c>
      <c r="C65" s="345">
        <f>IF(ISBLANK('DEM2'!I7),"-",'DEM2'!I7)</f>
        <v>3356</v>
      </c>
      <c r="D65" s="393"/>
      <c r="E65" s="345">
        <f>IF(ISBLANK('DEM2'!J8),"-",'DEM2'!J8)</f>
        <v>3227</v>
      </c>
      <c r="F65" s="345">
        <f>IF(ISBLANK('DEM2'!I8),"-",'DEM2'!I8)</f>
        <v>3452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14526</v>
      </c>
      <c r="C66" s="348">
        <f>IF(ISBLANK('DEM2'!L7),"-",'DEM2'!L7)</f>
        <v>15529</v>
      </c>
      <c r="D66" s="394"/>
      <c r="E66" s="348">
        <f>IF(ISBLANK('DEM2'!M8),"-",'DEM2'!M8)</f>
        <v>15313</v>
      </c>
      <c r="F66" s="348">
        <f>IF(ISBLANK('DEM2'!L8),"-",'DEM2'!L8)</f>
        <v>16101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13645</v>
      </c>
      <c r="C67" s="345">
        <f>IF(ISBLANK('DEM2'!O7),"-",'DEM2'!O7)</f>
        <v>13666</v>
      </c>
      <c r="D67" s="393"/>
      <c r="E67" s="345">
        <f>IF(ISBLANK('DEM2'!P8),"-",'DEM2'!P8)</f>
        <v>13658</v>
      </c>
      <c r="F67" s="345">
        <f>IF(ISBLANK('DEM2'!O8),"-",'DEM2'!O8)</f>
        <v>13713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59448</v>
      </c>
      <c r="C68" s="317">
        <f>IF(ISBLANK('DEM2'!R7),"-",'DEM2'!R7)</f>
        <v>54902</v>
      </c>
      <c r="D68" s="395"/>
      <c r="E68" s="317">
        <f>IF(ISBLANK('DEM2'!S8),"-",'DEM2'!S8)</f>
        <v>59123</v>
      </c>
      <c r="F68" s="317">
        <f>IF(ISBLANK('DEM2'!R8),"-",'DEM2'!R8)</f>
        <v>54713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92678</v>
      </c>
      <c r="C69" s="463">
        <f>IF(ISBLANK('DEM2'!U7),"-",'DEM2'!U7)</f>
        <v>82378</v>
      </c>
      <c r="D69" s="799"/>
      <c r="E69" s="463">
        <f>IF(ISBLANK('DEM2'!V8),"-",'DEM2'!V8)</f>
        <v>93425</v>
      </c>
      <c r="F69" s="463">
        <f>IF(ISBLANK('DEM2'!U8),"-",'DEM2'!U8)</f>
        <v>82995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2.2999999999999998</v>
      </c>
      <c r="G115" s="800">
        <f>IF(ISBLANK('DEM2'!E23),"-",'DEM2'!E23)</f>
        <v>5.2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2.2999999999999998</v>
      </c>
      <c r="G116" s="407">
        <f>IF(ISBLANK('DEM2'!E24),"-",'DEM2'!E24)</f>
        <v>1.7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3.7</v>
      </c>
      <c r="G117" s="801">
        <f>IF(ISBLANK('DEM2'!E25),"-",'DEM2'!E25)</f>
        <v>9.1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46036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71315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40.4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103537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4009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8.3000000000000007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31.8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2.4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11543992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65435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3858451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2187629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21871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2160195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12245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1691023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9585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931209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5278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796210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4513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4975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9186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5829352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1326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870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699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1408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1283</v>
      </c>
      <c r="C300" s="808">
        <f>IF(ISBLANK(POLJ3!C4),"-",POLJ3!C4)</f>
        <v>197</v>
      </c>
      <c r="D300" s="1104">
        <f>IF(ISBLANK(POLJ3!D4),"-",POLJ3!D4)</f>
        <v>1086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1288</v>
      </c>
      <c r="C301" s="789">
        <f>IF(ISBLANK(POLJ3!C5),"-",POLJ3!C5)</f>
        <v>807</v>
      </c>
      <c r="D301" s="1105">
        <f>IF(ISBLANK(POLJ3!D5),"-",POLJ3!D5)</f>
        <v>481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</v>
      </c>
      <c r="C302" s="790">
        <f>IF(ISBLANK(POLJ3!C6),"-",POLJ3!C6)</f>
        <v>0</v>
      </c>
      <c r="D302" s="1106">
        <f>IF(ISBLANK(POLJ3!D6),"-",POLJ3!D6)</f>
        <v>4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25</v>
      </c>
      <c r="C303" s="791">
        <f>IF(ISBLANK(POLJ3!C7),"-",POLJ3!C7)</f>
        <v>8</v>
      </c>
      <c r="D303" s="1107">
        <f>IF(ISBLANK(POLJ3!D7),"-",POLJ3!D7)</f>
        <v>17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1326</v>
      </c>
      <c r="C304" s="807">
        <f>IF(ISBLANK(POLJ3!C8),"-",POLJ3!C8)</f>
        <v>188</v>
      </c>
      <c r="D304" s="1108">
        <f>IF(ISBLANK(POLJ3!D8),"-",POLJ3!D8)</f>
        <v>1138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62.73</v>
      </c>
      <c r="C310" s="1109"/>
      <c r="D310" s="3"/>
      <c r="E310" s="5"/>
      <c r="F310" s="5"/>
      <c r="G310" s="815" t="s">
        <v>854</v>
      </c>
      <c r="H310" s="816">
        <f>IF(ISBLANK(POLJ2!H3),"-",POLJ2!H3)</f>
        <v>249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2358.2399999999998</v>
      </c>
      <c r="C311" s="1120"/>
      <c r="D311" s="3"/>
      <c r="E311" s="5"/>
      <c r="F311" s="5"/>
      <c r="G311" s="810" t="s">
        <v>855</v>
      </c>
      <c r="H311" s="248">
        <f>IF(ISBLANK(POLJ2!H4),"-",POLJ2!H4)</f>
        <v>2803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120.14</v>
      </c>
      <c r="C312" s="1120"/>
      <c r="D312" s="3"/>
      <c r="E312" s="5"/>
      <c r="F312" s="5"/>
      <c r="G312" s="810" t="s">
        <v>856</v>
      </c>
      <c r="H312" s="248">
        <f>IF(ISBLANK(POLJ2!H5),"-",POLJ2!H5)</f>
        <v>1179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15.18</v>
      </c>
      <c r="C313" s="1120"/>
      <c r="D313" s="3"/>
      <c r="E313" s="5"/>
      <c r="F313" s="5"/>
      <c r="G313" s="812" t="s">
        <v>857</v>
      </c>
      <c r="H313" s="249">
        <f>IF(ISBLANK(POLJ2!H6),"-",POLJ2!H6)</f>
        <v>24705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4.8099999999999996</v>
      </c>
      <c r="C314" s="1120"/>
      <c r="D314" s="3"/>
      <c r="E314" s="5"/>
      <c r="F314" s="5"/>
      <c r="G314" s="814" t="s">
        <v>847</v>
      </c>
      <c r="H314" s="817">
        <f>IF(ISBLANK(POLJ2!H7),"-",POLJ2!H7)</f>
        <v>28936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397.7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2958.8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18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50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2128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49.2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7193</v>
      </c>
      <c r="I364" s="808">
        <f>IF(ISBLANK(OBRAZ2!I6),"-",OBRAZ2!I6)</f>
        <v>6446</v>
      </c>
      <c r="J364" s="808">
        <f>IF(ISBLANK(OBRAZ2!J6),"-",OBRAZ2!J6)</f>
        <v>747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3507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723</v>
      </c>
      <c r="I365" s="416">
        <f>IF(ISBLANK(OBRAZ2!I7),"-",OBRAZ2!I7)</f>
        <v>591</v>
      </c>
      <c r="J365" s="416">
        <f>IF(ISBLANK(OBRAZ2!J7),"-",OBRAZ2!J7)</f>
        <v>132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79.400000000000006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234</v>
      </c>
      <c r="I366" s="807">
        <f>IF(ISBLANK(OBRAZ2!I8),"-",OBRAZ2!I8)</f>
        <v>186</v>
      </c>
      <c r="J366" s="807">
        <f>IF(ISBLANK(OBRAZ2!J8),"-",OBRAZ2!J8)</f>
        <v>48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1652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6.9512025580425407E-2</v>
      </c>
      <c r="J375" s="850">
        <f>IF(ISBLANK(OBRAZ2!D12),"-",OBRAZ2!D21)</f>
        <v>1.3723068478111704E-2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73.771428571428572</v>
      </c>
      <c r="I377" s="851">
        <f>IF(ISBLANK(OBRAZ2!C14),"-",OBRAZ2!C23)</f>
        <v>77.797859029612127</v>
      </c>
      <c r="J377" s="851">
        <f>IF(ISBLANK(OBRAZ2!D14),"-",OBRAZ2!D23)</f>
        <v>77.315767805681347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4.6428571428571432</v>
      </c>
      <c r="I379" s="851">
        <f>IF(ISBLANK(OBRAZ2!C16),"-",OBRAZ2!C25)</f>
        <v>2.3773112748505492</v>
      </c>
      <c r="J379" s="851">
        <f>IF(ISBLANK(OBRAZ2!D16),"-",OBRAZ2!D25)</f>
        <v>2.4838753945382188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21.585714285714285</v>
      </c>
      <c r="I380" s="852">
        <f>IF(ISBLANK(OBRAZ2!C17),"-",OBRAZ2!C26)</f>
        <v>19.755317669956902</v>
      </c>
      <c r="J380" s="852">
        <f>IF(ISBLANK(OBRAZ2!D17),"-",OBRAZ2!D26)</f>
        <v>20.186633731302319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20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7052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7020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97.8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1644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97.1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188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55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2637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630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2.8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60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351709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173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1.8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91.6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1.1399999999999999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84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77.7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15076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8.5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35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431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5020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25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98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3.2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1.1000000000000001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2.1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12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89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1384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1157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4.2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800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2.6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349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783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929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1302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114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38.9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42.2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395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82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291.81200000000001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3571.77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23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15.81949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34</v>
      </c>
      <c r="D696" s="3"/>
      <c r="E696" s="5"/>
      <c r="F696" s="5"/>
      <c r="G696" s="837">
        <v>2012</v>
      </c>
      <c r="H696" s="835">
        <f>IF(ISBLANK(INDEKSI2!B5),"-",INDEKSI2!B5)</f>
        <v>36.229999999999997</v>
      </c>
      <c r="I696" s="835">
        <f>IF(ISBLANK(INDEKSI2!C5),"-",INDEKSI2!C5)</f>
        <v>21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49.81</v>
      </c>
      <c r="D697" s="3"/>
      <c r="E697" s="5"/>
      <c r="F697" s="5"/>
      <c r="G697" s="838">
        <v>2013</v>
      </c>
      <c r="H697" s="559">
        <f>IF(ISBLANK(INDEKSI2!B6),"-",INDEKSI2!B6)</f>
        <v>37.520000000000003</v>
      </c>
      <c r="I697" s="559">
        <f>IF(ISBLANK(INDEKSI2!C6),"-",INDEKSI2!C6)</f>
        <v>20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38.07</v>
      </c>
      <c r="I698" s="836">
        <f>IF(ISBLANK(INDEKSI2!C7),"-",INDEKSI2!C7)</f>
        <v>22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5410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16253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14710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65170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31.8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8.3000000000000007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38.07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15.81949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49.81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37.909999999999997</v>
      </c>
      <c r="C4" s="721">
        <v>14</v>
      </c>
      <c r="D4" s="710"/>
      <c r="E4" s="711"/>
      <c r="F4" s="712"/>
    </row>
    <row r="5" spans="1:6" x14ac:dyDescent="0.25">
      <c r="A5" s="286">
        <v>2012</v>
      </c>
      <c r="B5" s="614">
        <v>36.229999999999997</v>
      </c>
      <c r="C5" s="722">
        <v>21</v>
      </c>
      <c r="D5" s="713"/>
      <c r="E5" s="641"/>
      <c r="F5" s="714"/>
    </row>
    <row r="6" spans="1:6" x14ac:dyDescent="0.25">
      <c r="A6" s="286">
        <v>2013</v>
      </c>
      <c r="B6" s="614">
        <v>37.520000000000003</v>
      </c>
      <c r="C6" s="722">
        <v>20</v>
      </c>
      <c r="D6" s="715">
        <v>15.81949</v>
      </c>
      <c r="E6" s="609">
        <v>34</v>
      </c>
      <c r="F6" s="716">
        <v>49.81</v>
      </c>
    </row>
    <row r="7" spans="1:6" x14ac:dyDescent="0.25">
      <c r="A7" s="219">
        <v>2014</v>
      </c>
      <c r="B7" s="615">
        <v>38.07</v>
      </c>
      <c r="C7" s="723">
        <v>22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1326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699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870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62.73</v>
      </c>
      <c r="G3" s="217" t="s">
        <v>765</v>
      </c>
      <c r="H3" s="71">
        <v>249</v>
      </c>
    </row>
    <row r="4" spans="1:9" x14ac:dyDescent="0.25">
      <c r="A4" s="286" t="s">
        <v>760</v>
      </c>
      <c r="B4" s="214">
        <v>2358.2399999999998</v>
      </c>
      <c r="G4" s="286" t="s">
        <v>766</v>
      </c>
      <c r="H4" s="214">
        <v>2803</v>
      </c>
    </row>
    <row r="5" spans="1:9" x14ac:dyDescent="0.25">
      <c r="A5" s="286" t="s">
        <v>761</v>
      </c>
      <c r="B5" s="214">
        <v>120.14</v>
      </c>
      <c r="G5" s="286" t="s">
        <v>767</v>
      </c>
      <c r="H5" s="214">
        <v>1179</v>
      </c>
    </row>
    <row r="6" spans="1:9" x14ac:dyDescent="0.25">
      <c r="A6" s="286" t="s">
        <v>762</v>
      </c>
      <c r="B6" s="214">
        <v>15.18</v>
      </c>
      <c r="G6" s="286" t="s">
        <v>768</v>
      </c>
      <c r="H6" s="214">
        <v>24705</v>
      </c>
    </row>
    <row r="7" spans="1:9" x14ac:dyDescent="0.25">
      <c r="A7" s="286" t="s">
        <v>763</v>
      </c>
      <c r="B7" s="214">
        <v>4.8099999999999996</v>
      </c>
      <c r="G7" s="1" t="s">
        <v>24</v>
      </c>
      <c r="H7" s="288">
        <v>28936</v>
      </c>
    </row>
    <row r="8" spans="1:9" x14ac:dyDescent="0.25">
      <c r="A8" s="287" t="s">
        <v>764</v>
      </c>
      <c r="B8" s="73">
        <v>397.7</v>
      </c>
    </row>
    <row r="9" spans="1:9" x14ac:dyDescent="0.25">
      <c r="A9" s="1" t="s">
        <v>24</v>
      </c>
      <c r="B9" s="288">
        <v>2958.8</v>
      </c>
      <c r="I9" s="41" t="s">
        <v>876</v>
      </c>
    </row>
    <row r="10" spans="1:9" x14ac:dyDescent="0.25">
      <c r="G10" s="29" t="s">
        <v>775</v>
      </c>
      <c r="H10" s="58">
        <v>1408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1283</v>
      </c>
      <c r="C4" s="55">
        <v>197</v>
      </c>
      <c r="D4" s="110">
        <v>1086</v>
      </c>
    </row>
    <row r="5" spans="1:4" ht="30" customHeight="1" x14ac:dyDescent="0.25">
      <c r="A5" s="274" t="s">
        <v>884</v>
      </c>
      <c r="B5" s="212">
        <v>1288</v>
      </c>
      <c r="C5" s="58">
        <v>807</v>
      </c>
      <c r="D5" s="160">
        <v>481</v>
      </c>
    </row>
    <row r="6" spans="1:4" x14ac:dyDescent="0.25">
      <c r="A6" s="274" t="s">
        <v>772</v>
      </c>
      <c r="B6" s="212">
        <v>4</v>
      </c>
      <c r="C6" s="58">
        <v>0</v>
      </c>
      <c r="D6" s="160">
        <v>4</v>
      </c>
    </row>
    <row r="7" spans="1:4" ht="30" x14ac:dyDescent="0.25">
      <c r="A7" s="274" t="s">
        <v>773</v>
      </c>
      <c r="B7" s="212">
        <v>25</v>
      </c>
      <c r="C7" s="58">
        <v>8</v>
      </c>
      <c r="D7" s="160">
        <v>17</v>
      </c>
    </row>
    <row r="8" spans="1:4" x14ac:dyDescent="0.25">
      <c r="A8" s="201" t="s">
        <v>774</v>
      </c>
      <c r="B8" s="72">
        <v>1326</v>
      </c>
      <c r="C8" s="61">
        <v>188</v>
      </c>
      <c r="D8" s="111">
        <v>1138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62.655279503105589</v>
      </c>
      <c r="C15" s="278">
        <f>D5/B5*100</f>
        <v>37.344720496894411</v>
      </c>
    </row>
    <row r="16" spans="1:4" ht="30" x14ac:dyDescent="0.25">
      <c r="A16" s="279" t="s">
        <v>821</v>
      </c>
      <c r="B16" s="283">
        <f>C4/B4*100</f>
        <v>15.354637568199534</v>
      </c>
      <c r="C16" s="280">
        <f>D4/B4*100</f>
        <v>84.645362431800464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62.655279503105589</v>
      </c>
      <c r="C22" s="278">
        <f t="shared" si="0"/>
        <v>37.344720496894411</v>
      </c>
    </row>
    <row r="23" spans="1:3" ht="30" x14ac:dyDescent="0.25">
      <c r="A23" s="279" t="s">
        <v>858</v>
      </c>
      <c r="B23" s="285">
        <f t="shared" si="0"/>
        <v>15.354637568199534</v>
      </c>
      <c r="C23" s="284">
        <f t="shared" si="0"/>
        <v>84.645362431800464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18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2128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49.2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3507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79.400000000000006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1652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7309</v>
      </c>
      <c r="C6" s="973">
        <v>6522</v>
      </c>
      <c r="D6" s="945">
        <v>787</v>
      </c>
      <c r="E6" s="973">
        <v>7000</v>
      </c>
      <c r="F6" s="973">
        <v>6243</v>
      </c>
      <c r="G6" s="945">
        <v>757</v>
      </c>
      <c r="H6" s="599">
        <v>7193</v>
      </c>
      <c r="I6" s="616">
        <v>6446</v>
      </c>
      <c r="J6" s="945">
        <v>747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1221</v>
      </c>
      <c r="C7" s="975">
        <v>1074</v>
      </c>
      <c r="D7" s="976">
        <v>147</v>
      </c>
      <c r="E7" s="975">
        <v>1063</v>
      </c>
      <c r="F7" s="975">
        <v>911</v>
      </c>
      <c r="G7" s="976">
        <v>152</v>
      </c>
      <c r="H7" s="753">
        <v>723</v>
      </c>
      <c r="I7" s="690">
        <v>591</v>
      </c>
      <c r="J7" s="976">
        <v>132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584</v>
      </c>
      <c r="C8" s="978">
        <v>536</v>
      </c>
      <c r="D8" s="979">
        <v>48</v>
      </c>
      <c r="E8" s="978">
        <v>460</v>
      </c>
      <c r="F8" s="978">
        <v>426</v>
      </c>
      <c r="G8" s="979">
        <v>34</v>
      </c>
      <c r="H8" s="754">
        <v>234</v>
      </c>
      <c r="I8" s="691">
        <v>186</v>
      </c>
      <c r="J8" s="979">
        <v>48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5</v>
      </c>
      <c r="D12" s="600">
        <v>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5164</v>
      </c>
      <c r="C14" s="751">
        <v>5596</v>
      </c>
      <c r="D14" s="751">
        <v>5634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325</v>
      </c>
      <c r="C16" s="1029">
        <v>171</v>
      </c>
      <c r="D16" s="751">
        <v>181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1511</v>
      </c>
      <c r="C17" s="752">
        <v>1421</v>
      </c>
      <c r="D17" s="752">
        <v>1471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6.9512025580425407E-2</v>
      </c>
      <c r="D21" s="289">
        <f>D12/SUM(D12:D17)*100</f>
        <v>1.3723068478111704E-2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73.771428571428572</v>
      </c>
      <c r="C23" s="290">
        <f>C14/SUM(C12:C17)*100</f>
        <v>77.797859029612127</v>
      </c>
      <c r="D23" s="290">
        <f>D14/SUM(D12:D17)*100</f>
        <v>77.315767805681347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4.6428571428571432</v>
      </c>
      <c r="C25" s="290">
        <f>C16/SUM(C12:C17)*100</f>
        <v>2.3773112748505492</v>
      </c>
      <c r="D25" s="290">
        <f>D16/SUM(D12:D17)*100</f>
        <v>2.4838753945382188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21.585714285714285</v>
      </c>
      <c r="C26" s="291">
        <f>C17/SUM(C12:C17)*100</f>
        <v>19.755317669956902</v>
      </c>
      <c r="D26" s="291">
        <f>D17/SUM(D12:D17)*100</f>
        <v>20.186633731302319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12.9</v>
      </c>
      <c r="C7" s="600">
        <v>13.8</v>
      </c>
      <c r="D7" s="600">
        <v>14.6</v>
      </c>
    </row>
    <row r="8" spans="1:6" x14ac:dyDescent="0.25">
      <c r="A8" s="695" t="s">
        <v>944</v>
      </c>
      <c r="B8" s="751">
        <v>47.2</v>
      </c>
      <c r="C8" s="751">
        <v>68.8</v>
      </c>
      <c r="D8" s="751">
        <v>69</v>
      </c>
    </row>
    <row r="9" spans="1:6" x14ac:dyDescent="0.25">
      <c r="A9" s="696" t="s">
        <v>224</v>
      </c>
      <c r="B9" s="752">
        <v>39.9</v>
      </c>
      <c r="C9" s="752">
        <v>17.399999999999999</v>
      </c>
      <c r="D9" s="752">
        <v>16.399999999999999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12.9</v>
      </c>
      <c r="C13" s="697">
        <f t="shared" ref="C13:D13" si="1">IF(ISBLANK(C7),"",C7)</f>
        <v>13.8</v>
      </c>
      <c r="D13" s="697">
        <f t="shared" si="1"/>
        <v>14.6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47.2</v>
      </c>
      <c r="C14" s="698">
        <f t="shared" si="2"/>
        <v>68.8</v>
      </c>
      <c r="D14" s="698">
        <f t="shared" si="2"/>
        <v>69</v>
      </c>
    </row>
    <row r="15" spans="1:6" x14ac:dyDescent="0.25">
      <c r="A15" s="702" t="s">
        <v>1630</v>
      </c>
      <c r="B15" s="699">
        <f t="shared" si="2"/>
        <v>39.9</v>
      </c>
      <c r="C15" s="699">
        <f t="shared" si="2"/>
        <v>17.399999999999999</v>
      </c>
      <c r="D15" s="699">
        <f t="shared" si="2"/>
        <v>16.399999999999999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12.9</v>
      </c>
      <c r="C18" s="697">
        <f t="shared" ref="C18:D18" si="4">IF(ISBLANK(C7),"",C7)</f>
        <v>13.8</v>
      </c>
      <c r="D18" s="697">
        <f t="shared" si="4"/>
        <v>14.6</v>
      </c>
    </row>
    <row r="19" spans="1:5" x14ac:dyDescent="0.25">
      <c r="A19" s="701" t="s">
        <v>1632</v>
      </c>
      <c r="B19" s="698">
        <f t="shared" ref="B19:D20" si="5">IF(ISBLANK(B8),"",B8)</f>
        <v>47.2</v>
      </c>
      <c r="C19" s="698">
        <f t="shared" si="5"/>
        <v>68.8</v>
      </c>
      <c r="D19" s="698">
        <f t="shared" si="5"/>
        <v>69</v>
      </c>
    </row>
    <row r="20" spans="1:5" x14ac:dyDescent="0.25">
      <c r="A20" s="702" t="s">
        <v>1633</v>
      </c>
      <c r="B20" s="699">
        <f t="shared" si="5"/>
        <v>39.9</v>
      </c>
      <c r="C20" s="699">
        <f t="shared" si="5"/>
        <v>17.399999999999999</v>
      </c>
      <c r="D20" s="699">
        <f t="shared" si="5"/>
        <v>16.399999999999999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96.2</v>
      </c>
      <c r="C5" s="611">
        <v>98.2</v>
      </c>
      <c r="D5" s="1030">
        <v>97.2</v>
      </c>
      <c r="F5" s="28"/>
      <c r="G5" s="693">
        <f>A5</f>
        <v>2020</v>
      </c>
      <c r="H5" s="669">
        <f>IF(ISBLANK(B5),"",B5)</f>
        <v>96.2</v>
      </c>
      <c r="I5" s="618">
        <f t="shared" ref="H5:I7" si="0">IF(ISBLANK(C5),"",C5)</f>
        <v>98.2</v>
      </c>
    </row>
    <row r="6" spans="1:10" x14ac:dyDescent="0.25">
      <c r="A6" s="749">
        <v>2021</v>
      </c>
      <c r="B6" s="601">
        <v>90.7</v>
      </c>
      <c r="C6" s="612">
        <v>91</v>
      </c>
      <c r="D6" s="946">
        <v>90.9</v>
      </c>
      <c r="F6" s="44"/>
      <c r="G6" s="693">
        <f t="shared" ref="G6:G7" si="1">A6</f>
        <v>2021</v>
      </c>
      <c r="H6" s="670">
        <f t="shared" si="0"/>
        <v>90.7</v>
      </c>
      <c r="I6" s="619">
        <f t="shared" si="0"/>
        <v>91</v>
      </c>
    </row>
    <row r="7" spans="1:10" x14ac:dyDescent="0.25">
      <c r="A7" s="750">
        <v>2022</v>
      </c>
      <c r="B7" s="601">
        <v>97.5</v>
      </c>
      <c r="C7" s="612">
        <v>89.1</v>
      </c>
      <c r="D7" s="946">
        <v>93</v>
      </c>
      <c r="F7" s="44"/>
      <c r="G7" s="693">
        <f t="shared" si="1"/>
        <v>2022</v>
      </c>
      <c r="H7" s="671">
        <f t="shared" si="0"/>
        <v>97.5</v>
      </c>
      <c r="I7" s="620">
        <f t="shared" si="0"/>
        <v>89.1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96.2</v>
      </c>
      <c r="I13" s="618">
        <f>IF(ISBLANK(C5),"",C5)</f>
        <v>98.2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90.7</v>
      </c>
      <c r="I14" s="619">
        <f t="shared" si="3"/>
        <v>91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97.5</v>
      </c>
      <c r="I15" s="620">
        <f t="shared" si="4"/>
        <v>89.1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Čukarica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157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176420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1124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-4.8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75.819999999999993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135.69999999999999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163328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221634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5516</v>
      </c>
      <c r="C63" s="548">
        <f>IF(ISBLANK('DEM2'!C7),"-",'DEM2'!C7)</f>
        <v>5980</v>
      </c>
      <c r="D63" s="548"/>
      <c r="E63" s="548">
        <f>IF(ISBLANK('DEM2'!D8),"-",'DEM2'!D8)</f>
        <v>5997</v>
      </c>
      <c r="F63" s="548">
        <f>IF(ISBLANK('DEM2'!C8),"-",'DEM2'!C8)</f>
        <v>6267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6613</v>
      </c>
      <c r="C64" s="317">
        <f>IF(ISBLANK('DEM2'!F7),"-",'DEM2'!F7)</f>
        <v>7049</v>
      </c>
      <c r="D64" s="789"/>
      <c r="E64" s="317">
        <f>IF(ISBLANK('DEM2'!G8),"-",'DEM2'!G8)</f>
        <v>6890</v>
      </c>
      <c r="F64" s="317">
        <f>IF(ISBLANK('DEM2'!F8),"-",'DEM2'!F8)</f>
        <v>7253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3186</v>
      </c>
      <c r="C65" s="345">
        <f>IF(ISBLANK('DEM2'!I7),"-",'DEM2'!I7)</f>
        <v>3356</v>
      </c>
      <c r="D65" s="393"/>
      <c r="E65" s="345">
        <f>IF(ISBLANK('DEM2'!J8),"-",'DEM2'!J8)</f>
        <v>3227</v>
      </c>
      <c r="F65" s="345">
        <f>IF(ISBLANK('DEM2'!I8),"-",'DEM2'!I8)</f>
        <v>3452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14526</v>
      </c>
      <c r="C66" s="317">
        <f>IF(ISBLANK('DEM2'!L7),"-",'DEM2'!L7)</f>
        <v>15529</v>
      </c>
      <c r="D66" s="395"/>
      <c r="E66" s="317">
        <f>IF(ISBLANK('DEM2'!M8),"-",'DEM2'!M8)</f>
        <v>15313</v>
      </c>
      <c r="F66" s="317">
        <f>IF(ISBLANK('DEM2'!L8),"-",'DEM2'!L8)</f>
        <v>16101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13645</v>
      </c>
      <c r="C67" s="317">
        <f>IF(ISBLANK('DEM2'!O7),"-",'DEM2'!O7)</f>
        <v>13666</v>
      </c>
      <c r="D67" s="395"/>
      <c r="E67" s="317">
        <f>IF(ISBLANK('DEM2'!P8),"-",'DEM2'!P8)</f>
        <v>13658</v>
      </c>
      <c r="F67" s="317">
        <f>IF(ISBLANK('DEM2'!O8),"-",'DEM2'!O8)</f>
        <v>13713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59448</v>
      </c>
      <c r="C68" s="414">
        <f>IF(ISBLANK('DEM2'!R7),"-",'DEM2'!R7)</f>
        <v>54902</v>
      </c>
      <c r="D68" s="420"/>
      <c r="E68" s="414">
        <f>IF(ISBLANK('DEM2'!S8),"-",'DEM2'!S8)</f>
        <v>59123</v>
      </c>
      <c r="F68" s="414">
        <f>IF(ISBLANK('DEM2'!R8),"-",'DEM2'!R8)</f>
        <v>54713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92678</v>
      </c>
      <c r="C69" s="463">
        <f>IF(ISBLANK('DEM2'!U7),"-",'DEM2'!U7)</f>
        <v>82378</v>
      </c>
      <c r="D69" s="799"/>
      <c r="E69" s="463">
        <f>IF(ISBLANK('DEM2'!V8),"-",'DEM2'!V8)</f>
        <v>93425</v>
      </c>
      <c r="F69" s="463">
        <f>IF(ISBLANK('DEM2'!U8),"-",'DEM2'!U8)</f>
        <v>82995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2.2999999999999998</v>
      </c>
      <c r="G115" s="800">
        <f>IF(ISBLANK('DEM2'!E23),"-",'DEM2'!E23)</f>
        <v>5.2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2.2999999999999998</v>
      </c>
      <c r="G116" s="407">
        <f>IF(ISBLANK('DEM2'!E24),"-",'DEM2'!E24)</f>
        <v>1.7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3.7</v>
      </c>
      <c r="G117" s="801">
        <f>IF(ISBLANK('DEM2'!E25),"-",'DEM2'!E25)</f>
        <v>9.1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46036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71315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40.4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103537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4009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8.3000000000000007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31.8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2.4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11543992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65435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3858451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2187629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21871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2160195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12245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1691023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9585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931209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5278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796210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4513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4975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9186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5829352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1326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870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699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1408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1283</v>
      </c>
      <c r="C300" s="808">
        <f>IF(ISBLANK(POLJ3!C4),"-",POLJ3!C4)</f>
        <v>197</v>
      </c>
      <c r="D300" s="1104">
        <f>IF(ISBLANK(POLJ3!D4),"-",POLJ3!D4)</f>
        <v>1086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1288</v>
      </c>
      <c r="C301" s="789">
        <f>IF(ISBLANK(POLJ3!C5),"-",POLJ3!C5)</f>
        <v>807</v>
      </c>
      <c r="D301" s="1105">
        <f>IF(ISBLANK(POLJ3!D5),"-",POLJ3!D5)</f>
        <v>481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</v>
      </c>
      <c r="C302" s="790">
        <f>IF(ISBLANK(POLJ3!C6),"-",POLJ3!C6)</f>
        <v>0</v>
      </c>
      <c r="D302" s="1106">
        <f>IF(ISBLANK(POLJ3!D6),"-",POLJ3!D6)</f>
        <v>4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25</v>
      </c>
      <c r="C303" s="791">
        <f>IF(ISBLANK(POLJ3!C7),"-",POLJ3!C7)</f>
        <v>8</v>
      </c>
      <c r="D303" s="1107">
        <f>IF(ISBLANK(POLJ3!D7),"-",POLJ3!D7)</f>
        <v>17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1326</v>
      </c>
      <c r="C304" s="807">
        <f>IF(ISBLANK(POLJ3!C8),"-",POLJ3!C8)</f>
        <v>188</v>
      </c>
      <c r="D304" s="1108">
        <f>IF(ISBLANK(POLJ3!D8),"-",POLJ3!D8)</f>
        <v>1138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62.73</v>
      </c>
      <c r="C310" s="1109"/>
      <c r="D310" s="3"/>
      <c r="E310" s="5"/>
      <c r="F310" s="5"/>
      <c r="G310" s="815" t="s">
        <v>765</v>
      </c>
      <c r="H310" s="816">
        <f>IF(ISBLANK(POLJ2!H3),"-",POLJ2!H3)</f>
        <v>249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2358.2399999999998</v>
      </c>
      <c r="C311" s="1120"/>
      <c r="D311" s="3"/>
      <c r="E311" s="5"/>
      <c r="F311" s="5"/>
      <c r="G311" s="810" t="s">
        <v>766</v>
      </c>
      <c r="H311" s="248">
        <f>IF(ISBLANK(POLJ2!H4),"-",POLJ2!H4)</f>
        <v>2803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120.14</v>
      </c>
      <c r="C312" s="1120"/>
      <c r="D312" s="3"/>
      <c r="E312" s="5"/>
      <c r="F312" s="5"/>
      <c r="G312" s="810" t="s">
        <v>767</v>
      </c>
      <c r="H312" s="248">
        <f>IF(ISBLANK(POLJ2!H5),"-",POLJ2!H5)</f>
        <v>1179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15.18</v>
      </c>
      <c r="C313" s="1120"/>
      <c r="D313" s="3"/>
      <c r="E313" s="5"/>
      <c r="F313" s="5"/>
      <c r="G313" s="812" t="s">
        <v>768</v>
      </c>
      <c r="H313" s="249">
        <f>IF(ISBLANK(POLJ2!H6),"-",POLJ2!H6)</f>
        <v>24705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4.8099999999999996</v>
      </c>
      <c r="C314" s="1120"/>
      <c r="D314" s="3"/>
      <c r="E314" s="5"/>
      <c r="F314" s="5"/>
      <c r="G314" s="814" t="s">
        <v>16</v>
      </c>
      <c r="H314" s="817">
        <f>IF(ISBLANK(POLJ2!H7),"-",POLJ2!H7)</f>
        <v>28936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397.7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2958.8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18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50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2128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49.2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7193</v>
      </c>
      <c r="I364" s="808">
        <f>IF(ISBLANK(OBRAZ2!I6),"-",OBRAZ2!I6)</f>
        <v>6446</v>
      </c>
      <c r="J364" s="808">
        <f>IF(ISBLANK(OBRAZ2!J6),"-",OBRAZ2!J6)</f>
        <v>747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3507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723</v>
      </c>
      <c r="I365" s="789">
        <f>IF(ISBLANK(OBRAZ2!I7),"-",OBRAZ2!I7)</f>
        <v>591</v>
      </c>
      <c r="J365" s="789">
        <f>IF(ISBLANK(OBRAZ2!J7),"-",OBRAZ2!J7)</f>
        <v>132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79.400000000000006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234</v>
      </c>
      <c r="I366" s="807">
        <f>IF(ISBLANK(OBRAZ2!I8),"-",OBRAZ2!I8)</f>
        <v>186</v>
      </c>
      <c r="J366" s="807">
        <f>IF(ISBLANK(OBRAZ2!J8),"-",OBRAZ2!J8)</f>
        <v>48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1652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6.9512025580425407E-2</v>
      </c>
      <c r="J375" s="850">
        <f>IF(ISBLANK(OBRAZ2!D12),"-",OBRAZ2!D21)</f>
        <v>1.3723068478111704E-2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73.771428571428572</v>
      </c>
      <c r="I377" s="851">
        <f>IF(ISBLANK(OBRAZ2!C14),"-",OBRAZ2!C23)</f>
        <v>77.797859029612127</v>
      </c>
      <c r="J377" s="851">
        <f>IF(ISBLANK(OBRAZ2!D14),"-",OBRAZ2!D23)</f>
        <v>77.315767805681347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4.6428571428571432</v>
      </c>
      <c r="I379" s="851">
        <f>IF(ISBLANK(OBRAZ2!C16),"-",OBRAZ2!C25)</f>
        <v>2.3773112748505492</v>
      </c>
      <c r="J379" s="851">
        <f>IF(ISBLANK(OBRAZ2!D16),"-",OBRAZ2!D25)</f>
        <v>2.4838753945382188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21.585714285714285</v>
      </c>
      <c r="I380" s="852">
        <f>IF(ISBLANK(OBRAZ2!C17),"-",OBRAZ2!C26)</f>
        <v>19.755317669956902</v>
      </c>
      <c r="J380" s="852">
        <f>IF(ISBLANK(OBRAZ2!D17),"-",OBRAZ2!D26)</f>
        <v>20.186633731302319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20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7052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7020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97.8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1644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97.1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188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55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2637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630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2.8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60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351709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173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1.8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91.6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1.1399999999999999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84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77.7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15076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8.5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35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431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5020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25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98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3.2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1.1000000000000001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2.1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12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89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1384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1157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4.2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800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2.6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349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783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929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1302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114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38.9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42.2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395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82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291.81200000000001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3571.77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23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15.81949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34</v>
      </c>
      <c r="D696" s="315"/>
      <c r="E696" s="314"/>
      <c r="F696" s="5"/>
      <c r="G696" s="837">
        <v>2012</v>
      </c>
      <c r="H696" s="835">
        <f>IF(ISBLANK(INDEKSI2!B5),"-",INDEKSI2!B5)</f>
        <v>36.229999999999997</v>
      </c>
      <c r="I696" s="835">
        <f>IF(ISBLANK(INDEKSI2!C5),"-",INDEKSI2!C5)</f>
        <v>21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49.81</v>
      </c>
      <c r="D697" s="315"/>
      <c r="E697" s="314"/>
      <c r="F697" s="5"/>
      <c r="G697" s="838">
        <v>2013</v>
      </c>
      <c r="H697" s="559">
        <f>IF(ISBLANK(INDEKSI2!B6),"-",INDEKSI2!B6)</f>
        <v>37.520000000000003</v>
      </c>
      <c r="I697" s="559">
        <f>IF(ISBLANK(INDEKSI2!C6),"-",INDEKSI2!C6)</f>
        <v>20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38.07</v>
      </c>
      <c r="I698" s="836">
        <f>IF(ISBLANK(INDEKSI2!C7),"-",INDEKSI2!C7)</f>
        <v>22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5410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16253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14710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65170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17</v>
      </c>
      <c r="C6" s="601">
        <v>45</v>
      </c>
      <c r="D6" s="612">
        <v>38</v>
      </c>
      <c r="E6" s="612">
        <v>7</v>
      </c>
      <c r="F6" s="1033">
        <v>1941</v>
      </c>
      <c r="G6" s="612">
        <v>985</v>
      </c>
      <c r="H6" s="980">
        <v>956</v>
      </c>
      <c r="I6" s="1034">
        <v>43.6</v>
      </c>
      <c r="J6" s="612">
        <v>43.2</v>
      </c>
      <c r="K6" s="1035">
        <v>44.1</v>
      </c>
      <c r="L6" s="1033">
        <v>3223</v>
      </c>
      <c r="M6" s="612">
        <v>1674</v>
      </c>
      <c r="N6" s="1028">
        <v>1549</v>
      </c>
      <c r="O6" s="1034">
        <v>84.6</v>
      </c>
      <c r="P6" s="612">
        <v>83.2</v>
      </c>
      <c r="Q6" s="1028">
        <v>86.1</v>
      </c>
      <c r="R6" s="1033">
        <v>1836</v>
      </c>
      <c r="S6" s="612">
        <v>936</v>
      </c>
      <c r="T6" s="1035">
        <v>900</v>
      </c>
    </row>
    <row r="7" spans="1:20" x14ac:dyDescent="0.25">
      <c r="A7" s="286">
        <v>2021</v>
      </c>
      <c r="B7" s="602">
        <v>18</v>
      </c>
      <c r="C7" s="601">
        <v>50</v>
      </c>
      <c r="D7" s="612">
        <v>43</v>
      </c>
      <c r="E7" s="612">
        <v>7</v>
      </c>
      <c r="F7" s="1033">
        <v>2044</v>
      </c>
      <c r="G7" s="612">
        <v>1047</v>
      </c>
      <c r="H7" s="980">
        <v>997</v>
      </c>
      <c r="I7" s="1034">
        <v>46.1</v>
      </c>
      <c r="J7" s="612">
        <v>45.8</v>
      </c>
      <c r="K7" s="1035">
        <v>46.3</v>
      </c>
      <c r="L7" s="1033">
        <v>3557</v>
      </c>
      <c r="M7" s="612">
        <v>1838</v>
      </c>
      <c r="N7" s="1028">
        <v>1719</v>
      </c>
      <c r="O7" s="1034">
        <v>86.1</v>
      </c>
      <c r="P7" s="612">
        <v>85.7</v>
      </c>
      <c r="Q7" s="1028">
        <v>86.5</v>
      </c>
      <c r="R7" s="1033">
        <v>1592</v>
      </c>
      <c r="S7" s="612">
        <v>833</v>
      </c>
      <c r="T7" s="1035">
        <v>759</v>
      </c>
    </row>
    <row r="8" spans="1:20" x14ac:dyDescent="0.25">
      <c r="A8" s="219">
        <v>2022</v>
      </c>
      <c r="B8" s="617">
        <v>18</v>
      </c>
      <c r="C8" s="947">
        <v>50</v>
      </c>
      <c r="D8" s="981">
        <v>43</v>
      </c>
      <c r="E8" s="981">
        <v>7</v>
      </c>
      <c r="F8" s="1036">
        <v>2128</v>
      </c>
      <c r="G8" s="981">
        <v>1077</v>
      </c>
      <c r="H8" s="979">
        <v>1051</v>
      </c>
      <c r="I8" s="754">
        <v>49.2</v>
      </c>
      <c r="J8" s="981">
        <v>49.2</v>
      </c>
      <c r="K8" s="1037">
        <v>49.3</v>
      </c>
      <c r="L8" s="1036">
        <v>3507</v>
      </c>
      <c r="M8" s="981">
        <v>1790</v>
      </c>
      <c r="N8" s="691">
        <v>1717</v>
      </c>
      <c r="O8" s="754">
        <v>79.400000000000006</v>
      </c>
      <c r="P8" s="981">
        <v>79.099999999999994</v>
      </c>
      <c r="Q8" s="691">
        <v>79.8</v>
      </c>
      <c r="R8" s="1036">
        <v>1652</v>
      </c>
      <c r="S8" s="981">
        <v>848</v>
      </c>
      <c r="T8" s="1037">
        <v>804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7052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7020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1644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188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55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4</v>
      </c>
      <c r="D5" s="914" t="s">
        <v>5</v>
      </c>
      <c r="E5" s="211"/>
      <c r="F5" s="125">
        <v>2021</v>
      </c>
      <c r="G5" s="70">
        <v>18</v>
      </c>
      <c r="H5" s="55">
        <v>14</v>
      </c>
      <c r="I5" s="110">
        <v>4</v>
      </c>
      <c r="J5" s="70">
        <v>0</v>
      </c>
      <c r="K5" s="55">
        <v>0</v>
      </c>
      <c r="L5" s="110">
        <v>0</v>
      </c>
      <c r="M5" s="70">
        <v>7096</v>
      </c>
      <c r="N5" s="55">
        <v>6888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18</v>
      </c>
      <c r="H6" s="58">
        <v>14</v>
      </c>
      <c r="I6" s="160">
        <v>4</v>
      </c>
      <c r="J6" s="212">
        <v>0</v>
      </c>
      <c r="K6" s="58">
        <v>0</v>
      </c>
      <c r="L6" s="160">
        <v>0</v>
      </c>
      <c r="M6" s="212">
        <v>7052</v>
      </c>
      <c r="N6" s="58">
        <v>7020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20</v>
      </c>
      <c r="H7" s="94">
        <v>16</v>
      </c>
      <c r="I7" s="169">
        <v>4</v>
      </c>
      <c r="J7" s="167"/>
      <c r="K7" s="94"/>
      <c r="L7" s="169"/>
      <c r="M7" s="167">
        <v>6983</v>
      </c>
      <c r="N7" s="94">
        <v>7082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100.8</v>
      </c>
      <c r="C5" s="611">
        <v>100.3</v>
      </c>
      <c r="D5" s="945">
        <v>101.3</v>
      </c>
      <c r="E5" s="610"/>
      <c r="F5" s="611"/>
      <c r="G5" s="945"/>
      <c r="H5" s="610"/>
      <c r="I5" s="611"/>
      <c r="J5" s="945"/>
      <c r="K5" s="610">
        <v>1641</v>
      </c>
      <c r="L5" s="611">
        <v>872</v>
      </c>
      <c r="M5" s="945">
        <v>769</v>
      </c>
      <c r="N5" s="610">
        <v>101.3</v>
      </c>
      <c r="O5" s="611">
        <v>105.7</v>
      </c>
      <c r="P5" s="945">
        <v>96.8</v>
      </c>
      <c r="Q5" s="610">
        <v>0.7</v>
      </c>
      <c r="R5" s="611">
        <v>0.8</v>
      </c>
      <c r="S5" s="945">
        <v>0.5</v>
      </c>
    </row>
    <row r="6" spans="1:19" x14ac:dyDescent="0.25">
      <c r="A6" s="286">
        <v>2021</v>
      </c>
      <c r="B6" s="457">
        <v>101.2</v>
      </c>
      <c r="C6" s="458">
        <v>99.7</v>
      </c>
      <c r="D6" s="976">
        <v>102.8</v>
      </c>
      <c r="E6" s="457">
        <v>165</v>
      </c>
      <c r="F6" s="458">
        <v>108</v>
      </c>
      <c r="G6" s="976">
        <v>57</v>
      </c>
      <c r="H6" s="457">
        <v>11</v>
      </c>
      <c r="I6" s="458">
        <v>6</v>
      </c>
      <c r="J6" s="976">
        <v>5</v>
      </c>
      <c r="K6" s="457">
        <v>1717</v>
      </c>
      <c r="L6" s="458">
        <v>881</v>
      </c>
      <c r="M6" s="976">
        <v>836</v>
      </c>
      <c r="N6" s="457">
        <v>104</v>
      </c>
      <c r="O6" s="458">
        <v>103.6</v>
      </c>
      <c r="P6" s="976">
        <v>104.3</v>
      </c>
      <c r="Q6" s="457">
        <v>0.4</v>
      </c>
      <c r="R6" s="458">
        <v>1.3</v>
      </c>
      <c r="S6" s="976">
        <v>-0.4</v>
      </c>
    </row>
    <row r="7" spans="1:19" x14ac:dyDescent="0.25">
      <c r="A7" s="286">
        <v>2022</v>
      </c>
      <c r="B7" s="601">
        <v>97.8</v>
      </c>
      <c r="C7" s="612">
        <v>97.5</v>
      </c>
      <c r="D7" s="980">
        <v>98</v>
      </c>
      <c r="E7" s="601">
        <v>166</v>
      </c>
      <c r="F7" s="612">
        <v>110</v>
      </c>
      <c r="G7" s="980">
        <v>56</v>
      </c>
      <c r="H7" s="601">
        <v>4</v>
      </c>
      <c r="I7" s="612">
        <v>0</v>
      </c>
      <c r="J7" s="980">
        <v>4</v>
      </c>
      <c r="K7" s="601">
        <v>1644</v>
      </c>
      <c r="L7" s="612">
        <v>836</v>
      </c>
      <c r="M7" s="980">
        <v>808</v>
      </c>
      <c r="N7" s="601">
        <v>97.1</v>
      </c>
      <c r="O7" s="612">
        <v>92.8</v>
      </c>
      <c r="P7" s="980">
        <v>102</v>
      </c>
      <c r="Q7" s="601">
        <v>0.2</v>
      </c>
      <c r="R7" s="612">
        <v>-0.1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188</v>
      </c>
      <c r="F8" s="981">
        <v>130</v>
      </c>
      <c r="G8" s="979">
        <v>58</v>
      </c>
      <c r="H8" s="947">
        <v>55</v>
      </c>
      <c r="I8" s="981">
        <v>21</v>
      </c>
      <c r="J8" s="979">
        <v>34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60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3858451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21871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179</v>
      </c>
      <c r="C5" s="616">
        <v>148</v>
      </c>
      <c r="D5" s="616">
        <v>31</v>
      </c>
      <c r="E5" s="599">
        <v>1063</v>
      </c>
      <c r="F5" s="616">
        <v>492</v>
      </c>
      <c r="G5" s="945">
        <v>571</v>
      </c>
      <c r="H5" s="616">
        <v>1409</v>
      </c>
      <c r="I5" s="616">
        <v>664</v>
      </c>
      <c r="J5" s="616">
        <v>745</v>
      </c>
      <c r="K5" s="217">
        <f>SUM(B5,E5,H5)</f>
        <v>2651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114</v>
      </c>
      <c r="C6" s="612">
        <v>97</v>
      </c>
      <c r="D6" s="946">
        <v>17</v>
      </c>
      <c r="E6" s="601">
        <v>1044</v>
      </c>
      <c r="F6" s="612">
        <v>521</v>
      </c>
      <c r="G6" s="946">
        <v>523</v>
      </c>
      <c r="H6" s="601">
        <v>1385</v>
      </c>
      <c r="I6" s="612">
        <v>655</v>
      </c>
      <c r="J6" s="612">
        <v>730</v>
      </c>
      <c r="K6" s="218">
        <f>SUM(B6,E6,H6)</f>
        <v>2543</v>
      </c>
      <c r="M6" s="105" t="s">
        <v>284</v>
      </c>
      <c r="N6" s="171">
        <f>IF(ISBLANK(J7),"",J7)</f>
        <v>704</v>
      </c>
      <c r="O6" s="80">
        <f>IF(ISBLANK(I7),"",I7)</f>
        <v>669</v>
      </c>
      <c r="P6" s="211"/>
    </row>
    <row r="7" spans="1:17" ht="24.75" x14ac:dyDescent="0.25">
      <c r="A7" s="218">
        <v>2023</v>
      </c>
      <c r="B7" s="601">
        <v>115</v>
      </c>
      <c r="C7" s="612">
        <v>88</v>
      </c>
      <c r="D7" s="946">
        <v>27</v>
      </c>
      <c r="E7" s="601">
        <v>1149</v>
      </c>
      <c r="F7" s="612">
        <v>574</v>
      </c>
      <c r="G7" s="946">
        <v>575</v>
      </c>
      <c r="H7" s="601">
        <v>1373</v>
      </c>
      <c r="I7" s="612">
        <v>669</v>
      </c>
      <c r="J7" s="612">
        <v>704</v>
      </c>
      <c r="K7" s="218">
        <f>SUM(B7,E7,H7)</f>
        <v>2637</v>
      </c>
      <c r="M7" s="106" t="s">
        <v>285</v>
      </c>
      <c r="N7" s="220">
        <f>IF(ISBLANK(G7),"",G7)</f>
        <v>575</v>
      </c>
      <c r="O7" s="107">
        <f>IF(ISBLANK(F7),"",F7)</f>
        <v>574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27</v>
      </c>
      <c r="O8" s="83">
        <f>IF(ISBLANK(C7),"",C7)</f>
        <v>88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704</v>
      </c>
      <c r="O13" s="80">
        <f>IF(ISBLANK(I7),"",I7)</f>
        <v>669</v>
      </c>
      <c r="P13" s="211"/>
    </row>
    <row r="14" spans="1:17" ht="27.75" customHeight="1" x14ac:dyDescent="0.25">
      <c r="M14" s="106" t="s">
        <v>515</v>
      </c>
      <c r="N14" s="220">
        <f>IF(ISBLANK(G7),"",G7)</f>
        <v>575</v>
      </c>
      <c r="O14" s="107">
        <f>IF(ISBLANK(F7),"",F7)</f>
        <v>574</v>
      </c>
      <c r="P14" s="211"/>
    </row>
    <row r="15" spans="1:17" ht="26.25" customHeight="1" x14ac:dyDescent="0.25">
      <c r="M15" s="108" t="s">
        <v>516</v>
      </c>
      <c r="N15" s="170">
        <f>IF(ISBLANK(D7),"",D7)</f>
        <v>27</v>
      </c>
      <c r="O15" s="83">
        <f>IF(ISBLANK(C7),"",C7)</f>
        <v>88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64</v>
      </c>
      <c r="C21" s="616">
        <v>50</v>
      </c>
      <c r="D21" s="616">
        <v>14</v>
      </c>
      <c r="E21" s="599">
        <v>242</v>
      </c>
      <c r="F21" s="616">
        <v>108</v>
      </c>
      <c r="G21" s="945">
        <v>134</v>
      </c>
      <c r="H21" s="616">
        <v>344</v>
      </c>
      <c r="I21" s="616">
        <v>178</v>
      </c>
      <c r="J21" s="616">
        <v>166</v>
      </c>
      <c r="K21" s="217">
        <f>SUM(B21,E21,H21)</f>
        <v>650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65</v>
      </c>
      <c r="C22" s="1028">
        <v>50</v>
      </c>
      <c r="D22" s="980">
        <v>15</v>
      </c>
      <c r="E22" s="1034">
        <v>241</v>
      </c>
      <c r="F22" s="1028">
        <v>115</v>
      </c>
      <c r="G22" s="980">
        <v>126</v>
      </c>
      <c r="H22" s="1034">
        <v>329</v>
      </c>
      <c r="I22" s="1028">
        <v>146</v>
      </c>
      <c r="J22" s="1028">
        <v>183</v>
      </c>
      <c r="K22" s="218">
        <f>SUM(B22,E22,H22)</f>
        <v>635</v>
      </c>
      <c r="M22" s="105" t="s">
        <v>284</v>
      </c>
      <c r="N22" s="171">
        <f>IF(ISBLANK(J23),"",J23)</f>
        <v>182</v>
      </c>
      <c r="O22" s="80">
        <f>IF(ISBLANK(I23),"",I23)</f>
        <v>148</v>
      </c>
      <c r="P22" s="211"/>
    </row>
    <row r="23" spans="1:17" ht="24.75" x14ac:dyDescent="0.25">
      <c r="A23" s="218">
        <v>2022</v>
      </c>
      <c r="B23" s="1034">
        <v>58</v>
      </c>
      <c r="C23" s="1028">
        <v>46</v>
      </c>
      <c r="D23" s="980">
        <v>12</v>
      </c>
      <c r="E23" s="1034">
        <v>242</v>
      </c>
      <c r="F23" s="1028">
        <v>105</v>
      </c>
      <c r="G23" s="980">
        <v>137</v>
      </c>
      <c r="H23" s="1034">
        <v>330</v>
      </c>
      <c r="I23" s="1028">
        <v>148</v>
      </c>
      <c r="J23" s="1028">
        <v>182</v>
      </c>
      <c r="K23" s="218">
        <f>SUM(B23,E23,H23)</f>
        <v>630</v>
      </c>
      <c r="M23" s="106" t="s">
        <v>285</v>
      </c>
      <c r="N23" s="220">
        <f>IF(ISBLANK(G23),"",G23)</f>
        <v>137</v>
      </c>
      <c r="O23" s="107">
        <f>IF(ISBLANK(F23),"",F23)</f>
        <v>105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12</v>
      </c>
      <c r="O24" s="109">
        <f>IF(ISBLANK(C23),"",C23)</f>
        <v>46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182</v>
      </c>
      <c r="O29" s="80">
        <f>IF(ISBLANK(I23),"",I23)</f>
        <v>148</v>
      </c>
      <c r="P29" s="211"/>
    </row>
    <row r="30" spans="1:17" ht="27.75" customHeight="1" x14ac:dyDescent="0.25">
      <c r="M30" s="106" t="s">
        <v>515</v>
      </c>
      <c r="N30" s="220">
        <f>IF(ISBLANK(G23),"",G23)</f>
        <v>137</v>
      </c>
      <c r="O30" s="107">
        <f>IF(ISBLANK(F23),"",F23)</f>
        <v>105</v>
      </c>
      <c r="P30" s="211"/>
    </row>
    <row r="31" spans="1:17" ht="27.75" customHeight="1" x14ac:dyDescent="0.25">
      <c r="M31" s="108" t="s">
        <v>516</v>
      </c>
      <c r="N31" s="221">
        <f>IF(ISBLANK(D23),"",D23)</f>
        <v>12</v>
      </c>
      <c r="O31" s="109">
        <f>IF(ISBLANK(C23),"",C23)</f>
        <v>46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2187629</v>
      </c>
      <c r="D5" s="253"/>
    </row>
    <row r="6" spans="1:4" ht="30" x14ac:dyDescent="0.25">
      <c r="A6" s="686" t="s">
        <v>474</v>
      </c>
      <c r="B6" s="617">
        <v>1670822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0.3</v>
      </c>
      <c r="J5" s="611">
        <v>0</v>
      </c>
      <c r="K5" s="945">
        <v>0.7</v>
      </c>
      <c r="L5" s="610"/>
      <c r="M5" s="611"/>
      <c r="N5" s="945"/>
    </row>
    <row r="6" spans="1:14" x14ac:dyDescent="0.25">
      <c r="A6" s="286">
        <v>2021</v>
      </c>
      <c r="B6" s="457">
        <v>8</v>
      </c>
      <c r="C6" s="457"/>
      <c r="D6" s="458"/>
      <c r="E6" s="976"/>
      <c r="F6" s="457">
        <v>88</v>
      </c>
      <c r="G6" s="458">
        <v>51</v>
      </c>
      <c r="H6" s="976">
        <v>37</v>
      </c>
      <c r="I6" s="457">
        <v>1.1000000000000001</v>
      </c>
      <c r="J6" s="458">
        <v>2.2000000000000002</v>
      </c>
      <c r="K6" s="976">
        <v>0.1</v>
      </c>
      <c r="L6" s="457"/>
      <c r="M6" s="458"/>
      <c r="N6" s="976"/>
    </row>
    <row r="7" spans="1:14" x14ac:dyDescent="0.25">
      <c r="A7" s="286">
        <v>2022</v>
      </c>
      <c r="B7" s="601">
        <v>8</v>
      </c>
      <c r="C7" s="601"/>
      <c r="D7" s="612"/>
      <c r="E7" s="980"/>
      <c r="F7" s="601">
        <v>69</v>
      </c>
      <c r="G7" s="612">
        <v>45</v>
      </c>
      <c r="H7" s="980">
        <v>24</v>
      </c>
      <c r="I7" s="601">
        <v>2.8</v>
      </c>
      <c r="J7" s="612">
        <v>2.1</v>
      </c>
      <c r="K7" s="980">
        <v>3.4</v>
      </c>
      <c r="L7" s="601"/>
      <c r="M7" s="612"/>
      <c r="N7" s="980"/>
    </row>
    <row r="8" spans="1:14" x14ac:dyDescent="0.25">
      <c r="A8" s="219">
        <v>2023</v>
      </c>
      <c r="B8" s="947">
        <v>8</v>
      </c>
      <c r="C8" s="947"/>
      <c r="D8" s="981"/>
      <c r="E8" s="979"/>
      <c r="F8" s="947">
        <v>60</v>
      </c>
      <c r="G8" s="981">
        <v>39</v>
      </c>
      <c r="H8" s="979">
        <v>21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239</v>
      </c>
      <c r="C5" s="207">
        <v>202</v>
      </c>
      <c r="G5" s="113"/>
      <c r="H5" s="174" t="s">
        <v>586</v>
      </c>
      <c r="I5" s="207">
        <v>457</v>
      </c>
      <c r="J5" s="207">
        <v>418</v>
      </c>
    </row>
    <row r="6" spans="1:13" ht="15" customHeight="1" x14ac:dyDescent="0.25">
      <c r="A6" s="175" t="s">
        <v>587</v>
      </c>
      <c r="B6" s="208">
        <v>1270</v>
      </c>
      <c r="C6" s="208">
        <v>437</v>
      </c>
      <c r="G6" s="113"/>
      <c r="H6" s="175" t="s">
        <v>587</v>
      </c>
      <c r="I6" s="208">
        <v>459</v>
      </c>
      <c r="J6" s="208">
        <v>226</v>
      </c>
    </row>
    <row r="7" spans="1:13" ht="15" customHeight="1" x14ac:dyDescent="0.25">
      <c r="A7" s="175" t="s">
        <v>588</v>
      </c>
      <c r="B7" s="208">
        <v>3964</v>
      </c>
      <c r="C7" s="208">
        <v>1041</v>
      </c>
      <c r="G7" s="113"/>
      <c r="H7" s="175" t="s">
        <v>588</v>
      </c>
      <c r="I7" s="208">
        <v>1415</v>
      </c>
      <c r="J7" s="208">
        <v>396</v>
      </c>
    </row>
    <row r="8" spans="1:13" ht="15" customHeight="1" x14ac:dyDescent="0.25">
      <c r="A8" s="175" t="s">
        <v>589</v>
      </c>
      <c r="B8" s="208">
        <v>11427</v>
      </c>
      <c r="C8" s="208">
        <v>7596</v>
      </c>
      <c r="G8" s="113"/>
      <c r="H8" s="175" t="s">
        <v>589</v>
      </c>
      <c r="I8" s="208">
        <v>8319</v>
      </c>
      <c r="J8" s="208">
        <v>5828</v>
      </c>
    </row>
    <row r="9" spans="1:13" ht="15" customHeight="1" x14ac:dyDescent="0.25">
      <c r="A9" s="175" t="s">
        <v>590</v>
      </c>
      <c r="B9" s="208">
        <v>42214</v>
      </c>
      <c r="C9" s="208">
        <v>42181</v>
      </c>
      <c r="G9" s="113"/>
      <c r="H9" s="175" t="s">
        <v>590</v>
      </c>
      <c r="I9" s="208">
        <v>39095</v>
      </c>
      <c r="J9" s="208">
        <v>38821</v>
      </c>
    </row>
    <row r="10" spans="1:13" ht="15" customHeight="1" x14ac:dyDescent="0.25">
      <c r="A10" s="175" t="s">
        <v>591</v>
      </c>
      <c r="B10" s="208">
        <v>7318</v>
      </c>
      <c r="C10" s="208">
        <v>6686</v>
      </c>
      <c r="G10" s="113"/>
      <c r="H10" s="175" t="s">
        <v>591</v>
      </c>
      <c r="I10" s="208">
        <v>7435</v>
      </c>
      <c r="J10" s="208">
        <v>6114</v>
      </c>
    </row>
    <row r="11" spans="1:13" ht="15" customHeight="1" x14ac:dyDescent="0.25">
      <c r="A11" s="176" t="s">
        <v>592</v>
      </c>
      <c r="B11" s="209">
        <v>16070</v>
      </c>
      <c r="C11" s="209">
        <v>14209</v>
      </c>
      <c r="G11" s="113"/>
      <c r="H11" s="176" t="s">
        <v>592</v>
      </c>
      <c r="I11" s="209">
        <v>23186</v>
      </c>
      <c r="J11" s="209">
        <v>17433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239</v>
      </c>
      <c r="C17" s="178">
        <f>IF(ISBLANK(C5),"0",C5)</f>
        <v>202</v>
      </c>
      <c r="G17" s="113"/>
      <c r="H17" s="174" t="s">
        <v>586</v>
      </c>
      <c r="I17" s="177">
        <f>IF(ISBLANK(I5),"0",I5)</f>
        <v>457</v>
      </c>
      <c r="J17" s="178">
        <f>IF(ISBLANK(J5),"0",J5)</f>
        <v>418</v>
      </c>
    </row>
    <row r="18" spans="1:13" ht="15" customHeight="1" x14ac:dyDescent="0.25">
      <c r="A18" s="175" t="s">
        <v>587</v>
      </c>
      <c r="B18" s="179">
        <f t="shared" ref="B18:C18" si="0">IF(ISBLANK(B6),"0",B6)</f>
        <v>1270</v>
      </c>
      <c r="C18" s="180">
        <f t="shared" si="0"/>
        <v>437</v>
      </c>
      <c r="G18" s="113"/>
      <c r="H18" s="175" t="s">
        <v>587</v>
      </c>
      <c r="I18" s="179">
        <f t="shared" ref="I18:J18" si="1">IF(ISBLANK(I6),"0",I6)</f>
        <v>459</v>
      </c>
      <c r="J18" s="180">
        <f t="shared" si="1"/>
        <v>226</v>
      </c>
    </row>
    <row r="19" spans="1:13" ht="15" customHeight="1" x14ac:dyDescent="0.25">
      <c r="A19" s="175" t="s">
        <v>588</v>
      </c>
      <c r="B19" s="179">
        <f t="shared" ref="B19:C19" si="2">IF(ISBLANK(B7),"0",B7)</f>
        <v>3964</v>
      </c>
      <c r="C19" s="180">
        <f t="shared" si="2"/>
        <v>1041</v>
      </c>
      <c r="G19" s="113"/>
      <c r="H19" s="175" t="s">
        <v>588</v>
      </c>
      <c r="I19" s="179">
        <f t="shared" ref="I19:J19" si="3">IF(ISBLANK(I7),"0",I7)</f>
        <v>1415</v>
      </c>
      <c r="J19" s="180">
        <f t="shared" si="3"/>
        <v>396</v>
      </c>
    </row>
    <row r="20" spans="1:13" ht="15" customHeight="1" x14ac:dyDescent="0.25">
      <c r="A20" s="175" t="s">
        <v>589</v>
      </c>
      <c r="B20" s="179">
        <f t="shared" ref="B20:C20" si="4">IF(ISBLANK(B8),"0",B8)</f>
        <v>11427</v>
      </c>
      <c r="C20" s="180">
        <f t="shared" si="4"/>
        <v>7596</v>
      </c>
      <c r="G20" s="113"/>
      <c r="H20" s="175" t="s">
        <v>589</v>
      </c>
      <c r="I20" s="179">
        <f t="shared" ref="I20:J20" si="5">IF(ISBLANK(I8),"0",I8)</f>
        <v>8319</v>
      </c>
      <c r="J20" s="180">
        <f t="shared" si="5"/>
        <v>5828</v>
      </c>
    </row>
    <row r="21" spans="1:13" ht="15" customHeight="1" x14ac:dyDescent="0.25">
      <c r="A21" s="175" t="s">
        <v>590</v>
      </c>
      <c r="B21" s="179">
        <f t="shared" ref="B21:C21" si="6">IF(ISBLANK(B9),"0",B9)</f>
        <v>42214</v>
      </c>
      <c r="C21" s="180">
        <f t="shared" si="6"/>
        <v>42181</v>
      </c>
      <c r="G21" s="113"/>
      <c r="H21" s="175" t="s">
        <v>590</v>
      </c>
      <c r="I21" s="179">
        <f t="shared" ref="I21:J21" si="7">IF(ISBLANK(I9),"0",I9)</f>
        <v>39095</v>
      </c>
      <c r="J21" s="180">
        <f t="shared" si="7"/>
        <v>38821</v>
      </c>
    </row>
    <row r="22" spans="1:13" ht="15" customHeight="1" x14ac:dyDescent="0.25">
      <c r="A22" s="175" t="s">
        <v>591</v>
      </c>
      <c r="B22" s="179">
        <f t="shared" ref="B22:C22" si="8">IF(ISBLANK(B10),"0",B10)</f>
        <v>7318</v>
      </c>
      <c r="C22" s="180">
        <f t="shared" si="8"/>
        <v>6686</v>
      </c>
      <c r="G22" s="113"/>
      <c r="H22" s="175" t="s">
        <v>591</v>
      </c>
      <c r="I22" s="179">
        <f t="shared" ref="I22:J22" si="9">IF(ISBLANK(I10),"0",I10)</f>
        <v>7435</v>
      </c>
      <c r="J22" s="180">
        <f t="shared" si="9"/>
        <v>6114</v>
      </c>
    </row>
    <row r="23" spans="1:13" ht="15" customHeight="1" x14ac:dyDescent="0.25">
      <c r="A23" s="176" t="s">
        <v>592</v>
      </c>
      <c r="B23" s="181">
        <f t="shared" ref="B23:C23" si="10">IF(ISBLANK(B11),"0",B11)</f>
        <v>16070</v>
      </c>
      <c r="C23" s="182">
        <f t="shared" si="10"/>
        <v>14209</v>
      </c>
      <c r="G23" s="113"/>
      <c r="H23" s="176" t="s">
        <v>592</v>
      </c>
      <c r="I23" s="181">
        <f t="shared" ref="I23:J23" si="11">IF(ISBLANK(I11),"0",I11)</f>
        <v>23186</v>
      </c>
      <c r="J23" s="182">
        <f t="shared" si="11"/>
        <v>17433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0.28968994691037792</v>
      </c>
      <c r="C29" s="184">
        <f>C17/SUM(C17:C23)*100</f>
        <v>0.27919062361786817</v>
      </c>
      <c r="D29" s="253"/>
      <c r="E29" s="253"/>
      <c r="G29" s="113"/>
      <c r="H29" s="174" t="s">
        <v>593</v>
      </c>
      <c r="I29" s="184">
        <f>I17/SUM(I17:I23)*100</f>
        <v>0.56864843341711668</v>
      </c>
      <c r="J29" s="184">
        <f>J17/SUM(J17:J23)*100</f>
        <v>0.60373216245883643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1.5393566216576569</v>
      </c>
      <c r="C30" s="185">
        <f>C18/SUM(C17:C23)*100</f>
        <v>0.60399159663865554</v>
      </c>
      <c r="D30" s="253"/>
      <c r="E30" s="253"/>
      <c r="G30" s="113"/>
      <c r="H30" s="175" t="s">
        <v>594</v>
      </c>
      <c r="I30" s="185">
        <f>I18/SUM(I17:I23)*100</f>
        <v>0.57113704800537546</v>
      </c>
      <c r="J30" s="185">
        <f>J18/SUM(J17:J23)*100</f>
        <v>0.32641978161650009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4.8047320064968115</v>
      </c>
      <c r="C31" s="185">
        <f>C19/SUM(C17:C23)*100</f>
        <v>1.4387992038920832</v>
      </c>
      <c r="D31" s="253"/>
      <c r="E31" s="253"/>
      <c r="G31" s="113"/>
      <c r="H31" s="175" t="s">
        <v>595</v>
      </c>
      <c r="I31" s="185">
        <f>I19/SUM(I17:I23)*100</f>
        <v>1.7606948211930418</v>
      </c>
      <c r="J31" s="185">
        <f>J19/SUM(J17:J23)*100</f>
        <v>0.57195678548731865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13.85057331943468</v>
      </c>
      <c r="C32" s="185">
        <f>C20/SUM(C17:C23)*100</f>
        <v>10.498673153471916</v>
      </c>
      <c r="D32" s="253"/>
      <c r="E32" s="253"/>
      <c r="G32" s="113"/>
      <c r="H32" s="175" t="s">
        <v>596</v>
      </c>
      <c r="I32" s="185">
        <f>I20/SUM(I17:I23)*100</f>
        <v>10.35139237986213</v>
      </c>
      <c r="J32" s="185">
        <f>J20/SUM(J17:J23)*100</f>
        <v>8.4175862268184183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51.167244430438053</v>
      </c>
      <c r="C33" s="185">
        <f>C21/SUM(C17:C23)*100</f>
        <v>58.299701459531185</v>
      </c>
      <c r="D33" s="253"/>
      <c r="E33" s="253"/>
      <c r="G33" s="113"/>
      <c r="H33" s="175" t="s">
        <v>597</v>
      </c>
      <c r="I33" s="185">
        <f>I21/SUM(I17:I23)*100</f>
        <v>48.646193663987262</v>
      </c>
      <c r="J33" s="185">
        <f>J21/SUM(J17:J23)*100</f>
        <v>56.070541336876765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8.8700879978667189</v>
      </c>
      <c r="C34" s="185">
        <f>C22/SUM(C17:C23)*100</f>
        <v>9.2409332153914203</v>
      </c>
      <c r="D34" s="253"/>
      <c r="E34" s="253"/>
      <c r="G34" s="113"/>
      <c r="H34" s="175" t="s">
        <v>598</v>
      </c>
      <c r="I34" s="185">
        <f>I22/SUM(I17:I23)*100</f>
        <v>9.2514247318517775</v>
      </c>
      <c r="J34" s="185">
        <f>J22/SUM(J17:J23)*100</f>
        <v>8.8306661274481488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19.478315677195702</v>
      </c>
      <c r="C35" s="186">
        <f>C23/SUM(C17:C23)*100</f>
        <v>19.638710747456877</v>
      </c>
      <c r="D35" s="253"/>
      <c r="E35" s="253"/>
      <c r="G35" s="113"/>
      <c r="H35" s="176" t="s">
        <v>599</v>
      </c>
      <c r="I35" s="186">
        <f>I23/SUM(I17:I23)*100</f>
        <v>28.8505089216833</v>
      </c>
      <c r="J35" s="186">
        <f>J23/SUM(J17:J23)*100</f>
        <v>25.179097579294009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0.28968994691037792</v>
      </c>
      <c r="C41" s="184">
        <f t="shared" si="12"/>
        <v>0.27919062361786817</v>
      </c>
      <c r="G41" s="113"/>
      <c r="H41" s="174" t="s">
        <v>601</v>
      </c>
      <c r="I41" s="184">
        <f t="shared" ref="I41:J41" si="13">I29</f>
        <v>0.56864843341711668</v>
      </c>
      <c r="J41" s="184">
        <f t="shared" si="13"/>
        <v>0.60373216245883643</v>
      </c>
    </row>
    <row r="42" spans="1:12" x14ac:dyDescent="0.25">
      <c r="A42" s="175" t="s">
        <v>602</v>
      </c>
      <c r="B42" s="185">
        <f t="shared" si="12"/>
        <v>1.5393566216576569</v>
      </c>
      <c r="C42" s="185">
        <f t="shared" si="12"/>
        <v>0.60399159663865554</v>
      </c>
      <c r="G42" s="113"/>
      <c r="H42" s="175" t="s">
        <v>602</v>
      </c>
      <c r="I42" s="185">
        <f t="shared" ref="I42:J42" si="14">I30</f>
        <v>0.57113704800537546</v>
      </c>
      <c r="J42" s="185">
        <f t="shared" si="14"/>
        <v>0.32641978161650009</v>
      </c>
    </row>
    <row r="43" spans="1:12" x14ac:dyDescent="0.25">
      <c r="A43" s="175" t="s">
        <v>603</v>
      </c>
      <c r="B43" s="185">
        <f t="shared" si="12"/>
        <v>4.8047320064968115</v>
      </c>
      <c r="C43" s="185">
        <f t="shared" si="12"/>
        <v>1.4387992038920832</v>
      </c>
      <c r="G43" s="113"/>
      <c r="H43" s="175" t="s">
        <v>603</v>
      </c>
      <c r="I43" s="185">
        <f t="shared" ref="I43:J43" si="15">I31</f>
        <v>1.7606948211930418</v>
      </c>
      <c r="J43" s="185">
        <f t="shared" si="15"/>
        <v>0.57195678548731865</v>
      </c>
    </row>
    <row r="44" spans="1:12" x14ac:dyDescent="0.25">
      <c r="A44" s="175" t="s">
        <v>604</v>
      </c>
      <c r="B44" s="185">
        <f t="shared" si="12"/>
        <v>13.85057331943468</v>
      </c>
      <c r="C44" s="185">
        <f t="shared" si="12"/>
        <v>10.498673153471916</v>
      </c>
      <c r="G44" s="113"/>
      <c r="H44" s="175" t="s">
        <v>604</v>
      </c>
      <c r="I44" s="185">
        <f t="shared" ref="I44:J44" si="16">I32</f>
        <v>10.35139237986213</v>
      </c>
      <c r="J44" s="185">
        <f t="shared" si="16"/>
        <v>8.4175862268184183</v>
      </c>
    </row>
    <row r="45" spans="1:12" x14ac:dyDescent="0.25">
      <c r="A45" s="175" t="s">
        <v>605</v>
      </c>
      <c r="B45" s="185">
        <f t="shared" si="12"/>
        <v>51.167244430438053</v>
      </c>
      <c r="C45" s="185">
        <f t="shared" si="12"/>
        <v>58.299701459531185</v>
      </c>
      <c r="G45" s="113"/>
      <c r="H45" s="175" t="s">
        <v>605</v>
      </c>
      <c r="I45" s="185">
        <f t="shared" ref="I45:J45" si="17">I33</f>
        <v>48.646193663987262</v>
      </c>
      <c r="J45" s="185">
        <f t="shared" si="17"/>
        <v>56.070541336876765</v>
      </c>
    </row>
    <row r="46" spans="1:12" x14ac:dyDescent="0.25">
      <c r="A46" s="175" t="s">
        <v>606</v>
      </c>
      <c r="B46" s="185">
        <f t="shared" si="12"/>
        <v>8.8700879978667189</v>
      </c>
      <c r="C46" s="185">
        <f t="shared" si="12"/>
        <v>9.2409332153914203</v>
      </c>
      <c r="G46" s="113"/>
      <c r="H46" s="175" t="s">
        <v>606</v>
      </c>
      <c r="I46" s="185">
        <f t="shared" ref="I46:J46" si="18">I34</f>
        <v>9.2514247318517775</v>
      </c>
      <c r="J46" s="185">
        <f t="shared" si="18"/>
        <v>8.8306661274481488</v>
      </c>
    </row>
    <row r="47" spans="1:12" x14ac:dyDescent="0.25">
      <c r="A47" s="176" t="s">
        <v>607</v>
      </c>
      <c r="B47" s="186">
        <f t="shared" si="12"/>
        <v>19.478315677195702</v>
      </c>
      <c r="C47" s="186">
        <f t="shared" si="12"/>
        <v>19.638710747456877</v>
      </c>
      <c r="G47" s="113"/>
      <c r="H47" s="176" t="s">
        <v>607</v>
      </c>
      <c r="I47" s="186">
        <f t="shared" ref="I47:J47" si="19">I35</f>
        <v>28.8505089216833</v>
      </c>
      <c r="J47" s="186">
        <f t="shared" si="19"/>
        <v>25.179097579294009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30363</v>
      </c>
      <c r="C5" s="207">
        <v>23447</v>
      </c>
      <c r="D5" s="253"/>
      <c r="E5" s="253"/>
      <c r="F5" s="1003"/>
      <c r="H5" s="174" t="s">
        <v>624</v>
      </c>
      <c r="I5" s="207">
        <v>13688</v>
      </c>
      <c r="J5" s="207">
        <v>9516</v>
      </c>
    </row>
    <row r="6" spans="1:10" ht="15" customHeight="1" x14ac:dyDescent="0.25">
      <c r="A6" s="175" t="s">
        <v>625</v>
      </c>
      <c r="B6" s="208">
        <v>11834</v>
      </c>
      <c r="C6" s="208">
        <v>10700</v>
      </c>
      <c r="D6" s="253"/>
      <c r="E6" s="253"/>
      <c r="F6" s="1003"/>
      <c r="H6" s="175" t="s">
        <v>625</v>
      </c>
      <c r="I6" s="208">
        <v>16107</v>
      </c>
      <c r="J6" s="208">
        <v>15530</v>
      </c>
    </row>
    <row r="7" spans="1:10" ht="15" customHeight="1" x14ac:dyDescent="0.25">
      <c r="A7" s="176" t="s">
        <v>626</v>
      </c>
      <c r="B7" s="209">
        <v>40305</v>
      </c>
      <c r="C7" s="209">
        <v>38205</v>
      </c>
      <c r="D7" s="253"/>
      <c r="E7" s="253"/>
      <c r="F7" s="1003"/>
      <c r="H7" s="175" t="s">
        <v>626</v>
      </c>
      <c r="I7" s="208">
        <v>50019</v>
      </c>
      <c r="J7" s="208">
        <v>43646</v>
      </c>
    </row>
    <row r="8" spans="1:10" x14ac:dyDescent="0.25">
      <c r="D8" s="253"/>
      <c r="E8" s="253"/>
      <c r="F8" s="1003"/>
      <c r="H8" s="176" t="s">
        <v>2351</v>
      </c>
      <c r="I8" s="209">
        <v>552</v>
      </c>
      <c r="J8" s="209">
        <v>544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30363</v>
      </c>
      <c r="C13" s="178">
        <f>IF(ISBLANK(C5),"0",C5)</f>
        <v>23447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11834</v>
      </c>
      <c r="C14" s="180">
        <f t="shared" si="0"/>
        <v>10700</v>
      </c>
      <c r="D14" s="253"/>
      <c r="E14" s="253"/>
      <c r="F14" s="1003"/>
      <c r="H14" s="174" t="s">
        <v>624</v>
      </c>
      <c r="I14" s="177">
        <f>IF(ISBLANK(I5),"0",I5)</f>
        <v>13688</v>
      </c>
      <c r="J14" s="178">
        <f>IF(ISBLANK(J5),"0",J5)</f>
        <v>9516</v>
      </c>
    </row>
    <row r="15" spans="1:10" ht="15" customHeight="1" x14ac:dyDescent="0.25">
      <c r="A15" s="176" t="s">
        <v>626</v>
      </c>
      <c r="B15" s="181">
        <f t="shared" si="0"/>
        <v>40305</v>
      </c>
      <c r="C15" s="182">
        <f t="shared" si="0"/>
        <v>38205</v>
      </c>
      <c r="D15" s="253"/>
      <c r="E15" s="253"/>
      <c r="F15" s="1003"/>
      <c r="H15" s="175" t="s">
        <v>625</v>
      </c>
      <c r="I15" s="179">
        <f t="shared" ref="I15:J15" si="1">IF(ISBLANK(I6),"0",I6)</f>
        <v>16107</v>
      </c>
      <c r="J15" s="180">
        <f t="shared" si="1"/>
        <v>15530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50019</v>
      </c>
      <c r="J16" s="180">
        <f t="shared" si="2"/>
        <v>43646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552</v>
      </c>
      <c r="J17" s="182">
        <f t="shared" si="3"/>
        <v>544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36.802744175898766</v>
      </c>
      <c r="C21" s="184">
        <f>C13/SUM(C13:C15)*100</f>
        <v>32.406844316674039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14.343894693461975</v>
      </c>
      <c r="C22" s="185">
        <f>C14/SUM(C13:C15)*100</f>
        <v>14.788810260946484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48.853361130639257</v>
      </c>
      <c r="C23" s="186">
        <f>C15/SUM(C13:C15)*100</f>
        <v>52.80434542237947</v>
      </c>
      <c r="D23" s="253"/>
      <c r="E23" s="253"/>
      <c r="F23" s="1003"/>
      <c r="H23" s="174" t="s">
        <v>629</v>
      </c>
      <c r="I23" s="184">
        <f>I14/SUM(I14:I17)*100</f>
        <v>17.032078242042655</v>
      </c>
      <c r="J23" s="184">
        <f>J14/SUM(J14:J17)*100</f>
        <v>13.744294875498294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20.042057586541574</v>
      </c>
      <c r="J24" s="185">
        <f>J15/SUM(J14:J17)*100</f>
        <v>22.430527471257726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62.239006545056363</v>
      </c>
      <c r="J25" s="185">
        <f>J16/SUM(J14:J17)*100</f>
        <v>63.039459240857354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0.68685762635940573</v>
      </c>
      <c r="J26" s="186">
        <f>J17/SUM(J14:J17)*100</f>
        <v>0.78571841238661966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36.802744175898766</v>
      </c>
      <c r="C29" s="189">
        <f t="shared" si="4"/>
        <v>32.406844316674039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14.343894693461975</v>
      </c>
      <c r="C30" s="192">
        <f t="shared" si="4"/>
        <v>14.788810260946484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48.853361130639257</v>
      </c>
      <c r="C31" s="195">
        <f t="shared" si="4"/>
        <v>52.80434542237947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17.032078242042655</v>
      </c>
      <c r="J32" s="189">
        <f>J23</f>
        <v>13.744294875498294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20.042057586541574</v>
      </c>
      <c r="J33" s="192">
        <f t="shared" si="5"/>
        <v>22.430527471257726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62.239006545056363</v>
      </c>
      <c r="J34" s="192">
        <f t="shared" si="6"/>
        <v>63.039459240857354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0.68685762635940573</v>
      </c>
      <c r="J35" s="195">
        <f t="shared" si="7"/>
        <v>0.78571841238661966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157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176420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1124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-4.8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75.819999999999993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135.69999999999999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36</v>
      </c>
      <c r="C5" s="655">
        <v>52</v>
      </c>
      <c r="E5" s="28"/>
      <c r="J5" s="654" t="s">
        <v>542</v>
      </c>
      <c r="K5" s="669">
        <f>IF(ISBLANK(B5),"",B5)</f>
        <v>36</v>
      </c>
      <c r="L5" s="618">
        <f>IF(ISBLANK(C5),"",C5)</f>
        <v>52</v>
      </c>
      <c r="N5" s="28"/>
    </row>
    <row r="6" spans="1:15" x14ac:dyDescent="0.25">
      <c r="A6" s="656" t="s">
        <v>543</v>
      </c>
      <c r="B6" s="657">
        <v>45</v>
      </c>
      <c r="C6" s="657">
        <v>52</v>
      </c>
      <c r="E6" s="44"/>
      <c r="J6" s="656" t="s">
        <v>543</v>
      </c>
      <c r="K6" s="670">
        <f t="shared" ref="K6:K10" si="0">IF(ISBLANK(B6),"",B6)</f>
        <v>45</v>
      </c>
      <c r="L6" s="619">
        <f t="shared" ref="L6:L10" si="1">IF(ISBLANK(C6),"",C6)</f>
        <v>52</v>
      </c>
      <c r="N6" s="44"/>
    </row>
    <row r="7" spans="1:15" x14ac:dyDescent="0.25">
      <c r="A7" s="656" t="s">
        <v>641</v>
      </c>
      <c r="B7" s="657">
        <v>152</v>
      </c>
      <c r="C7" s="657">
        <v>152</v>
      </c>
      <c r="E7" s="44"/>
      <c r="J7" s="656" t="s">
        <v>641</v>
      </c>
      <c r="K7" s="670">
        <f t="shared" si="0"/>
        <v>152</v>
      </c>
      <c r="L7" s="619">
        <f t="shared" si="1"/>
        <v>152</v>
      </c>
      <c r="N7" s="44"/>
    </row>
    <row r="8" spans="1:15" x14ac:dyDescent="0.25">
      <c r="A8" s="650" t="s">
        <v>642</v>
      </c>
      <c r="B8" s="651">
        <v>94</v>
      </c>
      <c r="C8" s="651">
        <v>69</v>
      </c>
      <c r="E8" s="21"/>
      <c r="J8" s="650" t="s">
        <v>642</v>
      </c>
      <c r="K8" s="670">
        <f t="shared" si="0"/>
        <v>94</v>
      </c>
      <c r="L8" s="619">
        <f t="shared" si="1"/>
        <v>69</v>
      </c>
      <c r="N8" s="21"/>
    </row>
    <row r="9" spans="1:15" x14ac:dyDescent="0.25">
      <c r="A9" s="650" t="s">
        <v>643</v>
      </c>
      <c r="B9" s="651">
        <v>93</v>
      </c>
      <c r="C9" s="651">
        <v>30</v>
      </c>
      <c r="E9" s="21"/>
      <c r="J9" s="650" t="s">
        <v>643</v>
      </c>
      <c r="K9" s="670">
        <f t="shared" si="0"/>
        <v>93</v>
      </c>
      <c r="L9" s="619">
        <f t="shared" si="1"/>
        <v>30</v>
      </c>
      <c r="N9" s="21"/>
    </row>
    <row r="10" spans="1:15" x14ac:dyDescent="0.25">
      <c r="A10" s="652" t="s">
        <v>365</v>
      </c>
      <c r="B10" s="653">
        <v>507</v>
      </c>
      <c r="C10" s="653">
        <v>31</v>
      </c>
      <c r="J10" s="652" t="s">
        <v>365</v>
      </c>
      <c r="K10" s="671">
        <f t="shared" si="0"/>
        <v>507</v>
      </c>
      <c r="L10" s="620">
        <f t="shared" si="1"/>
        <v>31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1.07</v>
      </c>
      <c r="C15" s="197"/>
      <c r="D15" s="253"/>
      <c r="E15" s="211"/>
      <c r="F15" s="253"/>
      <c r="G15" s="253"/>
      <c r="J15" s="673" t="s">
        <v>488</v>
      </c>
      <c r="K15" s="674">
        <f>B15</f>
        <v>1.07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</v>
      </c>
      <c r="C16" s="197"/>
      <c r="D16" s="253"/>
      <c r="E16" s="254"/>
      <c r="F16" s="253"/>
      <c r="G16" s="253"/>
      <c r="J16" s="675" t="s">
        <v>489</v>
      </c>
      <c r="K16" s="676">
        <f>B16</f>
        <v>0.5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0.56999999999999995</v>
      </c>
      <c r="C18" s="197"/>
      <c r="D18" s="255"/>
      <c r="E18" s="256"/>
      <c r="F18" s="253"/>
      <c r="G18" s="253"/>
      <c r="J18" s="678" t="s">
        <v>501</v>
      </c>
      <c r="K18" s="674">
        <f>B18</f>
        <v>0.56999999999999995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2.0299999999999998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2.0299999999999998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0.8</v>
      </c>
      <c r="C21" s="253"/>
      <c r="D21" s="253"/>
      <c r="E21" s="253"/>
      <c r="F21" s="253"/>
      <c r="G21" s="253"/>
      <c r="J21" s="661" t="s">
        <v>498</v>
      </c>
      <c r="K21" s="679">
        <f>B21</f>
        <v>0.8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11</v>
      </c>
      <c r="C32" s="655">
        <v>9</v>
      </c>
      <c r="E32" s="28"/>
      <c r="J32" s="654" t="s">
        <v>542</v>
      </c>
      <c r="K32" s="669">
        <f>IF(ISBLANK(B32),"",B32)</f>
        <v>11</v>
      </c>
      <c r="L32" s="618">
        <f>IF(ISBLANK(C32),"",C32)</f>
        <v>9</v>
      </c>
      <c r="N32" s="28"/>
    </row>
    <row r="33" spans="1:15" x14ac:dyDescent="0.25">
      <c r="A33" s="656" t="s">
        <v>543</v>
      </c>
      <c r="B33" s="657">
        <v>6</v>
      </c>
      <c r="C33" s="657">
        <v>12</v>
      </c>
      <c r="E33" s="44"/>
      <c r="J33" s="656" t="s">
        <v>543</v>
      </c>
      <c r="K33" s="670">
        <f t="shared" ref="K33:K37" si="2">IF(ISBLANK(B33),"",B33)</f>
        <v>6</v>
      </c>
      <c r="L33" s="619">
        <f t="shared" ref="L33:L37" si="3">IF(ISBLANK(C33),"",C33)</f>
        <v>12</v>
      </c>
      <c r="N33" s="44"/>
    </row>
    <row r="34" spans="1:15" x14ac:dyDescent="0.25">
      <c r="A34" s="656" t="s">
        <v>641</v>
      </c>
      <c r="B34" s="657">
        <v>45</v>
      </c>
      <c r="C34" s="657">
        <v>41</v>
      </c>
      <c r="E34" s="44"/>
      <c r="J34" s="656" t="s">
        <v>641</v>
      </c>
      <c r="K34" s="670">
        <f t="shared" si="2"/>
        <v>45</v>
      </c>
      <c r="L34" s="619">
        <f t="shared" si="3"/>
        <v>41</v>
      </c>
      <c r="N34" s="44"/>
    </row>
    <row r="35" spans="1:15" x14ac:dyDescent="0.25">
      <c r="A35" s="650" t="s">
        <v>642</v>
      </c>
      <c r="B35" s="651">
        <v>49</v>
      </c>
      <c r="C35" s="651">
        <v>58</v>
      </c>
      <c r="E35" s="21"/>
      <c r="J35" s="650" t="s">
        <v>642</v>
      </c>
      <c r="K35" s="670">
        <f t="shared" si="2"/>
        <v>49</v>
      </c>
      <c r="L35" s="619">
        <f t="shared" si="3"/>
        <v>58</v>
      </c>
      <c r="N35" s="21"/>
    </row>
    <row r="36" spans="1:15" x14ac:dyDescent="0.25">
      <c r="A36" s="650" t="s">
        <v>643</v>
      </c>
      <c r="B36" s="651">
        <v>40</v>
      </c>
      <c r="C36" s="651">
        <v>18</v>
      </c>
      <c r="E36" s="21"/>
      <c r="J36" s="650" t="s">
        <v>643</v>
      </c>
      <c r="K36" s="670">
        <f t="shared" si="2"/>
        <v>40</v>
      </c>
      <c r="L36" s="619">
        <f t="shared" si="3"/>
        <v>18</v>
      </c>
      <c r="N36" s="21"/>
    </row>
    <row r="37" spans="1:15" x14ac:dyDescent="0.25">
      <c r="A37" s="652" t="s">
        <v>365</v>
      </c>
      <c r="B37" s="653">
        <v>134</v>
      </c>
      <c r="C37" s="653">
        <v>12</v>
      </c>
      <c r="J37" s="652" t="s">
        <v>365</v>
      </c>
      <c r="K37" s="671">
        <f t="shared" si="2"/>
        <v>134</v>
      </c>
      <c r="L37" s="620">
        <f t="shared" si="3"/>
        <v>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0.34</v>
      </c>
      <c r="C42" s="197"/>
      <c r="D42" s="253"/>
      <c r="E42" s="211"/>
      <c r="F42" s="253"/>
      <c r="G42" s="253"/>
      <c r="J42" s="673" t="s">
        <v>488</v>
      </c>
      <c r="K42" s="674">
        <f>B42</f>
        <v>0.34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</v>
      </c>
      <c r="C43" s="197"/>
      <c r="D43" s="253"/>
      <c r="E43" s="254"/>
      <c r="F43" s="253"/>
      <c r="G43" s="253"/>
      <c r="J43" s="675" t="s">
        <v>489</v>
      </c>
      <c r="K43" s="676">
        <f>B43</f>
        <v>0.2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0.24</v>
      </c>
      <c r="C45" s="197"/>
      <c r="D45" s="255"/>
      <c r="E45" s="256"/>
      <c r="F45" s="253"/>
      <c r="G45" s="253"/>
      <c r="J45" s="678" t="s">
        <v>501</v>
      </c>
      <c r="K45" s="674">
        <f>B45</f>
        <v>0.24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0.47</v>
      </c>
      <c r="C46" s="198"/>
      <c r="D46" s="255"/>
      <c r="E46" s="256"/>
      <c r="F46" s="253"/>
      <c r="G46" s="253"/>
      <c r="J46" s="672" t="s">
        <v>502</v>
      </c>
      <c r="K46" s="676">
        <f>B46</f>
        <v>0.47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0.27</v>
      </c>
      <c r="C48" s="253"/>
      <c r="D48" s="253"/>
      <c r="E48" s="253"/>
      <c r="F48" s="253"/>
      <c r="G48" s="253"/>
      <c r="J48" s="661" t="s">
        <v>498</v>
      </c>
      <c r="K48" s="679">
        <f>B48</f>
        <v>0.27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351709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159849</v>
      </c>
      <c r="D4" s="643">
        <v>0</v>
      </c>
      <c r="E4" s="643">
        <v>0</v>
      </c>
      <c r="F4" s="643">
        <v>1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329330</v>
      </c>
      <c r="D5" s="602">
        <v>0</v>
      </c>
      <c r="E5" s="602">
        <v>0</v>
      </c>
      <c r="F5" s="602">
        <v>1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351709</v>
      </c>
      <c r="D6" s="617">
        <v>0</v>
      </c>
      <c r="E6" s="617">
        <v>0</v>
      </c>
      <c r="F6" s="617">
        <v>1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173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91.6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1.1399999999999999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77.7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2160195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12245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14</v>
      </c>
      <c r="C4" s="600">
        <v>8.4</v>
      </c>
      <c r="D4" s="600">
        <v>60.6</v>
      </c>
      <c r="E4" s="600">
        <v>0.78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11</v>
      </c>
      <c r="C5" s="602">
        <v>7</v>
      </c>
      <c r="D5" s="751">
        <v>92.6</v>
      </c>
      <c r="E5" s="751">
        <v>1.02</v>
      </c>
      <c r="G5" s="647" t="s">
        <v>446</v>
      </c>
      <c r="H5" s="648">
        <f>IF(ISBLANK(B4),"",B4)</f>
        <v>14</v>
      </c>
      <c r="I5" s="648">
        <f>IF(ISBLANK(B5),"",B5)</f>
        <v>11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2.6</v>
      </c>
      <c r="D6" s="959">
        <v>91.6</v>
      </c>
      <c r="E6" s="959">
        <v>1.1399999999999999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8.4</v>
      </c>
      <c r="I9" s="648">
        <f>IF(ISBLANK(C5),"",C5)</f>
        <v>7</v>
      </c>
      <c r="J9" s="649">
        <f>IF(ISBLANK(C6),"",C6)</f>
        <v>2.6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177</v>
      </c>
      <c r="C4" s="643">
        <v>1</v>
      </c>
      <c r="D4" s="643">
        <v>1.2</v>
      </c>
      <c r="E4" s="643">
        <v>0.17</v>
      </c>
      <c r="F4" s="643">
        <v>0.5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177</v>
      </c>
      <c r="C5" s="602">
        <v>1</v>
      </c>
      <c r="D5" s="602">
        <v>1.2</v>
      </c>
      <c r="E5" s="602">
        <v>0.17</v>
      </c>
      <c r="F5" s="602">
        <v>0.5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173</v>
      </c>
      <c r="C6" s="602">
        <v>1</v>
      </c>
      <c r="D6" s="602">
        <v>0.9</v>
      </c>
      <c r="E6" s="602">
        <v>0.16</v>
      </c>
      <c r="F6" s="602">
        <v>0.5</v>
      </c>
      <c r="G6" s="602">
        <v>1.8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88.6</v>
      </c>
      <c r="C5" s="602">
        <v>60.7</v>
      </c>
      <c r="D5" s="602">
        <v>11</v>
      </c>
      <c r="E5" s="602">
        <v>6.2</v>
      </c>
      <c r="F5" s="253"/>
      <c r="G5" s="253"/>
      <c r="H5" s="253"/>
    </row>
    <row r="6" spans="1:8" x14ac:dyDescent="0.25">
      <c r="A6" s="360">
        <v>2021</v>
      </c>
      <c r="B6" s="602">
        <v>89.7</v>
      </c>
      <c r="C6" s="602">
        <v>64.3</v>
      </c>
      <c r="D6" s="602">
        <v>13</v>
      </c>
      <c r="E6" s="602">
        <v>7.4</v>
      </c>
      <c r="F6" s="253"/>
      <c r="G6" s="253"/>
      <c r="H6" s="253"/>
    </row>
    <row r="7" spans="1:8" x14ac:dyDescent="0.25">
      <c r="A7" s="481">
        <v>2022</v>
      </c>
      <c r="B7" s="1067">
        <v>84</v>
      </c>
      <c r="C7" s="1067">
        <v>77.7</v>
      </c>
      <c r="D7" s="1067">
        <v>1</v>
      </c>
      <c r="E7" s="1067">
        <v>0.6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7.4</v>
      </c>
    </row>
    <row r="17" spans="1:2" x14ac:dyDescent="0.25">
      <c r="A17" s="633">
        <f t="shared" si="0"/>
        <v>2022</v>
      </c>
      <c r="B17" s="627">
        <f t="shared" si="1"/>
        <v>0.6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15076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431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5020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1691023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9585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16248</v>
      </c>
      <c r="C5" s="1034">
        <v>7798</v>
      </c>
      <c r="D5" s="600">
        <v>8450</v>
      </c>
      <c r="G5" s="871" t="s">
        <v>126</v>
      </c>
      <c r="H5" s="637">
        <f>IF(ISBLANK(D7),"",D7)</f>
        <v>7802</v>
      </c>
    </row>
    <row r="6" spans="1:17" x14ac:dyDescent="0.25">
      <c r="A6" s="641">
        <v>2021</v>
      </c>
      <c r="B6" s="1034">
        <v>17154</v>
      </c>
      <c r="C6" s="1034">
        <v>8256</v>
      </c>
      <c r="D6" s="602">
        <v>8898</v>
      </c>
      <c r="G6" s="635" t="s">
        <v>127</v>
      </c>
      <c r="H6" s="623">
        <f>IF(ISBLANK(C7),"",C7)</f>
        <v>7274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15076</v>
      </c>
      <c r="C7" s="1034">
        <v>7274</v>
      </c>
      <c r="D7" s="617">
        <v>7802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7802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7274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98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1.1000000000000001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8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11464</v>
      </c>
      <c r="C6" s="55">
        <v>5932</v>
      </c>
      <c r="D6" s="55">
        <v>5532</v>
      </c>
      <c r="E6" s="70">
        <v>13704</v>
      </c>
      <c r="F6" s="55">
        <v>7082</v>
      </c>
      <c r="G6" s="110">
        <v>6622</v>
      </c>
      <c r="H6" s="55">
        <v>6669</v>
      </c>
      <c r="I6" s="55">
        <v>3437</v>
      </c>
      <c r="J6" s="55">
        <v>3232</v>
      </c>
      <c r="K6" s="70">
        <v>30104</v>
      </c>
      <c r="L6" s="55">
        <v>15551</v>
      </c>
      <c r="M6" s="110">
        <v>14553</v>
      </c>
      <c r="N6" s="70">
        <v>27876</v>
      </c>
      <c r="O6" s="55">
        <v>13931</v>
      </c>
      <c r="P6" s="110">
        <v>13945</v>
      </c>
      <c r="Q6" s="70">
        <v>115739</v>
      </c>
      <c r="R6" s="55">
        <v>55498</v>
      </c>
      <c r="S6" s="110">
        <v>60241</v>
      </c>
      <c r="T6" s="70">
        <v>176429</v>
      </c>
      <c r="U6" s="55">
        <v>83080</v>
      </c>
      <c r="V6" s="160">
        <v>93349</v>
      </c>
    </row>
    <row r="7" spans="1:22" x14ac:dyDescent="0.25">
      <c r="A7" s="286">
        <v>2021</v>
      </c>
      <c r="B7" s="167">
        <v>11496</v>
      </c>
      <c r="C7" s="94">
        <v>5980</v>
      </c>
      <c r="D7" s="94">
        <v>5516</v>
      </c>
      <c r="E7" s="167">
        <v>13662</v>
      </c>
      <c r="F7" s="94">
        <v>7049</v>
      </c>
      <c r="G7" s="169">
        <v>6613</v>
      </c>
      <c r="H7" s="94">
        <v>6542</v>
      </c>
      <c r="I7" s="94">
        <v>3356</v>
      </c>
      <c r="J7" s="94">
        <v>3186</v>
      </c>
      <c r="K7" s="167">
        <v>30055</v>
      </c>
      <c r="L7" s="94">
        <v>15529</v>
      </c>
      <c r="M7" s="169">
        <v>14526</v>
      </c>
      <c r="N7" s="167">
        <v>27311</v>
      </c>
      <c r="O7" s="94">
        <v>13666</v>
      </c>
      <c r="P7" s="169">
        <v>13645</v>
      </c>
      <c r="Q7" s="167">
        <v>114350</v>
      </c>
      <c r="R7" s="94">
        <v>54902</v>
      </c>
      <c r="S7" s="169">
        <v>59448</v>
      </c>
      <c r="T7" s="212">
        <v>175056</v>
      </c>
      <c r="U7" s="58">
        <v>82378</v>
      </c>
      <c r="V7" s="160">
        <v>92678</v>
      </c>
    </row>
    <row r="8" spans="1:22" x14ac:dyDescent="0.25">
      <c r="A8" s="219">
        <v>2022</v>
      </c>
      <c r="B8" s="72">
        <v>12264</v>
      </c>
      <c r="C8" s="61">
        <v>6267</v>
      </c>
      <c r="D8" s="61">
        <v>5997</v>
      </c>
      <c r="E8" s="72">
        <v>14143</v>
      </c>
      <c r="F8" s="61">
        <v>7253</v>
      </c>
      <c r="G8" s="111">
        <v>6890</v>
      </c>
      <c r="H8" s="61">
        <v>6679</v>
      </c>
      <c r="I8" s="61">
        <v>3452</v>
      </c>
      <c r="J8" s="61">
        <v>3227</v>
      </c>
      <c r="K8" s="72">
        <v>31414</v>
      </c>
      <c r="L8" s="61">
        <v>16101</v>
      </c>
      <c r="M8" s="111">
        <v>15313</v>
      </c>
      <c r="N8" s="72">
        <v>27371</v>
      </c>
      <c r="O8" s="61">
        <v>13713</v>
      </c>
      <c r="P8" s="111">
        <v>13658</v>
      </c>
      <c r="Q8" s="72">
        <v>113836</v>
      </c>
      <c r="R8" s="61">
        <v>54713</v>
      </c>
      <c r="S8" s="111">
        <v>59123</v>
      </c>
      <c r="T8" s="72">
        <v>176420</v>
      </c>
      <c r="U8" s="61">
        <v>82995</v>
      </c>
      <c r="V8" s="111">
        <v>93425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12264</v>
      </c>
      <c r="C15" s="172">
        <f>E8</f>
        <v>14143</v>
      </c>
      <c r="D15" s="172">
        <f>H8</f>
        <v>6679</v>
      </c>
      <c r="E15" s="172">
        <f>K8</f>
        <v>31414</v>
      </c>
      <c r="F15" s="172">
        <f>N8</f>
        <v>27371</v>
      </c>
      <c r="G15" s="172">
        <f>Q8</f>
        <v>113836</v>
      </c>
      <c r="H15" s="334">
        <f>T8</f>
        <v>176420</v>
      </c>
      <c r="M15" s="172">
        <f>K8</f>
        <v>31414</v>
      </c>
      <c r="N15" s="172">
        <f>H15-E15-O15</f>
        <v>108829</v>
      </c>
      <c r="O15" s="172">
        <f>H15-(B15+C15+G15)</f>
        <v>36177</v>
      </c>
      <c r="P15" s="29"/>
      <c r="Q15" s="100">
        <f>M15/H15*100</f>
        <v>17.806371159732457</v>
      </c>
      <c r="R15" s="100">
        <f>N15/H15*100</f>
        <v>61.687450402448704</v>
      </c>
      <c r="S15" s="100">
        <f>O15/H15*100</f>
        <v>20.506178437818843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17.806371159732457</v>
      </c>
      <c r="R18" s="100">
        <f>N15/H15*100</f>
        <v>61.687450402448704</v>
      </c>
      <c r="S18" s="100">
        <f>O15/H15*100</f>
        <v>20.506178437818843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2.2999999999999998</v>
      </c>
      <c r="C23" s="361"/>
      <c r="D23" s="361"/>
      <c r="E23" s="167">
        <v>5.2</v>
      </c>
      <c r="F23" s="361"/>
      <c r="G23" s="362"/>
      <c r="H23" s="167">
        <v>0.57999999999999996</v>
      </c>
      <c r="I23" s="94">
        <v>1.1000000000000001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2.2999999999999998</v>
      </c>
      <c r="C24" s="361"/>
      <c r="D24" s="361"/>
      <c r="E24" s="167">
        <v>1.7</v>
      </c>
      <c r="F24" s="361"/>
      <c r="G24" s="362"/>
      <c r="H24" s="167">
        <v>1.75</v>
      </c>
      <c r="I24" s="94">
        <v>2.29</v>
      </c>
      <c r="J24" s="169">
        <v>1.19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3.7</v>
      </c>
      <c r="C25" s="357"/>
      <c r="D25" s="357"/>
      <c r="E25" s="72">
        <v>9.1</v>
      </c>
      <c r="F25" s="357"/>
      <c r="G25" s="461"/>
      <c r="H25" s="72">
        <v>1.83</v>
      </c>
      <c r="I25" s="61">
        <v>1.24</v>
      </c>
      <c r="J25" s="111">
        <v>2.4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1.1000000000000001</v>
      </c>
      <c r="F32" s="700">
        <f>A23</f>
        <v>2020</v>
      </c>
      <c r="G32" s="674">
        <f>IF(ISBLANK(J23),"",J23)</f>
        <v>0</v>
      </c>
      <c r="H32" s="674">
        <f>IF(ISBLANK(I23),"",I23)</f>
        <v>1.1000000000000001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1.19</v>
      </c>
      <c r="C33" s="853">
        <f t="shared" ref="C33:C34" si="2">IF(ISBLANK(I24),"",I24)</f>
        <v>2.29</v>
      </c>
      <c r="F33" s="701">
        <f t="shared" ref="F33:F34" si="3">A24</f>
        <v>2021</v>
      </c>
      <c r="G33" s="853">
        <f t="shared" ref="G33:G34" si="4">IF(ISBLANK(J24),"",J24)</f>
        <v>1.19</v>
      </c>
      <c r="H33" s="853">
        <f t="shared" ref="H33:H34" si="5">IF(ISBLANK(I24),"",I24)</f>
        <v>2.29</v>
      </c>
    </row>
    <row r="34" spans="1:8" x14ac:dyDescent="0.25">
      <c r="A34" s="702">
        <f t="shared" si="0"/>
        <v>2022</v>
      </c>
      <c r="B34" s="676">
        <f t="shared" si="1"/>
        <v>2.4</v>
      </c>
      <c r="C34" s="676">
        <f t="shared" si="2"/>
        <v>1.24</v>
      </c>
      <c r="F34" s="702">
        <f t="shared" si="3"/>
        <v>2022</v>
      </c>
      <c r="G34" s="676">
        <f t="shared" si="4"/>
        <v>2.4</v>
      </c>
      <c r="H34" s="676">
        <f t="shared" si="5"/>
        <v>1.24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68</v>
      </c>
      <c r="C4" s="600">
        <v>2</v>
      </c>
      <c r="D4" s="600">
        <v>35</v>
      </c>
      <c r="E4" s="599">
        <v>8</v>
      </c>
      <c r="F4" s="600">
        <v>3.4</v>
      </c>
      <c r="G4" s="600">
        <v>1.2</v>
      </c>
    </row>
    <row r="5" spans="1:10" x14ac:dyDescent="0.25">
      <c r="A5" s="286">
        <v>2022</v>
      </c>
      <c r="B5" s="751">
        <v>65</v>
      </c>
      <c r="C5" s="751">
        <v>2</v>
      </c>
      <c r="D5" s="751">
        <v>35</v>
      </c>
      <c r="E5" s="753">
        <v>8</v>
      </c>
      <c r="F5" s="751">
        <v>3.2</v>
      </c>
      <c r="G5" s="751">
        <v>1.1000000000000001</v>
      </c>
    </row>
    <row r="6" spans="1:10" x14ac:dyDescent="0.25">
      <c r="A6" s="218">
        <v>2023</v>
      </c>
      <c r="B6" s="752">
        <v>57</v>
      </c>
      <c r="C6" s="752">
        <v>4</v>
      </c>
      <c r="D6" s="752">
        <v>41</v>
      </c>
      <c r="E6" s="754">
        <v>8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68</v>
      </c>
      <c r="C11" s="80">
        <f>IF(ISBLANK(D4),"",D4)</f>
        <v>35</v>
      </c>
      <c r="E11" s="103">
        <f>A4</f>
        <v>2021</v>
      </c>
      <c r="F11" s="80">
        <f>IF(ISBLANK(B4),"",B4)</f>
        <v>68</v>
      </c>
      <c r="G11" s="80">
        <f>IF(ISBLANK(D4),"",D4)</f>
        <v>35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65</v>
      </c>
      <c r="C12" s="80">
        <f>IF(ISBLANK(D5),"",D5)</f>
        <v>35</v>
      </c>
      <c r="E12" s="103">
        <f t="shared" ref="E12:E13" si="1">A5</f>
        <v>2022</v>
      </c>
      <c r="F12" s="80">
        <f t="shared" ref="F12:F13" si="2">IF(ISBLANK(B5),"",B5)</f>
        <v>65</v>
      </c>
      <c r="G12" s="80">
        <f t="shared" ref="G12:G13" si="3">IF(ISBLANK(D5),"",D5)</f>
        <v>35</v>
      </c>
    </row>
    <row r="13" spans="1:10" x14ac:dyDescent="0.25">
      <c r="A13" s="155">
        <f t="shared" si="0"/>
        <v>2023</v>
      </c>
      <c r="B13" s="83">
        <f>IF(ISBLANK(B6),"",B6)</f>
        <v>57</v>
      </c>
      <c r="C13" s="83">
        <f>IF(ISBLANK(D6),"",D6)</f>
        <v>41</v>
      </c>
      <c r="D13" s="253"/>
      <c r="E13" s="155">
        <f t="shared" si="1"/>
        <v>2023</v>
      </c>
      <c r="F13" s="83">
        <f t="shared" si="2"/>
        <v>57</v>
      </c>
      <c r="G13" s="83">
        <f t="shared" si="3"/>
        <v>41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8</v>
      </c>
      <c r="E18" s="603">
        <f>A4</f>
        <v>2021</v>
      </c>
      <c r="F18" s="100">
        <f>IF(ISBLANK(C4),"",C4)</f>
        <v>2</v>
      </c>
      <c r="G18" s="100">
        <f>IF(ISBLANK(E4),"",E4)</f>
        <v>8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8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8</v>
      </c>
      <c r="E20" s="155">
        <f t="shared" si="5"/>
        <v>2023</v>
      </c>
      <c r="F20" s="83">
        <f>IF(ISBLANK(C6),"",C6)</f>
        <v>4</v>
      </c>
      <c r="G20" s="83">
        <f t="shared" si="6"/>
        <v>8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1384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1157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4.2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800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783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1604</v>
      </c>
    </row>
    <row r="17" spans="2:3" x14ac:dyDescent="0.25">
      <c r="B17" s="253">
        <v>2022</v>
      </c>
      <c r="C17" s="1100">
        <v>1300</v>
      </c>
    </row>
    <row r="18" spans="2:3" x14ac:dyDescent="0.25">
      <c r="B18" s="253">
        <v>2023</v>
      </c>
      <c r="C18" s="1100">
        <v>1157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1604</v>
      </c>
    </row>
    <row r="22" spans="2:3" x14ac:dyDescent="0.25">
      <c r="B22" s="636">
        <f>B17</f>
        <v>2022</v>
      </c>
      <c r="C22" s="636">
        <f t="shared" ref="C22:C23" si="0">IF(ISBLANK(C17),"",C17)</f>
        <v>1300</v>
      </c>
    </row>
    <row r="23" spans="2:3" x14ac:dyDescent="0.25">
      <c r="B23" s="636">
        <f>B18</f>
        <v>2023</v>
      </c>
      <c r="C23" s="636">
        <f t="shared" si="0"/>
        <v>1157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110</v>
      </c>
      <c r="C5" s="55">
        <v>100</v>
      </c>
      <c r="D5" s="55">
        <v>65</v>
      </c>
      <c r="E5" s="269">
        <f>SUM(B5:D5)</f>
        <v>275</v>
      </c>
      <c r="F5" s="71">
        <v>2222</v>
      </c>
      <c r="G5" s="70">
        <v>0.4</v>
      </c>
      <c r="H5" s="55">
        <v>0.1</v>
      </c>
      <c r="I5" s="110">
        <v>0.2</v>
      </c>
      <c r="J5" s="71">
        <v>1.3</v>
      </c>
    </row>
    <row r="6" spans="1:10" x14ac:dyDescent="0.25">
      <c r="A6" s="286">
        <v>2022</v>
      </c>
      <c r="B6" s="757">
        <v>130</v>
      </c>
      <c r="C6" s="758">
        <v>110</v>
      </c>
      <c r="D6" s="758">
        <v>52</v>
      </c>
      <c r="E6" s="270">
        <f>SUM(B6:D6)</f>
        <v>292</v>
      </c>
      <c r="F6" s="214">
        <v>1828</v>
      </c>
      <c r="G6" s="457">
        <v>0.4</v>
      </c>
      <c r="H6" s="458">
        <v>0.1</v>
      </c>
      <c r="I6" s="763">
        <v>0.1</v>
      </c>
      <c r="J6" s="214">
        <v>1</v>
      </c>
    </row>
    <row r="7" spans="1:10" x14ac:dyDescent="0.25">
      <c r="A7" s="218">
        <v>2023</v>
      </c>
      <c r="B7" s="167">
        <v>163</v>
      </c>
      <c r="C7" s="94">
        <v>121</v>
      </c>
      <c r="D7" s="94">
        <v>65</v>
      </c>
      <c r="E7" s="447">
        <f>SUM(B7:D7)</f>
        <v>349</v>
      </c>
      <c r="F7" s="168">
        <v>1384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2222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1828</v>
      </c>
      <c r="C14" s="28"/>
      <c r="D14" s="28"/>
      <c r="F14" s="625" t="s">
        <v>1526</v>
      </c>
      <c r="G14" s="621">
        <f>IF(ISBLANK(B7),"",B7)</f>
        <v>163</v>
      </c>
      <c r="I14" s="625" t="s">
        <v>1529</v>
      </c>
      <c r="J14" s="621">
        <f>IF(ISBLANK(B7),"",B7)</f>
        <v>163</v>
      </c>
    </row>
    <row r="15" spans="1:10" x14ac:dyDescent="0.25">
      <c r="A15" s="624">
        <f t="shared" ref="A15" si="1">A7</f>
        <v>2023</v>
      </c>
      <c r="B15" s="623">
        <f t="shared" si="0"/>
        <v>1384</v>
      </c>
      <c r="C15" s="28"/>
      <c r="D15" s="28"/>
      <c r="F15" s="626" t="s">
        <v>1527</v>
      </c>
      <c r="G15" s="622">
        <f>IF(ISBLANK(C7),"",C7)</f>
        <v>121</v>
      </c>
      <c r="I15" s="626" t="s">
        <v>1538</v>
      </c>
      <c r="J15" s="622">
        <f>IF(ISBLANK(C7),"",C7)</f>
        <v>121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65</v>
      </c>
      <c r="I16" s="627" t="s">
        <v>1539</v>
      </c>
      <c r="J16" s="623">
        <f>IF(ISBLANK(D7),"",D7)</f>
        <v>65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929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1302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128</v>
      </c>
      <c r="C6" s="759"/>
      <c r="D6" s="759"/>
      <c r="E6" s="457">
        <v>6.3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112</v>
      </c>
      <c r="C7" s="759"/>
      <c r="D7" s="759"/>
      <c r="E7" s="457">
        <v>5.6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114</v>
      </c>
      <c r="C8" s="760"/>
      <c r="D8" s="760"/>
      <c r="E8" s="601">
        <v>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128</v>
      </c>
      <c r="C16" s="755"/>
      <c r="I16" s="700">
        <f>A6</f>
        <v>2020</v>
      </c>
      <c r="J16" s="674">
        <f>IF(ISBLANK(E6),"",E6)</f>
        <v>6.3</v>
      </c>
      <c r="K16" s="756"/>
    </row>
    <row r="17" spans="1:10" x14ac:dyDescent="0.25">
      <c r="A17" s="701">
        <f>A7</f>
        <v>2021</v>
      </c>
      <c r="B17" s="853">
        <f>IF(ISBLANK(B7),"",B7)</f>
        <v>112</v>
      </c>
      <c r="C17" s="755"/>
      <c r="I17" s="701">
        <f>A7</f>
        <v>2021</v>
      </c>
      <c r="J17" s="853">
        <f>IF(ISBLANK(E7),"",E7)</f>
        <v>5.6</v>
      </c>
    </row>
    <row r="18" spans="1:10" x14ac:dyDescent="0.25">
      <c r="A18" s="702">
        <f>A8</f>
        <v>2022</v>
      </c>
      <c r="B18" s="676">
        <f>IF(ISBLANK(B8),"",B8)</f>
        <v>114</v>
      </c>
      <c r="C18" s="755"/>
      <c r="I18" s="702">
        <f>A8</f>
        <v>2022</v>
      </c>
      <c r="J18" s="676">
        <f>IF(ISBLANK(E8),"",E8)</f>
        <v>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32</v>
      </c>
      <c r="D5" s="449">
        <f>IF(ISBLANK(B5),"",A5)</f>
        <v>2021</v>
      </c>
      <c r="E5" s="618">
        <f>IF(ISBLANK(B5),"",B5)</f>
        <v>32</v>
      </c>
      <c r="K5" s="217">
        <v>2020</v>
      </c>
      <c r="L5" s="655">
        <v>2.2999999999999998</v>
      </c>
    </row>
    <row r="6" spans="1:12" x14ac:dyDescent="0.25">
      <c r="A6" s="229">
        <v>2022</v>
      </c>
      <c r="B6" s="602">
        <v>29</v>
      </c>
      <c r="D6" s="450">
        <f>IF(ISBLANK(B6),"",A6)</f>
        <v>2022</v>
      </c>
      <c r="E6" s="619">
        <f>IF(ISBLANK(B6),"",B6)</f>
        <v>29</v>
      </c>
      <c r="K6" s="286">
        <v>2021</v>
      </c>
      <c r="L6" s="657">
        <v>2.2999999999999998</v>
      </c>
    </row>
    <row r="7" spans="1:12" x14ac:dyDescent="0.25">
      <c r="A7" s="123">
        <v>2023</v>
      </c>
      <c r="B7" s="617">
        <v>25</v>
      </c>
      <c r="D7" s="379">
        <f>IF(ISBLANK(B7),"",A7)</f>
        <v>2023</v>
      </c>
      <c r="E7" s="620">
        <f>IF(ISBLANK(B7),"",B7)</f>
        <v>25</v>
      </c>
      <c r="K7" s="219">
        <v>2022</v>
      </c>
      <c r="L7" s="617">
        <v>2.1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900</v>
      </c>
      <c r="C4" s="643">
        <v>1076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952</v>
      </c>
      <c r="C5" s="602">
        <v>1228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929</v>
      </c>
      <c r="C6" s="602">
        <v>1302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37</v>
      </c>
      <c r="C5" s="643">
        <v>4753</v>
      </c>
      <c r="D5" s="643">
        <v>439</v>
      </c>
      <c r="E5" s="869">
        <v>9.1999999999999993</v>
      </c>
      <c r="F5" s="1039">
        <v>9.4</v>
      </c>
      <c r="G5" s="1039">
        <v>9.1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35</v>
      </c>
      <c r="C6" s="657">
        <v>4979</v>
      </c>
      <c r="D6" s="657">
        <v>490</v>
      </c>
      <c r="E6" s="657">
        <v>9.8000000000000007</v>
      </c>
      <c r="F6" s="657">
        <v>10</v>
      </c>
      <c r="G6" s="657">
        <v>9.6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35</v>
      </c>
      <c r="C7" s="617">
        <v>5020</v>
      </c>
      <c r="D7" s="617">
        <v>431</v>
      </c>
      <c r="E7" s="617">
        <v>8.5</v>
      </c>
      <c r="F7" s="617">
        <v>8.8000000000000007</v>
      </c>
      <c r="G7" s="617">
        <v>8.4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5.3</v>
      </c>
      <c r="C4" s="655">
        <v>694</v>
      </c>
      <c r="D4" s="655">
        <v>2.2999999999999998</v>
      </c>
      <c r="E4" s="655">
        <v>784</v>
      </c>
      <c r="F4" s="655">
        <v>0.4</v>
      </c>
      <c r="G4" s="655">
        <v>103</v>
      </c>
      <c r="H4" s="655">
        <v>10</v>
      </c>
      <c r="I4" s="655">
        <v>76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4.2</v>
      </c>
      <c r="C5" s="602">
        <v>808</v>
      </c>
      <c r="D5" s="602">
        <v>2.6</v>
      </c>
      <c r="E5" s="602">
        <v>743</v>
      </c>
      <c r="F5" s="602">
        <v>0.4</v>
      </c>
      <c r="G5" s="602">
        <v>100</v>
      </c>
      <c r="H5" s="602">
        <v>10</v>
      </c>
      <c r="I5" s="602">
        <v>88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800</v>
      </c>
      <c r="D6" s="617"/>
      <c r="E6" s="617">
        <v>783</v>
      </c>
      <c r="F6" s="617"/>
      <c r="G6" s="617">
        <v>98</v>
      </c>
      <c r="H6" s="617">
        <v>12</v>
      </c>
      <c r="I6" s="617">
        <v>89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395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1735</v>
      </c>
      <c r="C4" s="1006">
        <v>910</v>
      </c>
      <c r="D4" s="1006">
        <v>825</v>
      </c>
      <c r="E4" s="1005">
        <v>2607</v>
      </c>
      <c r="F4" s="1006">
        <v>1365</v>
      </c>
      <c r="G4" s="1006">
        <v>1242</v>
      </c>
      <c r="H4" s="1007">
        <v>9.8000000000000007</v>
      </c>
      <c r="I4" s="1007">
        <v>14.8</v>
      </c>
      <c r="J4" s="1007">
        <v>-5</v>
      </c>
      <c r="K4" s="70">
        <v>3528</v>
      </c>
      <c r="L4" s="55">
        <v>1692</v>
      </c>
      <c r="M4" s="110">
        <v>1836</v>
      </c>
      <c r="N4" s="55">
        <v>3795</v>
      </c>
      <c r="O4" s="55">
        <v>1827</v>
      </c>
      <c r="P4" s="110">
        <v>1968</v>
      </c>
    </row>
    <row r="5" spans="1:17" x14ac:dyDescent="0.25">
      <c r="A5" s="286">
        <v>2021</v>
      </c>
      <c r="B5" s="1008">
        <v>1715</v>
      </c>
      <c r="C5" s="1009">
        <v>875</v>
      </c>
      <c r="D5" s="1009">
        <v>840</v>
      </c>
      <c r="E5" s="1008">
        <v>3114</v>
      </c>
      <c r="F5" s="1009">
        <v>1610</v>
      </c>
      <c r="G5" s="1009">
        <v>1504</v>
      </c>
      <c r="H5" s="1010">
        <v>9.8000000000000007</v>
      </c>
      <c r="I5" s="1010">
        <v>17.8</v>
      </c>
      <c r="J5" s="1010">
        <v>-8</v>
      </c>
      <c r="K5" s="212">
        <v>4178</v>
      </c>
      <c r="L5" s="58">
        <v>1975</v>
      </c>
      <c r="M5" s="160">
        <v>2203</v>
      </c>
      <c r="N5" s="58">
        <v>4387</v>
      </c>
      <c r="O5" s="58">
        <v>2055</v>
      </c>
      <c r="P5" s="160">
        <v>2332</v>
      </c>
    </row>
    <row r="6" spans="1:17" x14ac:dyDescent="0.25">
      <c r="A6" s="219">
        <v>2022</v>
      </c>
      <c r="B6" s="1011">
        <v>1640</v>
      </c>
      <c r="C6" s="1012">
        <v>805</v>
      </c>
      <c r="D6" s="1012">
        <v>835</v>
      </c>
      <c r="E6" s="1011">
        <v>2483</v>
      </c>
      <c r="F6" s="1012">
        <v>1234</v>
      </c>
      <c r="G6" s="1012">
        <v>1249</v>
      </c>
      <c r="H6" s="1013">
        <v>9.3000000000000007</v>
      </c>
      <c r="I6" s="1013">
        <v>14.1</v>
      </c>
      <c r="J6" s="1013">
        <v>-4.8</v>
      </c>
      <c r="K6" s="1014">
        <v>4231</v>
      </c>
      <c r="L6" s="1015">
        <v>1985</v>
      </c>
      <c r="M6" s="1016">
        <v>2246</v>
      </c>
      <c r="N6" s="1015">
        <v>4806</v>
      </c>
      <c r="O6" s="1015">
        <v>2283</v>
      </c>
      <c r="P6" s="1016">
        <v>2523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825</v>
      </c>
      <c r="C13" s="319">
        <f>IF(ISBLANK(C4),"",C4)</f>
        <v>910</v>
      </c>
      <c r="D13" s="364"/>
      <c r="E13" s="322">
        <f>A4</f>
        <v>2020</v>
      </c>
      <c r="F13" s="319">
        <f>IF(ISBLANK(G4),"",G4)</f>
        <v>1242</v>
      </c>
      <c r="G13" s="319">
        <f>IF(ISBLANK(F4),"",F4)</f>
        <v>1365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840</v>
      </c>
      <c r="C14" s="320">
        <f t="shared" ref="C14:C15" si="2">IF(ISBLANK(C5),"",C5)</f>
        <v>875</v>
      </c>
      <c r="D14" s="364"/>
      <c r="E14" s="323">
        <f t="shared" ref="E14:E15" si="3">A5</f>
        <v>2021</v>
      </c>
      <c r="F14" s="320">
        <f t="shared" ref="F14:F15" si="4">IF(ISBLANK(G5),"",G5)</f>
        <v>1504</v>
      </c>
      <c r="G14" s="320">
        <f t="shared" ref="G14:G15" si="5">IF(ISBLANK(F5),"",F5)</f>
        <v>1610</v>
      </c>
      <c r="H14" s="389"/>
      <c r="I14" s="389"/>
      <c r="J14" s="48"/>
      <c r="K14" s="325" t="s">
        <v>536</v>
      </c>
      <c r="L14" s="328">
        <f>IF(ISBLANK(K4),"",K4)</f>
        <v>3528</v>
      </c>
      <c r="M14" s="328">
        <f>IF(ISBLANK(K5),"",K5)</f>
        <v>4178</v>
      </c>
      <c r="N14" s="328">
        <f>IF(ISBLANK(K6),"",K6)</f>
        <v>4231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835</v>
      </c>
      <c r="C15" s="321">
        <f t="shared" si="2"/>
        <v>805</v>
      </c>
      <c r="E15" s="324">
        <f t="shared" si="3"/>
        <v>2022</v>
      </c>
      <c r="F15" s="321">
        <f t="shared" si="4"/>
        <v>1249</v>
      </c>
      <c r="G15" s="321">
        <f t="shared" si="5"/>
        <v>1234</v>
      </c>
      <c r="H15" s="211"/>
      <c r="I15" s="211"/>
      <c r="J15" s="28"/>
      <c r="K15" s="326" t="s">
        <v>535</v>
      </c>
      <c r="L15" s="329">
        <f>IF(ISBLANK(N4),"",N4)</f>
        <v>3795</v>
      </c>
      <c r="M15" s="329">
        <f>IF(ISBLANK(N5),"",N5)</f>
        <v>4387</v>
      </c>
      <c r="N15" s="329">
        <f>IF(ISBLANK(N6),"",N6)</f>
        <v>4806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3528</v>
      </c>
      <c r="M19" s="328">
        <f>IF(ISBLANK(K5),"",K5)</f>
        <v>4178</v>
      </c>
      <c r="N19" s="328">
        <f>IF(ISBLANK(K6),"",K6)</f>
        <v>4231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3795</v>
      </c>
      <c r="M20" s="329">
        <f>IF(ISBLANK(N5),"",N5)</f>
        <v>4387</v>
      </c>
      <c r="N20" s="329">
        <f>IF(ISBLANK(N6),"",N6)</f>
        <v>4806</v>
      </c>
      <c r="O20" s="364"/>
    </row>
    <row r="21" spans="1:15" x14ac:dyDescent="0.25">
      <c r="A21" s="322">
        <f>A4</f>
        <v>2020</v>
      </c>
      <c r="B21" s="319">
        <f>IF(ISBLANK(D4),"",D4)</f>
        <v>825</v>
      </c>
      <c r="C21" s="319">
        <f>IF(ISBLANK(C4),"",C4)</f>
        <v>910</v>
      </c>
      <c r="E21" s="322">
        <f>A4</f>
        <v>2020</v>
      </c>
      <c r="F21" s="319">
        <f>IF(ISBLANK(G4),"",G4)</f>
        <v>1242</v>
      </c>
      <c r="G21" s="319">
        <f>IF(ISBLANK(F4),"",F4)</f>
        <v>1365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840</v>
      </c>
      <c r="C22" s="320">
        <f t="shared" ref="C22:C23" si="8">IF(ISBLANK(C5),"",C5)</f>
        <v>875</v>
      </c>
      <c r="E22" s="323">
        <f t="shared" ref="E22:E23" si="9">A5</f>
        <v>2021</v>
      </c>
      <c r="F22" s="320">
        <f t="shared" ref="F22:F23" si="10">IF(ISBLANK(G5),"",G5)</f>
        <v>1504</v>
      </c>
      <c r="G22" s="320">
        <f t="shared" ref="G22:G23" si="11">IF(ISBLANK(F5),"",F5)</f>
        <v>1610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835</v>
      </c>
      <c r="C23" s="321">
        <f t="shared" si="8"/>
        <v>805</v>
      </c>
      <c r="E23" s="324">
        <f t="shared" si="9"/>
        <v>2022</v>
      </c>
      <c r="F23" s="321">
        <f t="shared" si="10"/>
        <v>1249</v>
      </c>
      <c r="G23" s="321">
        <f t="shared" si="11"/>
        <v>1234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22</v>
      </c>
      <c r="C5" s="611"/>
      <c r="D5" s="611"/>
      <c r="E5" s="599">
        <v>83</v>
      </c>
      <c r="F5" s="616"/>
      <c r="G5" s="945"/>
      <c r="H5" s="599">
        <v>403</v>
      </c>
      <c r="I5" s="616">
        <v>149</v>
      </c>
      <c r="J5" s="616">
        <v>254</v>
      </c>
      <c r="K5" s="616"/>
      <c r="L5" s="945"/>
    </row>
    <row r="6" spans="1:12" x14ac:dyDescent="0.25">
      <c r="A6" s="286">
        <v>2021</v>
      </c>
      <c r="B6" s="601">
        <v>24</v>
      </c>
      <c r="C6" s="612"/>
      <c r="D6" s="612"/>
      <c r="E6" s="1034">
        <v>90</v>
      </c>
      <c r="F6" s="1028"/>
      <c r="G6" s="980"/>
      <c r="H6" s="1034">
        <v>471</v>
      </c>
      <c r="I6" s="1028">
        <v>180</v>
      </c>
      <c r="J6" s="1028">
        <v>291</v>
      </c>
      <c r="K6" s="1028"/>
      <c r="L6" s="980"/>
    </row>
    <row r="7" spans="1:12" x14ac:dyDescent="0.25">
      <c r="A7" s="218">
        <v>2022</v>
      </c>
      <c r="B7" s="601">
        <v>20</v>
      </c>
      <c r="C7" s="612"/>
      <c r="D7" s="612"/>
      <c r="E7" s="1034">
        <v>82</v>
      </c>
      <c r="F7" s="1028"/>
      <c r="G7" s="980"/>
      <c r="H7" s="1034">
        <v>395</v>
      </c>
      <c r="I7" s="1028">
        <v>159</v>
      </c>
      <c r="J7" s="1028">
        <v>236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159</v>
      </c>
    </row>
    <row r="15" spans="1:12" ht="30" x14ac:dyDescent="0.25">
      <c r="A15" s="833" t="s">
        <v>1543</v>
      </c>
      <c r="B15" s="623">
        <f>IF(ISBLANK(J7),"",J7)</f>
        <v>236</v>
      </c>
    </row>
    <row r="17" spans="1:2" x14ac:dyDescent="0.25">
      <c r="A17" s="625" t="s">
        <v>1540</v>
      </c>
      <c r="B17" s="621">
        <f>IF(ISBLANK(I7),"",I7)</f>
        <v>159</v>
      </c>
    </row>
    <row r="18" spans="1:2" x14ac:dyDescent="0.25">
      <c r="A18" s="627" t="s">
        <v>1541</v>
      </c>
      <c r="B18" s="623">
        <f>IF(ISBLANK(J7),"",J7)</f>
        <v>236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38.9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42.2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52.4</v>
      </c>
      <c r="C6" s="614">
        <v>46.7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51.6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38.9</v>
      </c>
      <c r="C14" s="73">
        <v>42.2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291.81200000000001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3571.77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28.824000000000002</v>
      </c>
      <c r="C5" s="611">
        <v>28.824000000000002</v>
      </c>
      <c r="D5" s="751"/>
      <c r="E5" s="751"/>
      <c r="G5" s="358">
        <v>2014</v>
      </c>
      <c r="H5" s="70">
        <v>3466.67</v>
      </c>
      <c r="I5" s="55">
        <v>1742.01</v>
      </c>
      <c r="J5" s="55">
        <v>1724.66</v>
      </c>
      <c r="K5" s="71">
        <v>22</v>
      </c>
    </row>
    <row r="6" spans="1:12" x14ac:dyDescent="0.25">
      <c r="A6" s="286">
        <v>2021</v>
      </c>
      <c r="B6" s="601"/>
      <c r="C6" s="612">
        <v>291.81200000000001</v>
      </c>
      <c r="D6" s="959"/>
      <c r="E6" s="959"/>
      <c r="G6" s="480">
        <v>2017</v>
      </c>
      <c r="H6" s="212">
        <v>3465.54</v>
      </c>
      <c r="I6" s="58">
        <v>1742</v>
      </c>
      <c r="J6" s="58">
        <v>1723.54</v>
      </c>
      <c r="K6" s="214">
        <v>22</v>
      </c>
    </row>
    <row r="7" spans="1:12" x14ac:dyDescent="0.25">
      <c r="A7" s="218">
        <v>2022</v>
      </c>
      <c r="B7" s="601">
        <v>291.81200000000001</v>
      </c>
      <c r="C7" s="612">
        <v>291.81200000000001</v>
      </c>
      <c r="D7" s="959"/>
      <c r="E7" s="959"/>
      <c r="G7" s="482">
        <v>2020</v>
      </c>
      <c r="H7" s="72">
        <v>3571.77</v>
      </c>
      <c r="I7" s="61">
        <v>1890.16</v>
      </c>
      <c r="J7" s="61">
        <v>1681.61</v>
      </c>
      <c r="K7" s="73">
        <v>23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291.81200000000001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1681.61</v>
      </c>
      <c r="I14" s="211"/>
      <c r="J14" s="211"/>
    </row>
    <row r="15" spans="1:12" x14ac:dyDescent="0.25">
      <c r="A15" s="870" t="s">
        <v>16</v>
      </c>
      <c r="B15" s="630">
        <f>IF(ISBLANK(B7),"",B7)</f>
        <v>291.81200000000001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1890.16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291.81200000000001</v>
      </c>
      <c r="F19" s="253"/>
      <c r="G19" s="634" t="s">
        <v>529</v>
      </c>
      <c r="H19" s="621">
        <f>IF(ISBLANK(J7),"",J7)</f>
        <v>1681.61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291.81200000000001</v>
      </c>
      <c r="F20" s="253"/>
      <c r="G20" s="635" t="s">
        <v>528</v>
      </c>
      <c r="H20" s="623">
        <f>IF(ISBLANK(I7),"",I7)</f>
        <v>1890.16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1.8</v>
      </c>
      <c r="C5" s="1092"/>
      <c r="D5" s="1093"/>
      <c r="E5" s="1092"/>
      <c r="F5" s="1093"/>
    </row>
    <row r="6" spans="1:9" x14ac:dyDescent="0.25">
      <c r="A6" s="218">
        <v>2021</v>
      </c>
      <c r="B6" s="1092">
        <v>1.2</v>
      </c>
      <c r="C6" s="1092"/>
      <c r="D6" s="1093"/>
      <c r="E6" s="1092"/>
      <c r="F6" s="1093"/>
    </row>
    <row r="7" spans="1:9" x14ac:dyDescent="0.25">
      <c r="A7" s="219">
        <v>2022</v>
      </c>
      <c r="B7" s="73">
        <v>0.8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21663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5410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16253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79880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14710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65170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3768</v>
      </c>
      <c r="C5" s="458">
        <v>1736</v>
      </c>
      <c r="D5" s="458">
        <v>2032</v>
      </c>
      <c r="E5" s="457">
        <v>9591</v>
      </c>
      <c r="F5" s="458">
        <v>4457</v>
      </c>
      <c r="G5" s="458">
        <v>5134</v>
      </c>
      <c r="H5" s="457">
        <v>2.6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7218</v>
      </c>
      <c r="C6" s="458">
        <v>3139</v>
      </c>
      <c r="D6" s="458">
        <v>4079</v>
      </c>
      <c r="E6" s="457">
        <v>20010</v>
      </c>
      <c r="F6" s="458">
        <v>8820</v>
      </c>
      <c r="G6" s="458">
        <v>11190</v>
      </c>
      <c r="H6" s="457">
        <v>2.8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21663</v>
      </c>
      <c r="C7" s="612">
        <v>5410</v>
      </c>
      <c r="D7" s="612">
        <v>16253</v>
      </c>
      <c r="E7" s="601">
        <v>79880</v>
      </c>
      <c r="F7" s="612">
        <v>14710</v>
      </c>
      <c r="G7" s="612">
        <v>65170</v>
      </c>
      <c r="H7" s="947">
        <v>2.7</v>
      </c>
      <c r="I7" s="948">
        <v>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3768</v>
      </c>
      <c r="C14" s="674">
        <f t="shared" ref="C14:D14" si="0">IF(ISBLANK(C5),"",C5)</f>
        <v>1736</v>
      </c>
      <c r="D14" s="669">
        <f t="shared" si="0"/>
        <v>2032</v>
      </c>
      <c r="F14" s="884">
        <f>A5</f>
        <v>2020</v>
      </c>
      <c r="G14" s="674">
        <f>IF(ISBLANK(E5),"",E5)</f>
        <v>9591</v>
      </c>
      <c r="H14" s="674">
        <f t="shared" ref="H14:I16" si="1">IF(ISBLANK(F5),"",F5)</f>
        <v>4457</v>
      </c>
      <c r="I14" s="669">
        <f t="shared" si="1"/>
        <v>5134</v>
      </c>
      <c r="J14" s="756"/>
      <c r="K14" s="884">
        <f>A5</f>
        <v>2020</v>
      </c>
      <c r="L14" s="674">
        <f>IF(ISBLANK(H5),"",H5)</f>
        <v>2.6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7218</v>
      </c>
      <c r="C15" s="879">
        <f t="shared" si="3"/>
        <v>3139</v>
      </c>
      <c r="D15" s="886">
        <f t="shared" si="3"/>
        <v>4079</v>
      </c>
      <c r="F15" s="890">
        <f t="shared" ref="F15:F16" si="4">A6</f>
        <v>2021</v>
      </c>
      <c r="G15" s="853">
        <f t="shared" ref="G15:G16" si="5">IF(ISBLANK(E6),"",E6)</f>
        <v>20010</v>
      </c>
      <c r="H15" s="853">
        <f t="shared" si="1"/>
        <v>8820</v>
      </c>
      <c r="I15" s="670">
        <f t="shared" si="1"/>
        <v>11190</v>
      </c>
      <c r="J15" s="211"/>
      <c r="K15" s="890">
        <f t="shared" ref="K15:K16" si="6">A6</f>
        <v>2021</v>
      </c>
      <c r="L15" s="853">
        <f t="shared" ref="L15:M16" si="7">IF(ISBLANK(H6),"",H6)</f>
        <v>2.8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21663</v>
      </c>
      <c r="C16" s="888">
        <f t="shared" si="3"/>
        <v>5410</v>
      </c>
      <c r="D16" s="889">
        <f t="shared" si="3"/>
        <v>16253</v>
      </c>
      <c r="F16" s="891">
        <f t="shared" si="4"/>
        <v>2022</v>
      </c>
      <c r="G16" s="676">
        <f t="shared" si="5"/>
        <v>79880</v>
      </c>
      <c r="H16" s="676">
        <f t="shared" si="1"/>
        <v>14710</v>
      </c>
      <c r="I16" s="671">
        <f t="shared" si="1"/>
        <v>65170</v>
      </c>
      <c r="J16" s="211"/>
      <c r="K16" s="891">
        <f t="shared" si="6"/>
        <v>2022</v>
      </c>
      <c r="L16" s="676">
        <f t="shared" si="7"/>
        <v>2.7</v>
      </c>
      <c r="M16" s="671">
        <f t="shared" si="7"/>
        <v>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3768</v>
      </c>
      <c r="C22" s="674">
        <f t="shared" ref="C22:D22" si="8">IF(ISBLANK(C5),"",C5)</f>
        <v>1736</v>
      </c>
      <c r="D22" s="669">
        <f t="shared" si="8"/>
        <v>2032</v>
      </c>
      <c r="F22" s="884">
        <f>A5</f>
        <v>2020</v>
      </c>
      <c r="G22" s="674">
        <f>IF(ISBLANK(E5),"",E5)</f>
        <v>9591</v>
      </c>
      <c r="H22" s="674">
        <f t="shared" ref="H22:I24" si="9">IF(ISBLANK(F5),"",F5)</f>
        <v>4457</v>
      </c>
      <c r="I22" s="669">
        <f t="shared" si="9"/>
        <v>5134</v>
      </c>
      <c r="J22" s="756"/>
      <c r="K22" s="884">
        <f>A5</f>
        <v>2020</v>
      </c>
      <c r="L22" s="674">
        <f>IF(ISBLANK(H5),"",H5)</f>
        <v>2.6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7218</v>
      </c>
      <c r="C23" s="853">
        <f t="shared" si="11"/>
        <v>3139</v>
      </c>
      <c r="D23" s="670">
        <f t="shared" si="11"/>
        <v>4079</v>
      </c>
      <c r="F23" s="890">
        <f t="shared" ref="F23:F24" si="12">A6</f>
        <v>2021</v>
      </c>
      <c r="G23" s="853">
        <f t="shared" ref="G23:G24" si="13">IF(ISBLANK(E6),"",E6)</f>
        <v>20010</v>
      </c>
      <c r="H23" s="853">
        <f t="shared" si="9"/>
        <v>8820</v>
      </c>
      <c r="I23" s="670">
        <f t="shared" si="9"/>
        <v>11190</v>
      </c>
      <c r="J23" s="211"/>
      <c r="K23" s="890">
        <f t="shared" ref="K23:K24" si="14">A6</f>
        <v>2021</v>
      </c>
      <c r="L23" s="853">
        <f t="shared" ref="L23:M24" si="15">IF(ISBLANK(H6),"",H6)</f>
        <v>2.8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21663</v>
      </c>
      <c r="C24" s="676">
        <f t="shared" si="11"/>
        <v>5410</v>
      </c>
      <c r="D24" s="671">
        <f t="shared" si="11"/>
        <v>16253</v>
      </c>
      <c r="F24" s="891">
        <f t="shared" si="12"/>
        <v>2022</v>
      </c>
      <c r="G24" s="676">
        <f t="shared" si="13"/>
        <v>79880</v>
      </c>
      <c r="H24" s="676">
        <f t="shared" si="9"/>
        <v>14710</v>
      </c>
      <c r="I24" s="671">
        <f t="shared" si="9"/>
        <v>65170</v>
      </c>
      <c r="J24" s="211"/>
      <c r="K24" s="891">
        <f t="shared" si="14"/>
        <v>2022</v>
      </c>
      <c r="L24" s="676">
        <f t="shared" si="15"/>
        <v>2.7</v>
      </c>
      <c r="M24" s="671">
        <f t="shared" si="15"/>
        <v>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642</v>
      </c>
      <c r="C3" s="71">
        <v>233</v>
      </c>
      <c r="D3" s="71">
        <v>14.7</v>
      </c>
      <c r="F3" s="105" t="s">
        <v>537</v>
      </c>
      <c r="G3" s="97">
        <f>IF(ISBLANK(B3),"",B3)</f>
        <v>642</v>
      </c>
      <c r="H3" s="97">
        <f>IF(ISBLANK(B4),"",B4)</f>
        <v>806</v>
      </c>
      <c r="I3" s="97">
        <f>IF(ISBLANK(B5),"",B5)</f>
        <v>905</v>
      </c>
      <c r="J3" s="365"/>
    </row>
    <row r="4" spans="1:12" x14ac:dyDescent="0.25">
      <c r="A4" s="286">
        <v>2021</v>
      </c>
      <c r="B4" s="214">
        <v>806</v>
      </c>
      <c r="C4" s="214">
        <v>304</v>
      </c>
      <c r="D4" s="214">
        <v>14.1</v>
      </c>
      <c r="F4" s="130" t="s">
        <v>538</v>
      </c>
      <c r="G4" s="98">
        <f>IF(ISBLANK(C3),"",C3)</f>
        <v>233</v>
      </c>
      <c r="H4" s="98">
        <f>IF(ISBLANK(C4),"",C4)</f>
        <v>304</v>
      </c>
      <c r="I4" s="98">
        <f>IF(ISBLANK(C5),"",C5)</f>
        <v>269</v>
      </c>
      <c r="J4" s="365"/>
    </row>
    <row r="5" spans="1:12" x14ac:dyDescent="0.25">
      <c r="A5" s="218">
        <v>2022</v>
      </c>
      <c r="B5" s="168">
        <v>905</v>
      </c>
      <c r="C5" s="168">
        <v>269</v>
      </c>
      <c r="D5" s="168">
        <v>15.5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642</v>
      </c>
      <c r="H8" s="97">
        <f>IF(ISBLANK(B4),"",B4)</f>
        <v>806</v>
      </c>
      <c r="I8" s="97">
        <f>IF(ISBLANK(B5),"",B5)</f>
        <v>905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233</v>
      </c>
      <c r="H9" s="98">
        <f>IF(ISBLANK(C4),"",C4)</f>
        <v>304</v>
      </c>
      <c r="I9" s="98">
        <f>IF(ISBLANK(C5),"",C5)</f>
        <v>269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14.7</v>
      </c>
      <c r="H13" s="132">
        <f>IF(ISBLANK(D4),"",D4)</f>
        <v>14.1</v>
      </c>
      <c r="I13" s="132">
        <f>IF(ISBLANK(D5),"",D5)</f>
        <v>15.5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4267</v>
      </c>
      <c r="C4" s="110">
        <v>4415</v>
      </c>
      <c r="E4" s="29" t="s">
        <v>540</v>
      </c>
      <c r="F4" s="163">
        <f>B4/($B$22+$C$22)*100</f>
        <v>2.4186600158712164</v>
      </c>
      <c r="G4" s="163">
        <f>C4/($B$22+$C$22)*100</f>
        <v>2.5025507312096131</v>
      </c>
      <c r="J4" s="29" t="s">
        <v>540</v>
      </c>
      <c r="K4" s="163">
        <f>G4</f>
        <v>2.5025507312096131</v>
      </c>
    </row>
    <row r="5" spans="1:11" x14ac:dyDescent="0.25">
      <c r="A5" s="202" t="s">
        <v>541</v>
      </c>
      <c r="B5" s="212">
        <v>4357</v>
      </c>
      <c r="C5" s="160">
        <v>4544</v>
      </c>
      <c r="E5" s="29" t="s">
        <v>541</v>
      </c>
      <c r="F5" s="163">
        <f t="shared" ref="F5:G21" si="0">B5/($B$22+$C$22)*100</f>
        <v>2.4696746400634852</v>
      </c>
      <c r="G5" s="163">
        <f t="shared" si="0"/>
        <v>2.575671692551865</v>
      </c>
      <c r="J5" s="29" t="s">
        <v>541</v>
      </c>
      <c r="K5" s="163">
        <f t="shared" ref="K5:K21" si="1">G5</f>
        <v>2.575671692551865</v>
      </c>
    </row>
    <row r="6" spans="1:11" x14ac:dyDescent="0.25">
      <c r="A6" s="202" t="s">
        <v>542</v>
      </c>
      <c r="B6" s="212">
        <v>4263</v>
      </c>
      <c r="C6" s="160">
        <v>4561</v>
      </c>
      <c r="E6" s="29" t="s">
        <v>542</v>
      </c>
      <c r="F6" s="163">
        <f t="shared" si="0"/>
        <v>2.4163926992404492</v>
      </c>
      <c r="G6" s="163">
        <f t="shared" si="0"/>
        <v>2.5853077882326265</v>
      </c>
      <c r="J6" s="29" t="s">
        <v>542</v>
      </c>
      <c r="K6" s="163">
        <f t="shared" si="1"/>
        <v>2.5853077882326265</v>
      </c>
    </row>
    <row r="7" spans="1:11" x14ac:dyDescent="0.25">
      <c r="A7" s="202" t="s">
        <v>543</v>
      </c>
      <c r="B7" s="212">
        <v>4054</v>
      </c>
      <c r="C7" s="160">
        <v>4330</v>
      </c>
      <c r="E7" s="29" t="s">
        <v>543</v>
      </c>
      <c r="F7" s="163">
        <f t="shared" si="0"/>
        <v>2.2979254052828479</v>
      </c>
      <c r="G7" s="163">
        <f t="shared" si="0"/>
        <v>2.4543702528058042</v>
      </c>
      <c r="J7" s="29" t="s">
        <v>543</v>
      </c>
      <c r="K7" s="163">
        <f t="shared" si="1"/>
        <v>2.4543702528058042</v>
      </c>
    </row>
    <row r="8" spans="1:11" x14ac:dyDescent="0.25">
      <c r="A8" s="202" t="s">
        <v>544</v>
      </c>
      <c r="B8" s="212">
        <v>4389</v>
      </c>
      <c r="C8" s="160">
        <v>4409</v>
      </c>
      <c r="E8" s="29" t="s">
        <v>544</v>
      </c>
      <c r="F8" s="163">
        <f t="shared" si="0"/>
        <v>2.4878131731096249</v>
      </c>
      <c r="G8" s="163">
        <f t="shared" si="0"/>
        <v>2.4991497562634621</v>
      </c>
      <c r="J8" s="29" t="s">
        <v>544</v>
      </c>
      <c r="K8" s="163">
        <f t="shared" si="1"/>
        <v>2.4991497562634621</v>
      </c>
    </row>
    <row r="9" spans="1:11" x14ac:dyDescent="0.25">
      <c r="A9" s="202" t="s">
        <v>545</v>
      </c>
      <c r="B9" s="212">
        <v>5215</v>
      </c>
      <c r="C9" s="160">
        <v>4974</v>
      </c>
      <c r="E9" s="29" t="s">
        <v>545</v>
      </c>
      <c r="F9" s="163">
        <f t="shared" si="0"/>
        <v>2.9560140573631108</v>
      </c>
      <c r="G9" s="163">
        <f t="shared" si="0"/>
        <v>2.8194082303593699</v>
      </c>
      <c r="J9" s="29" t="s">
        <v>545</v>
      </c>
      <c r="K9" s="163">
        <f t="shared" si="1"/>
        <v>2.8194082303593699</v>
      </c>
    </row>
    <row r="10" spans="1:11" x14ac:dyDescent="0.25">
      <c r="A10" s="202" t="s">
        <v>546</v>
      </c>
      <c r="B10" s="212">
        <v>5978</v>
      </c>
      <c r="C10" s="160">
        <v>5584</v>
      </c>
      <c r="E10" s="29" t="s">
        <v>546</v>
      </c>
      <c r="F10" s="163">
        <f t="shared" si="0"/>
        <v>3.3885047046820089</v>
      </c>
      <c r="G10" s="163">
        <f t="shared" si="0"/>
        <v>3.1651740165514113</v>
      </c>
      <c r="J10" s="29" t="s">
        <v>546</v>
      </c>
      <c r="K10" s="163">
        <f t="shared" si="1"/>
        <v>3.1651740165514113</v>
      </c>
    </row>
    <row r="11" spans="1:11" x14ac:dyDescent="0.25">
      <c r="A11" s="202" t="s">
        <v>547</v>
      </c>
      <c r="B11" s="212">
        <v>6982</v>
      </c>
      <c r="C11" s="160">
        <v>6542</v>
      </c>
      <c r="E11" s="29" t="s">
        <v>547</v>
      </c>
      <c r="F11" s="163">
        <f t="shared" si="0"/>
        <v>3.9576011790046479</v>
      </c>
      <c r="G11" s="163">
        <f t="shared" si="0"/>
        <v>3.7081963496202244</v>
      </c>
      <c r="J11" s="29" t="s">
        <v>547</v>
      </c>
      <c r="K11" s="163">
        <f t="shared" si="1"/>
        <v>3.7081963496202244</v>
      </c>
    </row>
    <row r="12" spans="1:11" x14ac:dyDescent="0.25">
      <c r="A12" s="202" t="s">
        <v>548</v>
      </c>
      <c r="B12" s="212">
        <v>7350</v>
      </c>
      <c r="C12" s="160">
        <v>6750</v>
      </c>
      <c r="E12" s="29" t="s">
        <v>548</v>
      </c>
      <c r="F12" s="163">
        <f t="shared" si="0"/>
        <v>4.1661943090352569</v>
      </c>
      <c r="G12" s="163">
        <f t="shared" si="0"/>
        <v>3.8260968144201337</v>
      </c>
      <c r="J12" s="29" t="s">
        <v>548</v>
      </c>
      <c r="K12" s="163">
        <f t="shared" si="1"/>
        <v>3.8260968144201337</v>
      </c>
    </row>
    <row r="13" spans="1:11" x14ac:dyDescent="0.25">
      <c r="A13" s="202" t="s">
        <v>549</v>
      </c>
      <c r="B13" s="212">
        <v>6844</v>
      </c>
      <c r="C13" s="160">
        <v>6365</v>
      </c>
      <c r="E13" s="29" t="s">
        <v>549</v>
      </c>
      <c r="F13" s="163">
        <f t="shared" si="0"/>
        <v>3.8793787552431693</v>
      </c>
      <c r="G13" s="163">
        <f t="shared" si="0"/>
        <v>3.6078675887087632</v>
      </c>
      <c r="J13" s="29" t="s">
        <v>549</v>
      </c>
      <c r="K13" s="163">
        <f t="shared" si="1"/>
        <v>3.6078675887087632</v>
      </c>
    </row>
    <row r="14" spans="1:11" x14ac:dyDescent="0.25">
      <c r="A14" s="202" t="s">
        <v>550</v>
      </c>
      <c r="B14" s="212">
        <v>6314</v>
      </c>
      <c r="C14" s="160">
        <v>5709</v>
      </c>
      <c r="E14" s="29" t="s">
        <v>550</v>
      </c>
      <c r="F14" s="163">
        <f t="shared" si="0"/>
        <v>3.5789593016664774</v>
      </c>
      <c r="G14" s="163">
        <f t="shared" si="0"/>
        <v>3.2360276612628955</v>
      </c>
      <c r="J14" s="29" t="s">
        <v>550</v>
      </c>
      <c r="K14" s="163">
        <f t="shared" si="1"/>
        <v>3.2360276612628955</v>
      </c>
    </row>
    <row r="15" spans="1:11" x14ac:dyDescent="0.25">
      <c r="A15" s="202" t="s">
        <v>551</v>
      </c>
      <c r="B15" s="212">
        <v>5857</v>
      </c>
      <c r="C15" s="160">
        <v>5140</v>
      </c>
      <c r="E15" s="29" t="s">
        <v>551</v>
      </c>
      <c r="F15" s="163">
        <f t="shared" si="0"/>
        <v>3.3199183766012927</v>
      </c>
      <c r="G15" s="163">
        <f t="shared" si="0"/>
        <v>2.9135018705362206</v>
      </c>
      <c r="J15" s="29" t="s">
        <v>551</v>
      </c>
      <c r="K15" s="163">
        <f t="shared" si="1"/>
        <v>2.9135018705362206</v>
      </c>
    </row>
    <row r="16" spans="1:11" x14ac:dyDescent="0.25">
      <c r="A16" s="202" t="s">
        <v>552</v>
      </c>
      <c r="B16" s="212">
        <v>6140</v>
      </c>
      <c r="C16" s="160">
        <v>4910</v>
      </c>
      <c r="E16" s="29" t="s">
        <v>552</v>
      </c>
      <c r="F16" s="163">
        <f t="shared" si="0"/>
        <v>3.4803310282280919</v>
      </c>
      <c r="G16" s="163">
        <f t="shared" si="0"/>
        <v>2.7831311642670902</v>
      </c>
      <c r="J16" s="29" t="s">
        <v>552</v>
      </c>
      <c r="K16" s="163">
        <f t="shared" si="1"/>
        <v>2.7831311642670902</v>
      </c>
    </row>
    <row r="17" spans="1:11" x14ac:dyDescent="0.25">
      <c r="A17" s="202" t="s">
        <v>553</v>
      </c>
      <c r="B17" s="212">
        <v>6842</v>
      </c>
      <c r="C17" s="160">
        <v>5175</v>
      </c>
      <c r="E17" s="29" t="s">
        <v>553</v>
      </c>
      <c r="F17" s="163">
        <f t="shared" si="0"/>
        <v>3.8782450969277864</v>
      </c>
      <c r="G17" s="163">
        <f t="shared" si="0"/>
        <v>2.9333408910554359</v>
      </c>
      <c r="J17" s="29" t="s">
        <v>553</v>
      </c>
      <c r="K17" s="163">
        <f t="shared" si="1"/>
        <v>2.9333408910554359</v>
      </c>
    </row>
    <row r="18" spans="1:11" x14ac:dyDescent="0.25">
      <c r="A18" s="202" t="s">
        <v>554</v>
      </c>
      <c r="B18" s="212">
        <v>6258</v>
      </c>
      <c r="C18" s="160">
        <v>4360</v>
      </c>
      <c r="E18" s="29" t="s">
        <v>554</v>
      </c>
      <c r="F18" s="163">
        <f t="shared" si="0"/>
        <v>3.5472168688357328</v>
      </c>
      <c r="G18" s="163">
        <f t="shared" si="0"/>
        <v>2.4713751275365605</v>
      </c>
      <c r="J18" s="29" t="s">
        <v>554</v>
      </c>
      <c r="K18" s="163">
        <f t="shared" si="1"/>
        <v>2.4713751275365605</v>
      </c>
    </row>
    <row r="19" spans="1:11" x14ac:dyDescent="0.25">
      <c r="A19" s="202" t="s">
        <v>555</v>
      </c>
      <c r="B19" s="212">
        <v>3513</v>
      </c>
      <c r="C19" s="160">
        <v>2260</v>
      </c>
      <c r="E19" s="29" t="s">
        <v>555</v>
      </c>
      <c r="F19" s="163">
        <f t="shared" si="0"/>
        <v>1.9912708309715452</v>
      </c>
      <c r="G19" s="163">
        <f t="shared" si="0"/>
        <v>1.2810338963836301</v>
      </c>
      <c r="J19" s="29" t="s">
        <v>555</v>
      </c>
      <c r="K19" s="163">
        <f t="shared" si="1"/>
        <v>1.2810338963836301</v>
      </c>
    </row>
    <row r="20" spans="1:11" x14ac:dyDescent="0.25">
      <c r="A20" s="202" t="s">
        <v>556</v>
      </c>
      <c r="B20" s="212">
        <v>2806</v>
      </c>
      <c r="C20" s="160">
        <v>1783</v>
      </c>
      <c r="E20" s="29" t="s">
        <v>556</v>
      </c>
      <c r="F20" s="163">
        <f t="shared" si="0"/>
        <v>1.5905226164833919</v>
      </c>
      <c r="G20" s="163">
        <f t="shared" si="0"/>
        <v>1.0106563881646071</v>
      </c>
      <c r="J20" s="29" t="s">
        <v>556</v>
      </c>
      <c r="K20" s="163">
        <f t="shared" si="1"/>
        <v>1.0106563881646071</v>
      </c>
    </row>
    <row r="21" spans="1:11" x14ac:dyDescent="0.25">
      <c r="A21" s="203" t="s">
        <v>557</v>
      </c>
      <c r="B21" s="72">
        <v>1996</v>
      </c>
      <c r="C21" s="111">
        <v>1184</v>
      </c>
      <c r="E21" s="31" t="s">
        <v>557</v>
      </c>
      <c r="F21" s="163">
        <f t="shared" si="0"/>
        <v>1.1313909987529758</v>
      </c>
      <c r="G21" s="163">
        <f t="shared" si="0"/>
        <v>0.67112572270717608</v>
      </c>
      <c r="J21" s="31" t="s">
        <v>557</v>
      </c>
      <c r="K21" s="210">
        <f t="shared" si="1"/>
        <v>0.67112572270717608</v>
      </c>
    </row>
    <row r="22" spans="1:11" x14ac:dyDescent="0.25">
      <c r="A22" s="309" t="s">
        <v>16</v>
      </c>
      <c r="B22" s="121">
        <f>SUM(B4:B21)</f>
        <v>93425</v>
      </c>
      <c r="C22" s="124">
        <f>SUM(C4:C21)</f>
        <v>82995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13946</v>
      </c>
      <c r="C3" s="110">
        <v>1351</v>
      </c>
      <c r="E3" s="297" t="s">
        <v>709</v>
      </c>
      <c r="F3" s="71">
        <v>53.04</v>
      </c>
      <c r="G3" s="71">
        <v>54.89</v>
      </c>
      <c r="K3" s="122" t="s">
        <v>16</v>
      </c>
      <c r="L3" s="71">
        <v>2.76</v>
      </c>
      <c r="M3" s="71">
        <v>2.42</v>
      </c>
    </row>
    <row r="4" spans="1:16" x14ac:dyDescent="0.25">
      <c r="A4" s="202" t="s">
        <v>704</v>
      </c>
      <c r="B4" s="212">
        <v>14528</v>
      </c>
      <c r="C4" s="160">
        <v>1944</v>
      </c>
      <c r="E4" s="298" t="s">
        <v>710</v>
      </c>
      <c r="F4" s="214">
        <v>40.090000000000003</v>
      </c>
      <c r="G4" s="214">
        <v>37.200000000000003</v>
      </c>
      <c r="K4" s="215" t="s">
        <v>212</v>
      </c>
      <c r="L4" s="214">
        <v>2.68</v>
      </c>
      <c r="M4" s="214">
        <v>2.37</v>
      </c>
      <c r="N4" s="211"/>
    </row>
    <row r="5" spans="1:16" x14ac:dyDescent="0.25">
      <c r="A5" s="202" t="s">
        <v>705</v>
      </c>
      <c r="B5" s="212">
        <v>12188</v>
      </c>
      <c r="C5" s="160">
        <v>1732</v>
      </c>
      <c r="E5" s="298" t="s">
        <v>711</v>
      </c>
      <c r="F5" s="214">
        <v>5.91</v>
      </c>
      <c r="G5" s="214">
        <v>6.65</v>
      </c>
      <c r="K5" s="123" t="s">
        <v>213</v>
      </c>
      <c r="L5" s="73">
        <v>3.31</v>
      </c>
      <c r="M5" s="73">
        <v>2.77</v>
      </c>
      <c r="N5" s="211"/>
    </row>
    <row r="6" spans="1:16" x14ac:dyDescent="0.25">
      <c r="A6" s="202" t="s">
        <v>706</v>
      </c>
      <c r="B6" s="212">
        <v>10773</v>
      </c>
      <c r="C6" s="160">
        <v>1842</v>
      </c>
      <c r="E6" s="298" t="s">
        <v>712</v>
      </c>
      <c r="F6" s="214">
        <v>0.73</v>
      </c>
      <c r="G6" s="214">
        <v>0.93</v>
      </c>
      <c r="K6" s="226"/>
      <c r="L6" s="164"/>
      <c r="M6" s="211"/>
    </row>
    <row r="7" spans="1:16" x14ac:dyDescent="0.25">
      <c r="A7" s="202" t="s">
        <v>707</v>
      </c>
      <c r="B7" s="212">
        <v>3399</v>
      </c>
      <c r="C7" s="160">
        <v>930</v>
      </c>
      <c r="E7" s="299" t="s">
        <v>713</v>
      </c>
      <c r="F7" s="73">
        <v>0.24</v>
      </c>
      <c r="G7" s="73">
        <v>0.33</v>
      </c>
      <c r="K7" s="227"/>
      <c r="L7" s="211"/>
      <c r="M7" s="211"/>
    </row>
    <row r="8" spans="1:16" x14ac:dyDescent="0.25">
      <c r="A8" s="203" t="s">
        <v>708</v>
      </c>
      <c r="B8" s="72">
        <v>1846</v>
      </c>
      <c r="C8" s="111">
        <v>961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15.422374429223746</v>
      </c>
      <c r="C13" s="301">
        <f>B3/SUM(B3:B8)*100</f>
        <v>24.604798870853916</v>
      </c>
      <c r="E13" s="217" t="s">
        <v>836</v>
      </c>
      <c r="F13" s="289">
        <f>IF(ISBLANK(F3),"",F3)</f>
        <v>53.04</v>
      </c>
      <c r="G13" s="289">
        <f>IF(ISBLANK(G3),"",G3)</f>
        <v>54.89</v>
      </c>
    </row>
    <row r="14" spans="1:16" x14ac:dyDescent="0.25">
      <c r="A14" s="220" t="s">
        <v>825</v>
      </c>
      <c r="B14" s="305">
        <f>C4/SUM(C3:C8)*100</f>
        <v>22.19178082191781</v>
      </c>
      <c r="C14" s="302">
        <f>B4/SUM(B3:B8)*100</f>
        <v>25.63161609033169</v>
      </c>
      <c r="E14" s="286" t="s">
        <v>837</v>
      </c>
      <c r="F14" s="290">
        <f t="shared" ref="F14:G17" si="0">IF(ISBLANK(F4),"",F4)</f>
        <v>40.090000000000003</v>
      </c>
      <c r="G14" s="290">
        <f t="shared" si="0"/>
        <v>37.200000000000003</v>
      </c>
    </row>
    <row r="15" spans="1:16" x14ac:dyDescent="0.25">
      <c r="A15" s="220" t="s">
        <v>826</v>
      </c>
      <c r="B15" s="305">
        <f>C5/SUM(C3:C8)*100</f>
        <v>19.771689497716896</v>
      </c>
      <c r="C15" s="302">
        <f>B5/SUM(B3:B8)*100</f>
        <v>21.50317572335921</v>
      </c>
      <c r="E15" s="286" t="s">
        <v>838</v>
      </c>
      <c r="F15" s="290">
        <f t="shared" si="0"/>
        <v>5.91</v>
      </c>
      <c r="G15" s="290">
        <f t="shared" si="0"/>
        <v>6.65</v>
      </c>
    </row>
    <row r="16" spans="1:16" x14ac:dyDescent="0.25">
      <c r="A16" s="220" t="s">
        <v>827</v>
      </c>
      <c r="B16" s="305">
        <f>C6/SUM(C3:C8)*100</f>
        <v>21.027397260273972</v>
      </c>
      <c r="C16" s="302">
        <f>B6/SUM(B3:B8)*100</f>
        <v>19.006704304869444</v>
      </c>
      <c r="E16" s="286" t="s">
        <v>839</v>
      </c>
      <c r="F16" s="290">
        <f t="shared" si="0"/>
        <v>0.73</v>
      </c>
      <c r="G16" s="290">
        <f t="shared" si="0"/>
        <v>0.93</v>
      </c>
    </row>
    <row r="17" spans="1:18" x14ac:dyDescent="0.25">
      <c r="A17" s="220" t="s">
        <v>828</v>
      </c>
      <c r="B17" s="305">
        <f>C7/SUM(C3:C8)*100</f>
        <v>10.616438356164384</v>
      </c>
      <c r="C17" s="302">
        <f>B7/SUM(B3:B8)*100</f>
        <v>5.9968242766407904</v>
      </c>
      <c r="E17" s="219" t="s">
        <v>840</v>
      </c>
      <c r="F17" s="291">
        <f t="shared" si="0"/>
        <v>0.24</v>
      </c>
      <c r="G17" s="291">
        <f t="shared" si="0"/>
        <v>0.33</v>
      </c>
    </row>
    <row r="18" spans="1:18" x14ac:dyDescent="0.25">
      <c r="A18" s="221" t="s">
        <v>829</v>
      </c>
      <c r="B18" s="306">
        <f>C8/SUM(C3:C8)*100</f>
        <v>10.970319634703197</v>
      </c>
      <c r="C18" s="303">
        <f>B8/SUM(B3:B8)*100</f>
        <v>3.2568807339449544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15.422374429223746</v>
      </c>
      <c r="C22" s="301">
        <f>C13</f>
        <v>24.604798870853916</v>
      </c>
    </row>
    <row r="23" spans="1:18" x14ac:dyDescent="0.25">
      <c r="A23" s="220" t="s">
        <v>831</v>
      </c>
      <c r="B23" s="305">
        <f t="shared" ref="B23:C27" si="1">B14</f>
        <v>22.19178082191781</v>
      </c>
      <c r="C23" s="302">
        <f t="shared" si="1"/>
        <v>25.63161609033169</v>
      </c>
    </row>
    <row r="24" spans="1:18" x14ac:dyDescent="0.25">
      <c r="A24" s="307" t="s">
        <v>832</v>
      </c>
      <c r="B24" s="305">
        <f t="shared" si="1"/>
        <v>19.771689497716896</v>
      </c>
      <c r="C24" s="302">
        <f t="shared" si="1"/>
        <v>21.50317572335921</v>
      </c>
    </row>
    <row r="25" spans="1:18" x14ac:dyDescent="0.25">
      <c r="A25" s="220" t="s">
        <v>833</v>
      </c>
      <c r="B25" s="305">
        <f t="shared" si="1"/>
        <v>21.027397260273972</v>
      </c>
      <c r="C25" s="302">
        <f t="shared" si="1"/>
        <v>19.006704304869444</v>
      </c>
    </row>
    <row r="26" spans="1:18" x14ac:dyDescent="0.25">
      <c r="A26" s="220" t="s">
        <v>834</v>
      </c>
      <c r="B26" s="305">
        <f t="shared" si="1"/>
        <v>10.616438356164384</v>
      </c>
      <c r="C26" s="302">
        <f t="shared" si="1"/>
        <v>5.9968242766407904</v>
      </c>
    </row>
    <row r="27" spans="1:18" x14ac:dyDescent="0.25">
      <c r="A27" s="308" t="s">
        <v>835</v>
      </c>
      <c r="B27" s="306">
        <f t="shared" si="1"/>
        <v>10.970319634703197</v>
      </c>
      <c r="C27" s="303">
        <f t="shared" si="1"/>
        <v>3.2568807339449544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20595</v>
      </c>
      <c r="C34" s="110">
        <v>2382</v>
      </c>
      <c r="E34" s="297" t="s">
        <v>709</v>
      </c>
      <c r="F34" s="71">
        <v>54.89</v>
      </c>
      <c r="G34" s="211"/>
      <c r="K34" s="122" t="s">
        <v>16</v>
      </c>
      <c r="L34" s="71">
        <v>2.42</v>
      </c>
      <c r="M34" s="211"/>
    </row>
    <row r="35" spans="1:16" x14ac:dyDescent="0.25">
      <c r="A35" s="202" t="s">
        <v>704</v>
      </c>
      <c r="B35" s="212">
        <v>16873</v>
      </c>
      <c r="C35" s="160">
        <v>2654</v>
      </c>
      <c r="E35" s="298" t="s">
        <v>710</v>
      </c>
      <c r="F35" s="214">
        <v>37.200000000000003</v>
      </c>
      <c r="G35" s="211"/>
      <c r="K35" s="215" t="s">
        <v>212</v>
      </c>
      <c r="L35" s="214">
        <v>2.37</v>
      </c>
      <c r="M35" s="211"/>
      <c r="N35" s="29" t="s">
        <v>876</v>
      </c>
    </row>
    <row r="36" spans="1:16" x14ac:dyDescent="0.25">
      <c r="A36" s="202" t="s">
        <v>705</v>
      </c>
      <c r="B36" s="212">
        <v>11693</v>
      </c>
      <c r="C36" s="160">
        <v>1859</v>
      </c>
      <c r="E36" s="298" t="s">
        <v>711</v>
      </c>
      <c r="F36" s="214">
        <v>6.65</v>
      </c>
      <c r="G36" s="211"/>
      <c r="K36" s="123" t="s">
        <v>213</v>
      </c>
      <c r="L36" s="73">
        <v>2.77</v>
      </c>
      <c r="M36" s="211"/>
      <c r="N36" s="288">
        <v>2022</v>
      </c>
    </row>
    <row r="37" spans="1:16" x14ac:dyDescent="0.25">
      <c r="A37" s="202" t="s">
        <v>706</v>
      </c>
      <c r="B37" s="212">
        <v>9460</v>
      </c>
      <c r="C37" s="160">
        <v>1623</v>
      </c>
      <c r="E37" s="298" t="s">
        <v>712</v>
      </c>
      <c r="F37" s="214">
        <v>0.93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2721</v>
      </c>
      <c r="C38" s="160">
        <v>704</v>
      </c>
      <c r="E38" s="299" t="s">
        <v>713</v>
      </c>
      <c r="F38" s="73">
        <v>0.33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1082</v>
      </c>
      <c r="C39" s="111">
        <v>556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24.360809981591327</v>
      </c>
      <c r="C44" s="301">
        <f>B34/SUM(B34:B39)*100</f>
        <v>32.992118415993851</v>
      </c>
      <c r="E44" s="217" t="s">
        <v>836</v>
      </c>
      <c r="F44" s="289">
        <f>IF(ISBLANK(F34),"",F34)</f>
        <v>54.89</v>
      </c>
    </row>
    <row r="45" spans="1:16" x14ac:dyDescent="0.25">
      <c r="A45" s="220" t="s">
        <v>825</v>
      </c>
      <c r="B45" s="305">
        <f>C35/SUM(C34:C39)*100</f>
        <v>27.142564941705871</v>
      </c>
      <c r="C45" s="302">
        <f>B35/SUM(B34:B39)*100</f>
        <v>27.029668076380879</v>
      </c>
      <c r="E45" s="286" t="s">
        <v>837</v>
      </c>
      <c r="F45" s="290">
        <f t="shared" ref="F45:F48" si="2">IF(ISBLANK(F35),"",F35)</f>
        <v>37.200000000000003</v>
      </c>
    </row>
    <row r="46" spans="1:16" x14ac:dyDescent="0.25">
      <c r="A46" s="220" t="s">
        <v>826</v>
      </c>
      <c r="B46" s="305">
        <f>C36/SUM(C34:C39)*100</f>
        <v>19.012067907547557</v>
      </c>
      <c r="C46" s="302">
        <f>B36/SUM(B34:B39)*100</f>
        <v>18.731577598359607</v>
      </c>
      <c r="E46" s="286" t="s">
        <v>838</v>
      </c>
      <c r="F46" s="290">
        <f t="shared" si="2"/>
        <v>6.65</v>
      </c>
    </row>
    <row r="47" spans="1:16" x14ac:dyDescent="0.25">
      <c r="A47" s="220" t="s">
        <v>827</v>
      </c>
      <c r="B47" s="305">
        <f>C37/SUM(C34:C39)*100</f>
        <v>16.598486398036407</v>
      </c>
      <c r="C47" s="302">
        <f>B37/SUM(B34:B39)*100</f>
        <v>15.15442778418557</v>
      </c>
      <c r="E47" s="286" t="s">
        <v>839</v>
      </c>
      <c r="F47" s="290">
        <f t="shared" si="2"/>
        <v>0.93</v>
      </c>
    </row>
    <row r="48" spans="1:16" x14ac:dyDescent="0.25">
      <c r="A48" s="220" t="s">
        <v>828</v>
      </c>
      <c r="B48" s="305">
        <f>C38/SUM(C34:C39)*100</f>
        <v>7.1998363673552879</v>
      </c>
      <c r="C48" s="302">
        <f>B38/SUM(B34:B39)*100</f>
        <v>4.3589004229142638</v>
      </c>
      <c r="E48" s="219" t="s">
        <v>840</v>
      </c>
      <c r="F48" s="291">
        <f t="shared" si="2"/>
        <v>0.33</v>
      </c>
    </row>
    <row r="49" spans="1:3" x14ac:dyDescent="0.25">
      <c r="A49" s="221" t="s">
        <v>829</v>
      </c>
      <c r="B49" s="306">
        <f>C39/SUM(C34:C39)*100</f>
        <v>5.6862344037635504</v>
      </c>
      <c r="C49" s="303">
        <f>B39/SUM(B34:B39)*100</f>
        <v>1.7333077021658336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24.360809981591327</v>
      </c>
      <c r="C53" s="301">
        <f>C44</f>
        <v>32.992118415993851</v>
      </c>
    </row>
    <row r="54" spans="1:3" x14ac:dyDescent="0.25">
      <c r="A54" s="220" t="s">
        <v>831</v>
      </c>
      <c r="B54" s="305">
        <f t="shared" ref="B54:C54" si="3">B45</f>
        <v>27.142564941705871</v>
      </c>
      <c r="C54" s="302">
        <f t="shared" si="3"/>
        <v>27.029668076380879</v>
      </c>
    </row>
    <row r="55" spans="1:3" x14ac:dyDescent="0.25">
      <c r="A55" s="307" t="s">
        <v>832</v>
      </c>
      <c r="B55" s="305">
        <f t="shared" ref="B55:C55" si="4">B46</f>
        <v>19.012067907547557</v>
      </c>
      <c r="C55" s="302">
        <f t="shared" si="4"/>
        <v>18.731577598359607</v>
      </c>
    </row>
    <row r="56" spans="1:3" x14ac:dyDescent="0.25">
      <c r="A56" s="220" t="s">
        <v>833</v>
      </c>
      <c r="B56" s="305">
        <f t="shared" ref="B56:C56" si="5">B47</f>
        <v>16.598486398036407</v>
      </c>
      <c r="C56" s="302">
        <f t="shared" si="5"/>
        <v>15.15442778418557</v>
      </c>
    </row>
    <row r="57" spans="1:3" x14ac:dyDescent="0.25">
      <c r="A57" s="220" t="s">
        <v>834</v>
      </c>
      <c r="B57" s="305">
        <f t="shared" ref="B57:C57" si="6">B48</f>
        <v>7.1998363673552879</v>
      </c>
      <c r="C57" s="302">
        <f t="shared" si="6"/>
        <v>4.3589004229142638</v>
      </c>
    </row>
    <row r="58" spans="1:3" x14ac:dyDescent="0.25">
      <c r="A58" s="308" t="s">
        <v>835</v>
      </c>
      <c r="B58" s="306">
        <f t="shared" ref="B58:C58" si="7">B49</f>
        <v>5.6862344037635504</v>
      </c>
      <c r="C58" s="303">
        <f t="shared" si="7"/>
        <v>1.7333077021658336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2024-04-26T07:35:36Z</dcterms:modified>
</cp:coreProperties>
</file>