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<sst xmlns="http://schemas.openxmlformats.org/spreadsheetml/2006/main" count="6316" uniqueCount="2914">
  <si>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</si>
  <si>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</si>
  <si>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</si>
  <si>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</si>
  <si>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</si>
  <si>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</si>
  <si>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</si>
  <si>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</si>
  <si>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</si>
  <si>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</si>
  <si>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</si>
  <si>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</si>
  <si>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</si>
  <si>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</si>
  <si>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</si>
  <si>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</si>
  <si>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</si>
  <si>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</si>
  <si>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</si>
  <si>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</si>
  <si>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</si>
  <si>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</si>
  <si>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</si>
  <si>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</si>
  <si>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</si>
  <si>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</si>
  <si>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</si>
  <si>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</si>
  <si>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</si>
  <si>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</si>
  <si>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</si>
  <si>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</si>
  <si>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</si>
  <si>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</si>
  <si>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</si>
  <si>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</si>
  <si>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</si>
  <si>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</si>
  <si>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</si>
  <si>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</si>
  <si>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</si>
  <si>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</si>
  <si>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</si>
  <si>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</si>
  <si>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</si>
  <si>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</si>
  <si>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</si>
  <si>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</si>
  <si>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</si>
  <si>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</si>
  <si>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</si>
  <si>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</si>
  <si>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</si>
  <si>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</si>
  <si>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</si>
  <si>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</si>
  <si>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</si>
  <si>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</si>
  <si>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</si>
  <si>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</si>
  <si>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</si>
  <si>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</si>
  <si>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</si>
  <si>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</si>
  <si>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</si>
  <si>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</si>
  <si>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</si>
  <si>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</si>
  <si>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</si>
  <si>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</si>
  <si>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</si>
  <si>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</si>
  <si>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</si>
  <si>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</si>
  <si>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</si>
  <si>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</si>
  <si>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</si>
  <si>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</si>
  <si>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</si>
  <si>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</si>
  <si>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</si>
  <si>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</si>
  <si>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</si>
  <si>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</si>
  <si>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</si>
  <si>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</si>
  <si>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</si>
  <si>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</si>
  <si>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</si>
  <si>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</si>
  <si>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</si>
  <si>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</si>
  <si>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</si>
  <si>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</si>
  <si>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</si>
  <si>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</si>
  <si>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</si>
  <si>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</si>
  <si>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</si>
  <si>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</si>
  <si>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</si>
  <si>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</si>
  <si>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</si>
  <si>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</si>
  <si>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</si>
  <si>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</si>
  <si>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</si>
  <si>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</si>
  <si>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</si>
  <si>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</si>
  <si>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</si>
  <si>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</si>
  <si>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</si>
  <si>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</si>
  <si>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</si>
  <si>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</si>
  <si>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</si>
  <si>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</si>
  <si>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</si>
  <si>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</si>
  <si>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</si>
  <si>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</si>
  <si>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</si>
  <si>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</si>
  <si>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</si>
  <si>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</si>
  <si>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</si>
  <si>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</si>
  <si>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</si>
  <si>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</si>
  <si>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</si>
  <si>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</si>
  <si>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</si>
  <si>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</si>
  <si>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</si>
  <si>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</si>
  <si>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</si>
  <si>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</si>
  <si>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</si>
  <si>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</si>
  <si>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</si>
  <si>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</si>
  <si>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</si>
  <si>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</si>
  <si>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</si>
  <si>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</si>
  <si>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</si>
  <si>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</si>
  <si>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</si>
  <si>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</si>
  <si>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</si>
  <si>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</si>
  <si>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</si>
  <si>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</si>
  <si>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</si>
  <si>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</si>
  <si>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</si>
  <si>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</si>
  <si>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</si>
  <si>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</si>
  <si>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</si>
  <si>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</si>
  <si>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</si>
  <si>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</si>
  <si>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</si>
  <si>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</si>
  <si>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</si>
  <si>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</si>
  <si>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</si>
  <si>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</si>
  <si>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</si>
  <si>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</si>
  <si>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</si>
  <si>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</si>
  <si>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</si>
  <si>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</si>
  <si>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</si>
  <si>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</si>
  <si>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</si>
  <si>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</si>
  <si>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</si>
  <si>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</si>
  <si>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</si>
  <si>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</si>
  <si>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</si>
  <si>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</si>
  <si>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</si>
  <si>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</si>
  <si>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</si>
  <si>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</si>
  <si>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</si>
  <si>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</si>
  <si>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</si>
  <si>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</si>
  <si>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</si>
  <si>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</si>
  <si>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</si>
  <si>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</si>
  <si>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</si>
  <si>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</si>
  <si>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</si>
  <si>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</si>
  <si>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</si>
  <si>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</si>
  <si>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</si>
  <si>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</si>
  <si>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</si>
  <si>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</si>
  <si>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</si>
  <si>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</si>
  <si>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</si>
  <si>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</si>
  <si>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</si>
  <si>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</si>
  <si>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</si>
  <si>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</si>
  <si>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</si>
  <si>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</si>
  <si>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</si>
  <si>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</si>
  <si>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</si>
  <si>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</si>
  <si>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</si>
  <si>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</si>
  <si>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</si>
  <si>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</si>
  <si>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</si>
  <si>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</si>
  <si>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</si>
  <si>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</si>
  <si>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</si>
  <si>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</si>
  <si>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</si>
  <si>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</si>
  <si>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</si>
  <si>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</si>
  <si>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</si>
  <si>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</si>
  <si>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</si>
  <si>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</si>
  <si>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</si>
  <si>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</si>
  <si>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</si>
  <si>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</si>
  <si>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</si>
  <si>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</si>
  <si>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</si>
  <si>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</si>
  <si>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</si>
  <si>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</si>
  <si>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</si>
  <si>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</si>
  <si>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</si>
  <si>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</si>
  <si>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</si>
  <si>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</si>
  <si>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</si>
  <si>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</si>
  <si>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</si>
  <si>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</si>
  <si>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</si>
  <si>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</si>
  <si>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</si>
  <si>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</si>
  <si>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</si>
  <si>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</si>
  <si>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</si>
  <si>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</si>
  <si>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</si>
  <si>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</si>
  <si>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</si>
  <si>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</si>
  <si>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</si>
  <si>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</si>
  <si>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</si>
  <si>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</si>
  <si>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</si>
  <si>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</si>
  <si>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</si>
  <si>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</si>
  <si>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</si>
  <si>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</si>
  <si>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</si>
  <si>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</si>
  <si>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</si>
  <si>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</si>
  <si>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</si>
  <si>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</si>
  <si>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</si>
  <si>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</si>
  <si>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</si>
  <si>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</si>
  <si>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</si>
  <si>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</si>
  <si>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</si>
  <si>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</si>
  <si>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</si>
  <si>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</si>
  <si>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</si>
  <si>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</si>
  <si>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</si>
  <si>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</si>
  <si>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</si>
  <si>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</si>
  <si>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</si>
  <si>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</si>
  <si>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</si>
  <si>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</si>
  <si>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</si>
  <si>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</si>
  <si>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</si>
  <si>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</si>
  <si>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</si>
  <si>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</si>
  <si>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</si>
  <si>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</si>
  <si>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</si>
  <si>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</si>
  <si>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</si>
  <si>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</si>
  <si>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</si>
  <si>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</si>
  <si>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</si>
  <si>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</si>
  <si>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</si>
  <si>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</si>
  <si>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</si>
  <si>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</si>
  <si>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</si>
  <si>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</si>
  <si>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</si>
  <si>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</si>
  <si>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</si>
  <si>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</si>
  <si>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</si>
  <si>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</si>
  <si>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</si>
  <si>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</si>
  <si>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</si>
  <si>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</si>
  <si>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</si>
  <si>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</si>
  <si>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</si>
  <si>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</si>
  <si>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</si>
  <si>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</si>
  <si>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</si>
  <si>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</si>
  <si>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</si>
  <si>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</si>
  <si>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</si>
  <si>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</si>
  <si>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</si>
  <si>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</si>
  <si>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</si>
  <si>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</si>
  <si>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</si>
  <si>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</si>
  <si>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</si>
  <si>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</si>
  <si>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</si>
  <si>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</si>
  <si>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</si>
  <si>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</si>
  <si>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</si>
  <si>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</si>
  <si>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</si>
  <si>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</si>
  <si>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</si>
  <si>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</si>
  <si>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</si>
  <si>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</si>
  <si>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</si>
  <si>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</si>
  <si>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</si>
  <si>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</si>
  <si>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</si>
  <si>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</si>
  <si>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</si>
  <si>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</si>
  <si>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</si>
  <si>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</si>
  <si>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</si>
  <si>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</si>
  <si>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</si>
  <si>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</si>
  <si>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</si>
  <si>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</si>
  <si>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</si>
  <si>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</si>
  <si>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</si>
  <si>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</si>
  <si>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</si>
  <si>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</si>
  <si>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</si>
  <si>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</si>
  <si>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</si>
  <si>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</si>
  <si>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</si>
  <si>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</si>
  <si>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</si>
  <si>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</si>
  <si>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</si>
  <si>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</si>
  <si>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</si>
  <si>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</si>
  <si>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</si>
  <si>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</si>
  <si>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</si>
  <si>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</si>
  <si>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</si>
  <si>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</si>
  <si>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</si>
  <si>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</si>
  <si>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</si>
  <si>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</si>
  <si>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</si>
  <si>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</si>
  <si>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</si>
  <si>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</si>
  <si>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</si>
  <si>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</si>
  <si>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</si>
  <si>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</si>
  <si>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</si>
  <si>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</si>
  <si>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</si>
  <si>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</si>
  <si>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</si>
  <si>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</si>
  <si>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</si>
  <si>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</si>
  <si>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</si>
  <si>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</si>
  <si>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</si>
  <si>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</si>
  <si>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</si>
  <si>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</si>
  <si>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</si>
  <si>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</si>
  <si>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</si>
  <si>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</si>
  <si>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</si>
  <si>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</si>
  <si>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</si>
  <si>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</si>
  <si>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</si>
  <si>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</si>
  <si>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</si>
  <si>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</si>
  <si>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</si>
  <si>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</si>
  <si>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</si>
  <si>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</si>
  <si>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</si>
  <si>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</si>
  <si>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</si>
  <si>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</si>
  <si>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</si>
  <si>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</si>
  <si>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</si>
  <si>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</si>
  <si>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</si>
  <si>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</si>
  <si>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</si>
  <si>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</si>
  <si>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</si>
  <si>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</si>
  <si>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</si>
  <si>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</si>
  <si>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</si>
  <si>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</si>
  <si>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</si>
  <si>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</si>
  <si>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</si>
  <si>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</si>
  <si>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</si>
  <si>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</si>
  <si>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</si>
  <si>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</si>
  <si>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</si>
  <si>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</si>
  <si>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</si>
  <si>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</si>
  <si>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</si>
  <si>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</si>
  <si>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</si>
  <si>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</si>
  <si>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</si>
  <si>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</si>
  <si>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</si>
  <si>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</si>
  <si>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</si>
  <si>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</si>
  <si>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</si>
  <si>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</si>
  <si>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</si>
  <si>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</si>
  <si>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</si>
  <si>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</si>
  <si>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</si>
  <si>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</si>
  <si>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</si>
  <si>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</si>
  <si>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</si>
  <si>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</si>
  <si>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</si>
  <si>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</si>
  <si>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</si>
  <si>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</si>
  <si>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</si>
  <si>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</si>
  <si>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</si>
  <si>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</si>
  <si>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</si>
  <si>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</si>
  <si>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</si>
  <si>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</si>
  <si>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</si>
  <si>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</si>
  <si>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</si>
  <si>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</si>
  <si>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</si>
  <si>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</si>
  <si>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</si>
  <si>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</si>
  <si>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</si>
  <si>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</si>
  <si>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</si>
  <si>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</si>
  <si>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</si>
  <si>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</si>
  <si>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</si>
  <si>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</si>
  <si>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</si>
  <si>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</si>
  <si>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</si>
  <si>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</si>
  <si>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</si>
  <si>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</si>
  <si>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</si>
  <si>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</si>
  <si>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</si>
  <si>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</si>
  <si>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</si>
  <si>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</si>
  <si>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</si>
  <si>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</si>
  <si>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</si>
  <si>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</si>
  <si>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</si>
  <si>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</si>
  <si>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</si>
  <si>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</si>
  <si>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</si>
  <si>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</si>
  <si>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</si>
  <si>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</si>
  <si>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</si>
  <si>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</si>
  <si>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</si>
  <si>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</si>
  <si>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</si>
  <si>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</si>
  <si>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</si>
  <si>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</si>
  <si>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</si>
  <si>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</si>
  <si>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</si>
  <si>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</si>
  <si>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</si>
  <si>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</si>
  <si>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</si>
  <si>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</si>
  <si>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</si>
  <si>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</si>
  <si>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</si>
  <si>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</si>
  <si>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</si>
  <si>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</si>
  <si>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</si>
  <si>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</si>
  <si>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</si>
  <si>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</si>
  <si>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</si>
  <si>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</si>
  <si>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</si>
  <si>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</si>
  <si>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</si>
  <si>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</si>
  <si>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</si>
  <si>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</si>
  <si>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</si>
  <si>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</si>
  <si>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</si>
  <si>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</si>
  <si>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</si>
  <si>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</si>
  <si>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</si>
  <si>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</si>
  <si>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</si>
  <si>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</si>
  <si>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</si>
  <si>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</si>
  <si>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</si>
  <si>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</si>
  <si>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</si>
  <si>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</si>
  <si>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</si>
  <si>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</si>
  <si>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</si>
  <si>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</si>
  <si>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</si>
  <si>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</si>
  <si>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</si>
  <si>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</si>
  <si>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</si>
  <si>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</si>
  <si>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</si>
  <si>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</si>
  <si>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</si>
  <si>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</si>
  <si>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</si>
  <si>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</si>
  <si>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</si>
  <si>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</si>
  <si>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</si>
  <si>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</si>
  <si>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</si>
  <si>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</si>
  <si>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</si>
  <si>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</si>
  <si>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</si>
  <si>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</si>
  <si>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</si>
  <si>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</si>
  <si>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</si>
  <si>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</si>
  <si>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</si>
  <si>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</si>
  <si>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</si>
  <si>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</si>
  <si>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</si>
  <si>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</si>
  <si>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</si>
  <si>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</si>
  <si>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</si>
  <si>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</si>
  <si>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</si>
  <si>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</si>
  <si>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</si>
  <si>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</si>
  <si>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</si>
  <si>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</si>
  <si>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</si>
  <si>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</si>
  <si>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</si>
  <si>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</si>
  <si>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</si>
  <si>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</si>
  <si>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</si>
  <si>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</si>
  <si>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</si>
  <si>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</si>
  <si>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</si>
  <si>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</si>
  <si>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</si>
  <si>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</si>
  <si>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</si>
  <si>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</si>
  <si>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</si>
  <si>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</si>
  <si>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</si>
  <si>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</si>
  <si>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</si>
  <si>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</si>
  <si>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</si>
  <si>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</si>
  <si>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</si>
  <si>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</si>
  <si>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</si>
  <si>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</si>
  <si>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</si>
  <si>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</si>
  <si>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</si>
  <si>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</si>
  <si>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</si>
  <si>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</si>
  <si>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</si>
  <si>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</si>
  <si>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</si>
  <si>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</si>
  <si>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</si>
  <si>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</si>
  <si>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</si>
  <si>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</si>
  <si>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</si>
  <si>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</si>
  <si>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</si>
  <si>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</si>
  <si>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</si>
  <si>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</si>
  <si>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</si>
  <si>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</si>
  <si>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</si>
  <si>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</si>
  <si>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</si>
  <si>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</si>
  <si>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</si>
  <si>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</si>
  <si>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</si>
  <si>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</si>
  <si>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</si>
  <si>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</si>
  <si>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</si>
  <si>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</si>
  <si>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</si>
  <si>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</si>
  <si>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</si>
  <si>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</si>
  <si>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</si>
  <si>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</si>
  <si>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</si>
  <si>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</si>
  <si>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</si>
  <si>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</si>
  <si>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</si>
  <si>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</si>
  <si>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</si>
  <si>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</si>
  <si>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</si>
  <si>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</si>
  <si>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</si>
  <si>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</si>
  <si>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</si>
  <si>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</si>
  <si>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</si>
  <si>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</si>
  <si>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</si>
  <si>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</si>
  <si>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</si>
  <si>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</si>
  <si>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</si>
  <si>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</si>
  <si>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</si>
  <si>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</si>
  <si>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</si>
  <si>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</si>
  <si>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</si>
  <si>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</si>
  <si>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</si>
  <si>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</si>
  <si>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</si>
  <si>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</si>
  <si>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</si>
  <si>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</si>
  <si>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</si>
  <si>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</si>
  <si>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</si>
  <si>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</si>
  <si>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</si>
  <si>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</si>
  <si>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</si>
  <si>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</si>
  <si>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</si>
  <si>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</si>
  <si>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</si>
  <si>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</si>
  <si>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</si>
  <si>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</si>
  <si>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</si>
  <si>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</si>
  <si>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</si>
  <si>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</si>
  <si>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</si>
  <si>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</si>
  <si>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</si>
  <si>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</si>
  <si>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</si>
  <si>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</si>
  <si>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</si>
  <si>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</si>
  <si>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</si>
  <si>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</si>
  <si>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</si>
  <si>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</si>
  <si>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</si>
  <si>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</si>
  <si>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</si>
  <si>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</si>
  <si>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</si>
  <si>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</si>
  <si>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</si>
  <si>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</si>
  <si>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</si>
  <si>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</si>
  <si>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</si>
  <si>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</si>
  <si>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</si>
  <si>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</si>
  <si>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</si>
  <si>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</si>
  <si>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</si>
  <si>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</si>
  <si>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</si>
  <si>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</si>
  <si>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</si>
  <si>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</si>
  <si>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</si>
  <si>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</si>
  <si>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</si>
  <si>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</si>
  <si>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</si>
  <si>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</si>
  <si>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</si>
  <si>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</si>
  <si>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</si>
  <si>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</si>
  <si>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</si>
  <si>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</si>
  <si>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</si>
  <si>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</si>
  <si>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</si>
  <si>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</si>
  <si>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</si>
  <si>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</si>
  <si>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</si>
  <si>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</si>
  <si>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</si>
  <si>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</si>
  <si>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</si>
  <si>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</si>
  <si>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</si>
  <si>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</si>
  <si>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</si>
  <si>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</si>
  <si>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</si>
  <si>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</si>
  <si>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</si>
  <si>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</si>
  <si>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</si>
  <si>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</si>
  <si>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</si>
  <si>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</si>
  <si>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</si>
  <si>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</si>
  <si>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</si>
  <si>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</si>
  <si>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</si>
  <si>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</si>
  <si>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</si>
  <si>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</si>
  <si>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</si>
  <si>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</si>
  <si>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</si>
  <si>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</si>
  <si>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</si>
  <si>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</si>
  <si>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</si>
  <si>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</si>
  <si>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</si>
  <si>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</si>
  <si>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</si>
  <si>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</si>
  <si>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</si>
  <si>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</si>
  <si>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</si>
  <si>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</si>
  <si>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</si>
  <si>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</si>
  <si>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</si>
  <si>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</si>
  <si>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</si>
  <si>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</si>
  <si>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</si>
  <si>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</si>
  <si>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</si>
  <si>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</si>
  <si>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</si>
  <si>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</si>
  <si>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</si>
  <si>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</si>
  <si>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</si>
  <si>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</si>
  <si>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</si>
  <si>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</si>
  <si>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</si>
  <si>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</si>
  <si>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</si>
  <si>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</si>
  <si>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</si>
  <si>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</si>
  <si>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</si>
  <si>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</si>
  <si>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</si>
  <si>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</si>
  <si>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</si>
  <si>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</si>
  <si>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</si>
  <si>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</si>
  <si>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</si>
  <si>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</si>
  <si>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</si>
  <si>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</si>
  <si>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</si>
  <si>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</si>
  <si>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</si>
  <si>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</si>
  <si>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</si>
  <si>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</si>
  <si>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</si>
  <si>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</si>
  <si>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</si>
  <si>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</si>
  <si>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</si>
  <si>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</si>
  <si>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</si>
  <si>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</si>
  <si>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</si>
  <si>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</si>
  <si>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</si>
  <si>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</si>
  <si>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</si>
  <si>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</si>
  <si>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</si>
  <si>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</si>
  <si>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</si>
  <si>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</si>
  <si>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</si>
  <si>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</si>
  <si>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</si>
  <si>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</si>
  <si>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</si>
  <si>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</si>
  <si>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</si>
  <si>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</si>
  <si>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</si>
  <si>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</si>
  <si>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</si>
  <si>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</si>
  <si>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</si>
  <si>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</si>
  <si>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</si>
  <si>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</si>
  <si>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</si>
  <si>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</si>
  <si>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</si>
  <si>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</si>
  <si>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</si>
  <si>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</si>
  <si>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</si>
  <si>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</si>
  <si>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</si>
  <si>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</si>
  <si>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</si>
  <si>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</si>
  <si>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</si>
  <si>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</si>
  <si>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</si>
  <si>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</si>
  <si>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</si>
  <si>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</si>
  <si>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</si>
  <si>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</si>
  <si>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</si>
  <si>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</si>
  <si>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</si>
  <si>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</si>
  <si>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</si>
  <si>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</si>
  <si>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</si>
  <si>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</si>
  <si>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</si>
  <si>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</si>
  <si>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</si>
  <si>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</si>
  <si>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</si>
  <si>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</si>
  <si>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</si>
  <si>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</si>
  <si>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</si>
  <si>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</si>
  <si>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</si>
  <si>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</si>
  <si>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</si>
  <si>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</si>
  <si>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</si>
  <si>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</si>
  <si>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</si>
  <si>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</si>
  <si>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</si>
  <si>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</si>
  <si>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</si>
  <si>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</si>
  <si>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</si>
  <si>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</si>
  <si>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</si>
  <si>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</si>
  <si>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</si>
  <si>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</si>
  <si>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</si>
  <si>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</si>
  <si>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</si>
  <si>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</si>
  <si>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</si>
  <si>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</si>
  <si>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</si>
  <si>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</si>
  <si>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</si>
  <si>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</si>
  <si>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</si>
  <si>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</si>
  <si>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</si>
  <si>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</si>
  <si>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</si>
  <si>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</si>
  <si>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</si>
  <si>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</si>
  <si>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</si>
  <si>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</si>
  <si>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</si>
  <si>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</si>
  <si>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</si>
  <si>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</si>
  <si>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</si>
  <si>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</si>
  <si>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</si>
  <si>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</si>
  <si>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</si>
  <si>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</si>
  <si>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</si>
  <si>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</si>
  <si>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</si>
  <si>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</si>
  <si>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</si>
  <si>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</si>
  <si>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</si>
  <si>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</si>
  <si>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</si>
  <si>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</si>
  <si>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</si>
  <si>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</si>
  <si>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</si>
  <si>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</si>
  <si>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</si>
  <si>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</si>
  <si>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</si>
  <si>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</si>
  <si>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</si>
  <si>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</si>
  <si>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</si>
  <si>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</si>
  <si>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</si>
  <si>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</si>
  <si>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</si>
  <si>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</si>
  <si>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</si>
  <si>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</si>
  <si>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</si>
  <si>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</si>
  <si>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</si>
  <si>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</si>
  <si>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</si>
  <si>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</si>
  <si>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</si>
  <si>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</si>
  <si>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</si>
  <si>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</si>
  <si>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</si>
  <si>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</si>
  <si>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</si>
  <si>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</si>
  <si>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</si>
  <si>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</si>
  <si>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</si>
  <si>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</si>
  <si>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</si>
  <si>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</si>
  <si>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</si>
  <si>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</si>
  <si>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</si>
  <si>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</si>
  <si>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</si>
  <si>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</si>
  <si>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</si>
  <si>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</si>
  <si>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</si>
  <si>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</si>
  <si>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</si>
  <si>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</si>
  <si>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</si>
  <si>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</si>
  <si>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</si>
  <si>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</si>
  <si>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</si>
  <si>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</si>
  <si>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</si>
  <si>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</si>
  <si>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</si>
  <si>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</si>
  <si>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</si>
  <si>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</si>
  <si>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</si>
  <si>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</si>
  <si>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</si>
  <si>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</si>
  <si>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</si>
  <si>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</si>
  <si>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</si>
  <si>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</si>
  <si>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</si>
  <si>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</si>
  <si>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</si>
  <si>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</si>
  <si>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</si>
  <si>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</si>
  <si>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</si>
  <si>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</si>
  <si>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</si>
  <si>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</si>
  <si>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</si>
  <si>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</si>
  <si>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</si>
  <si>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</si>
  <si>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</si>
  <si>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</si>
  <si>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</si>
  <si>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</si>
  <si>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</si>
  <si>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</si>
  <si>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</si>
  <si>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</si>
  <si>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</si>
  <si>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</si>
  <si>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</si>
  <si>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</si>
  <si>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</si>
  <si>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</si>
  <si>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</si>
  <si>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</si>
  <si>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</si>
  <si>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</si>
  <si>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</si>
  <si>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</si>
  <si>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</si>
  <si>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</si>
  <si>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</si>
  <si>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</si>
  <si>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</si>
  <si>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</si>
  <si>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</si>
  <si>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</si>
  <si>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</si>
  <si>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</si>
  <si>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</si>
  <si>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</si>
  <si>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</si>
  <si>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</si>
  <si>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</si>
  <si>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</si>
  <si>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</si>
  <si>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</si>
  <si>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</si>
  <si>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</si>
  <si>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</si>
  <si>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</si>
  <si>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</si>
  <si>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</si>
  <si>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</si>
  <si>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</si>
  <si>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</si>
  <si>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</si>
  <si>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</si>
  <si>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</si>
  <si>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</si>
  <si>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</si>
  <si>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</si>
  <si>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</si>
  <si>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</si>
  <si>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</si>
  <si>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</si>
  <si>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</si>
  <si>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</si>
  <si>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</si>
  <si>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</si>
  <si>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</si>
  <si>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</si>
  <si>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</si>
  <si>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</si>
  <si>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</si>
  <si>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</si>
  <si>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</si>
  <si>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</si>
  <si>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</si>
  <si>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</si>
  <si>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</si>
  <si>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</si>
  <si>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</si>
  <si>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</si>
  <si>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</si>
  <si>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</si>
  <si>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</si>
  <si>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</si>
  <si>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</si>
  <si>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</si>
  <si>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</si>
  <si>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</si>
  <si>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</si>
  <si>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</si>
  <si>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</si>
  <si>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</si>
  <si>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</si>
  <si>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</si>
  <si>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</si>
  <si>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</si>
  <si>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</si>
  <si>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</si>
  <si>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</si>
  <si>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</si>
  <si>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</si>
  <si>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</si>
  <si>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</si>
  <si>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</si>
  <si>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</si>
  <si>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</si>
  <si>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</si>
  <si>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</si>
  <si>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</si>
  <si>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</si>
  <si>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</si>
  <si>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</si>
  <si>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</si>
  <si>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</si>
  <si>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</si>
  <si>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</si>
  <si>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</si>
  <si>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</si>
  <si>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</si>
  <si>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</si>
  <si>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</si>
  <si>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</si>
  <si>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</si>
  <si>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</si>
  <si>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</si>
  <si>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</si>
  <si>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</si>
  <si>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</si>
  <si>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</si>
  <si>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</si>
  <si>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</si>
  <si>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</si>
  <si>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</si>
  <si>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</si>
  <si>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</si>
  <si>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</si>
  <si>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</si>
  <si>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</si>
  <si>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</si>
  <si>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</si>
  <si>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</si>
  <si>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</si>
  <si>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</si>
  <si>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</si>
  <si>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</si>
  <si>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</si>
  <si>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</si>
  <si>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</si>
  <si>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</si>
  <si>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</si>
  <si>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</si>
  <si>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</si>
  <si>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</si>
  <si>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</si>
  <si>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</si>
  <si>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</si>
  <si>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</si>
  <si>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</si>
  <si>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</si>
  <si>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</si>
  <si>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</si>
  <si>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</si>
  <si>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</si>
  <si>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</si>
  <si>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</si>
  <si>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</si>
  <si>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</si>
  <si>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</si>
  <si>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</si>
  <si>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</si>
  <si>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</si>
  <si>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</si>
  <si>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</si>
  <si>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</si>
  <si>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</si>
  <si>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</si>
  <si>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</si>
  <si>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</si>
  <si>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</si>
  <si>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</si>
  <si>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</si>
  <si>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</si>
  <si>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</si>
  <si>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</si>
  <si>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</si>
  <si>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</si>
  <si>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</si>
  <si>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</si>
  <si>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</si>
  <si>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</si>
  <si>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</si>
  <si>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</si>
  <si>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</si>
  <si>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</si>
  <si>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</si>
  <si>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</si>
  <si>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</si>
  <si>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</si>
  <si>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</si>
  <si>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</si>
  <si>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</si>
  <si>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</si>
  <si>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</si>
  <si>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</si>
  <si>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</si>
  <si>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</si>
  <si>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</si>
  <si>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</si>
  <si>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</si>
  <si>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</si>
  <si>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</si>
  <si>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</si>
  <si>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</si>
  <si>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</si>
  <si>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</si>
  <si>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</si>
  <si>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</si>
  <si>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</si>
  <si>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</si>
  <si>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</si>
  <si>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</si>
  <si>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</si>
  <si>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</si>
  <si>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</si>
  <si>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</si>
  <si>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</si>
  <si>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</si>
  <si>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</si>
  <si>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</si>
  <si>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</si>
  <si>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</si>
  <si>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</si>
  <si>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</si>
  <si>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</si>
  <si>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</si>
  <si>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</si>
  <si>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</si>
  <si>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</si>
  <si>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</si>
  <si>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</si>
  <si>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</si>
  <si>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</si>
  <si>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</si>
  <si>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</si>
  <si>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</si>
  <si>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</si>
  <si>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</si>
  <si>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</si>
  <si>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</si>
  <si>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</si>
  <si>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</si>
  <si>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</si>
  <si>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</si>
  <si>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</si>
  <si>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</si>
  <si>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</si>
  <si>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</si>
  <si>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</si>
  <si>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</si>
  <si>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</si>
  <si>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</si>
  <si>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</si>
  <si>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</si>
  <si>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</si>
  <si>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</si>
  <si>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</si>
  <si>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</si>
  <si>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</si>
  <si>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</si>
  <si>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</si>
  <si>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</si>
  <si>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</si>
  <si>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</si>
  <si>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</si>
  <si>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</si>
  <si>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</si>
  <si>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</si>
  <si>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</si>
  <si>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</si>
  <si>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</si>
  <si>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</si>
  <si>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</si>
  <si>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</si>
  <si>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</si>
  <si>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</si>
  <si>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</si>
  <si>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</si>
  <si>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</si>
  <si>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</si>
  <si>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</si>
  <si>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</si>
  <si>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</si>
  <si>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</si>
  <si>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</si>
  <si>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</si>
  <si>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</si>
  <si>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</si>
  <si>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</si>
  <si>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</si>
  <si>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</si>
  <si>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</si>
  <si>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</si>
  <si>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</si>
  <si>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</si>
  <si>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</si>
  <si>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</si>
  <si>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</si>
  <si>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</si>
  <si>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</si>
  <si>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</si>
  <si>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</si>
  <si>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</si>
  <si>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</si>
  <si>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</si>
  <si>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</si>
  <si>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</si>
  <si>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</si>
  <si>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</si>
  <si>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</si>
  <si>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</si>
  <si>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</si>
  <si>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</si>
  <si>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</si>
  <si>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</si>
  <si>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</si>
  <si>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</si>
  <si>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</si>
  <si>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</si>
  <si>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</si>
  <si>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</si>
  <si>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</si>
  <si>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</si>
  <si>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</si>
  <si>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</si>
  <si>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</si>
  <si>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</si>
  <si>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</si>
  <si>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</si>
  <si>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</si>
  <si>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</si>
  <si>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</si>
  <si>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</si>
  <si>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</si>
  <si>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</si>
  <si>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</si>
  <si>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</si>
  <si>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</si>
  <si>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</si>
  <si>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</si>
  <si>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</si>
  <si>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</si>
  <si>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</si>
  <si>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</si>
  <si>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</si>
  <si>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</si>
  <si>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</si>
  <si>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</si>
  <si>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</si>
  <si>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</si>
  <si>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</si>
  <si>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</si>
  <si>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</si>
  <si>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</si>
  <si>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</si>
  <si>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</si>
  <si>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</si>
  <si>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</si>
  <si>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</si>
  <si>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</si>
  <si>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</si>
  <si>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</si>
  <si>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</si>
  <si>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</si>
  <si>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</si>
  <si>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</si>
  <si>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</si>
  <si>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</si>
  <si>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</si>
  <si>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</si>
  <si>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</si>
  <si>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</si>
  <si>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</si>
  <si>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</si>
  <si>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</si>
  <si>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</si>
  <si>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</si>
  <si>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</si>
  <si>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</si>
  <si>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</si>
  <si>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</si>
  <si>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</si>
  <si>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</si>
  <si>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</si>
  <si>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</si>
  <si>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</si>
  <si>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</si>
  <si>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</si>
  <si>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</si>
  <si>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</si>
  <si>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</si>
  <si>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</si>
  <si>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</si>
  <si>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</si>
  <si>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</si>
  <si>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</si>
  <si>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</si>
  <si>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</si>
  <si>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</si>
  <si>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</si>
  <si>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</si>
  <si>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</si>
  <si>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</si>
  <si>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</si>
  <si>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</si>
  <si>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</si>
  <si>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</si>
  <si>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</si>
  <si>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</si>
  <si>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</si>
  <si>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</si>
  <si>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</si>
  <si>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</si>
  <si>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</si>
  <si>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</si>
  <si>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</si>
  <si>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</si>
  <si>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</si>
  <si>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</si>
  <si>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</si>
  <si>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</si>
  <si>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</si>
  <si>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</si>
  <si>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</si>
  <si>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</si>
  <si>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</si>
  <si>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</si>
  <si>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</si>
  <si>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</si>
  <si>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</si>
  <si>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</si>
  <si>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</si>
  <si>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</si>
  <si>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</si>
  <si>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</si>
  <si>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</si>
  <si>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</si>
  <si>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</si>
  <si>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</si>
  <si>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</si>
  <si>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</si>
  <si>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</si>
  <si>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</si>
  <si>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</si>
  <si>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</si>
  <si>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</si>
  <si>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</si>
  <si>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</si>
  <si>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</si>
  <si>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</si>
  <si>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</si>
  <si>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</si>
  <si>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</si>
  <si>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</si>
  <si>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</si>
  <si>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</si>
  <si>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</si>
  <si>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</si>
  <si>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</si>
  <si>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</si>
  <si>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</si>
  <si>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</si>
  <si>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</si>
  <si>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</si>
  <si>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</si>
  <si>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</si>
  <si>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</si>
  <si>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</si>
  <si>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</si>
  <si>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</si>
  <si>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</si>
  <si>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</si>
  <si>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</si>
  <si>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</si>
  <si>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</si>
  <si>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</si>
  <si>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</si>
  <si>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</si>
  <si>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</si>
  <si>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</si>
  <si>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</si>
  <si>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</si>
  <si>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</si>
  <si>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</si>
  <si>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</si>
  <si>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</si>
  <si>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</si>
  <si>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</si>
  <si>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</si>
  <si>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</si>
  <si>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</si>
  <si>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</si>
  <si>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</si>
  <si>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</si>
  <si>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</si>
  <si>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</si>
  <si>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</si>
  <si>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</si>
  <si>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</si>
  <si>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</si>
  <si>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</si>
  <si>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</si>
  <si>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</si>
  <si>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</si>
  <si>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</si>
  <si>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</si>
  <si>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</si>
  <si>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</si>
  <si>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</si>
  <si>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</si>
  <si>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</si>
  <si>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</si>
  <si>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</si>
  <si>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</si>
  <si>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</si>
  <si>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</si>
  <si>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</si>
  <si>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</si>
  <si>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</si>
  <si>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</si>
  <si>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</si>
  <si>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</si>
  <si>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</si>
  <si>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</si>
  <si>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</si>
  <si>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</si>
  <si>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</si>
  <si>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</si>
  <si>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</si>
  <si>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</si>
  <si>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</si>
  <si>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</si>
  <si>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</si>
  <si>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</si>
  <si>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</si>
  <si>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</si>
  <si>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</si>
  <si>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</si>
  <si>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</si>
  <si>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</si>
  <si>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</si>
  <si>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</si>
  <si>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</si>
  <si>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</si>
  <si>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</si>
  <si>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</si>
  <si>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</si>
  <si>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</si>
  <si>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</si>
  <si>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</si>
  <si>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</si>
  <si>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</si>
  <si>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</si>
  <si>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</si>
  <si>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</si>
  <si>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</si>
  <si>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</si>
  <si>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</si>
  <si>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</si>
  <si>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</si>
  <si>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</si>
  <si>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</si>
  <si>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</si>
  <si>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</si>
  <si>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</si>
  <si>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</si>
  <si>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</si>
  <si>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</si>
  <si>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</si>
  <si>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</si>
  <si>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</si>
  <si>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</si>
  <si>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</si>
  <si>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</si>
  <si>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</si>
  <si>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</si>
  <si>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</si>
  <si>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</si>
  <si>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</si>
  <si>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</si>
  <si>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</si>
  <si>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</si>
  <si>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</si>
  <si>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</si>
  <si>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</si>
  <si>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</si>
  <si>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</si>
  <si>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</si>
  <si>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</si>
  <si>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</si>
  <si>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</si>
  <si>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</si>
  <si>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</si>
  <si>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</si>
  <si>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</si>
  <si>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</si>
  <si>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</si>
  <si>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</si>
  <si>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</si>
  <si>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</si>
  <si>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</si>
  <si>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</si>
  <si>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</si>
  <si>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</si>
  <si>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</si>
  <si>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</si>
  <si>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</si>
  <si>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</si>
  <si>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</si>
  <si>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</si>
  <si>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</si>
  <si>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</si>
  <si>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</si>
  <si>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</si>
  <si>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</si>
  <si>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</si>
  <si>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</si>
  <si>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</si>
  <si>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</si>
  <si>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</si>
  <si>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</si>
  <si>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</si>
  <si>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</si>
  <si>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</si>
  <si>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</si>
  <si>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</si>
  <si>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</si>
  <si>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</si>
  <si>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</si>
  <si>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</si>
  <si>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</si>
  <si>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</si>
  <si>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</si>
  <si>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</si>
  <si>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</si>
  <si>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</si>
  <si>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</si>
  <si>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</si>
  <si>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</si>
  <si>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</si>
  <si>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</si>
  <si>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</si>
  <si>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</si>
  <si>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</si>
  <si>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</si>
  <si>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</si>
  <si>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</si>
  <si>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</si>
  <si>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</si>
  <si>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</si>
  <si>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</si>
  <si>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</si>
  <si>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</si>
  <si>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</si>
  <si>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</si>
  <si>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</si>
  <si>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</si>
  <si>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</si>
  <si>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</si>
  <si>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</si>
  <si>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</si>
  <si>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</si>
  <si>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</si>
  <si>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</si>
  <si>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</si>
  <si>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</si>
  <si>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</si>
  <si>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</si>
  <si>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</si>
  <si>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</si>
  <si>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</si>
  <si>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</si>
  <si>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</si>
  <si>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</si>
  <si>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</si>
  <si>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</si>
  <si>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</si>
  <si>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</si>
  <si>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</si>
  <si>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</si>
  <si>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</si>
  <si>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</si>
  <si>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</si>
  <si>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</si>
  <si>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</si>
  <si>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</si>
  <si>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</si>
  <si>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</si>
  <si>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</si>
  <si>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</si>
  <si>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</si>
  <si>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</si>
  <si>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</si>
  <si>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</si>
  <si>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</si>
  <si>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</si>
  <si>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</si>
  <si>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</si>
  <si>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</si>
  <si>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</si>
  <si>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</si>
  <si>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</si>
  <si>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</si>
  <si>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</si>
  <si>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</si>
  <si>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</si>
  <si>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</si>
  <si>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</si>
  <si>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</si>
  <si>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</si>
  <si>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</si>
  <si>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</si>
  <si>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</si>
  <si>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</si>
  <si>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</si>
  <si>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</si>
  <si>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</si>
  <si>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</si>
  <si>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</si>
  <si>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</si>
  <si>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</si>
  <si>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</si>
  <si>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</si>
  <si>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</si>
  <si>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</si>
  <si>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</si>
  <si>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</si>
  <si>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</si>
  <si>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</si>
  <si>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</si>
  <si>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</si>
  <si>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</si>
  <si>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</si>
  <si>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</si>
  <si>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</si>
  <si>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</si>
  <si>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</si>
  <si>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</si>
  <si>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</si>
  <si>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</si>
  <si>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</si>
  <si>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</si>
  <si>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</si>
  <si>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</si>
  <si>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</si>
  <si>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</si>
  <si>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</si>
  <si>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</si>
  <si>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</si>
  <si>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</si>
  <si>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</si>
  <si>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</si>
  <si>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</si>
  <si>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</si>
  <si>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</si>
  <si>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</si>
  <si>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</si>
  <si>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</si>
  <si>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</si>
  <si>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</si>
  <si>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</si>
  <si>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</si>
  <si>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</si>
  <si>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</si>
  <si>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</si>
  <si>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</si>
  <si>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</si>
  <si>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</si>
  <si>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</si>
  <si>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</si>
  <si>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</si>
  <si>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</si>
  <si>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</si>
  <si>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</si>
  <si>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</si>
  <si>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</si>
  <si>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</si>
  <si>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</si>
  <si>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</si>
  <si>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</si>
  <si>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</si>
  <si>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</si>
  <si>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</si>
  <si>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</si>
  <si>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</si>
  <si>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</si>
  <si>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</si>
  <si>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</si>
  <si>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</si>
  <si>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</si>
  <si>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</si>
  <si>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</si>
  <si>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</si>
  <si>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</si>
  <si>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</si>
  <si>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</si>
  <si>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</si>
  <si>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</si>
  <si>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</si>
  <si>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</si>
  <si>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</si>
  <si>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</si>
  <si>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</si>
  <si>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</si>
  <si>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</si>
  <si>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</si>
  <si>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</si>
  <si>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</si>
  <si>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</si>
  <si>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</si>
  <si>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</si>
  <si>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</si>
  <si>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</si>
  <si>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</si>
  <si>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</si>
  <si>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</si>
  <si>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</si>
  <si>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</si>
  <si>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</si>
  <si>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</si>
  <si>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</si>
  <si>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</si>
  <si>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</si>
  <si>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</si>
  <si>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</si>
  <si>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</si>
  <si>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</si>
  <si>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</si>
  <si>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</si>
  <si>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</si>
  <si>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</si>
  <si>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</si>
  <si>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</si>
  <si>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</si>
  <si>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</si>
  <si>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</si>
  <si>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</si>
  <si>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</si>
  <si>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</si>
  <si>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</si>
  <si>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</si>
  <si>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</si>
  <si>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</si>
  <si>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</si>
  <si>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</si>
  <si>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</si>
  <si>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</si>
  <si>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</si>
  <si>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</si>
  <si>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</si>
  <si>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</si>
  <si>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</si>
  <si>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</si>
  <si>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</si>
  <si>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</si>
  <si>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</si>
  <si>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</si>
  <si>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</si>
  <si>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</si>
  <si>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</si>
  <si>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</si>
  <si>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</si>
  <si>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</si>
  <si>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</si>
  <si>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</si>
  <si>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</si>
  <si>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</si>
  <si>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</si>
  <si>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</si>
  <si>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</si>
  <si>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</si>
  <si>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</si>
  <si>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</si>
  <si>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</si>
  <si>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</si>
  <si>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</si>
  <si>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</si>
  <si>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</si>
  <si>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</si>
  <si>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</si>
  <si>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</si>
  <si>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</si>
  <si>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</si>
  <si>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</si>
  <si>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</si>
  <si>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</si>
  <si>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</si>
  <si>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</si>
  <si>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</si>
  <si>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</si>
  <si>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</si>
  <si>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</si>
  <si>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</si>
  <si>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</si>
  <si>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</si>
  <si>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</si>
  <si>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</si>
  <si>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</si>
  <si>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</si>
  <si>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</si>
  <si>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</si>
  <si>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</si>
  <si>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</si>
  <si>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</si>
  <si>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</si>
  <si>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</si>
  <si>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</si>
  <si>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</si>
  <si>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</si>
  <si>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</si>
  <si>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</si>
  <si>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</si>
  <si>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</si>
  <si>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</si>
  <si>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</si>
  <si>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</si>
  <si>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</si>
  <si>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</si>
  <si>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</si>
  <si>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</si>
  <si>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</si>
  <si>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</si>
  <si>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</si>
  <si>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</si>
  <si>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</si>
  <si>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</si>
  <si>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</si>
  <si>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</si>
  <si>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</si>
  <si>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</si>
  <si>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</si>
  <si>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</si>
  <si>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</si>
  <si>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</si>
  <si>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</si>
  <si>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</si>
  <si>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</si>
  <si>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</si>
  <si>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</si>
  <si>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</si>
  <si>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</si>
  <si>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</si>
  <si>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</si>
  <si>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</si>
  <si>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</si>
  <si>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</si>
  <si>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</si>
  <si>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</si>
  <si>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</si>
  <si>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</si>
  <si>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</si>
  <si>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</si>
  <si>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</si>
  <si>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</si>
  <si>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</si>
  <si>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</si>
  <si>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</si>
  <si>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</si>
  <si>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</si>
  <si>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</si>
  <si>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</si>
  <si>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</si>
  <si>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</si>
  <si>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</si>
  <si>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</si>
  <si>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</si>
  <si>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</si>
  <si>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</si>
  <si>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</si>
  <si>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</si>
  <si>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</si>
  <si>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</si>
  <si>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</si>
  <si>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</si>
  <si>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</si>
  <si>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</si>
  <si>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</si>
  <si>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</si>
  <si>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</si>
  <si>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</si>
  <si>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</si>
  <si>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</si>
  <si>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</si>
  <si>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</si>
  <si>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</si>
  <si>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</si>
  <si>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</si>
  <si>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</si>
  <si>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</si>
  <si>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</si>
  <si>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</si>
  <si>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</si>
  <si>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</si>
  <si>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</si>
  <si>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</si>
  <si>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</si>
  <si>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</si>
  <si>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</si>
  <si>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</si>
  <si>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</si>
  <si>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</si>
  <si>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</si>
  <si>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</si>
  <si>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</si>
  <si>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</si>
  <si>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</si>
  <si>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</si>
  <si>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</si>
  <si>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</si>
  <si>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</si>
  <si>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</si>
  <si>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</si>
  <si>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</si>
  <si>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</si>
  <si>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</si>
  <si>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</si>
  <si>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</si>
  <si>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</si>
  <si>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</si>
  <si>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</si>
  <si>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</si>
  <si>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</si>
  <si>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</si>
  <si>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</si>
  <si>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</si>
  <si>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</si>
  <si>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</si>
  <si>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</si>
  <si>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</si>
  <si>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</si>
  <si>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</si>
  <si>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</si>
  <si>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</si>
  <si>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</si>
  <si>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</si>
  <si>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</si>
  <si>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</si>
  <si>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</si>
  <si>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</si>
  <si>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</si>
  <si>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</si>
  <si>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</si>
  <si>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</si>
  <si>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</si>
  <si>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</si>
  <si>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</si>
  <si>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</si>
  <si>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</si>
  <si>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</si>
  <si>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</si>
  <si>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</si>
  <si>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</si>
  <si>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</si>
  <si>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</si>
  <si>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</si>
  <si>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</si>
  <si>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</si>
  <si>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</si>
  <si>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</si>
  <si>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</si>
  <si>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</si>
  <si>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</si>
  <si>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</si>
  <si>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</si>
  <si>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</si>
  <si>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</si>
  <si>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</si>
  <si>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</si>
  <si>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</si>
  <si>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</si>
  <si>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</si>
  <si>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</si>
  <si>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</si>
  <si>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</si>
  <si>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</si>
  <si>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</si>
  <si>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</si>
  <si>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</si>
  <si>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</si>
  <si>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</si>
  <si>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</si>
  <si>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</si>
  <si>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</si>
  <si>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</si>
  <si>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</si>
  <si>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</si>
  <si>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</si>
  <si>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</si>
  <si>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</si>
  <si>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</si>
  <si>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</si>
  <si>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</si>
  <si>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</si>
  <si>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</si>
  <si>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</si>
  <si>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</si>
  <si>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</si>
  <si>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</si>
  <si>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</si>
  <si>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</si>
  <si>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</si>
  <si>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</si>
  <si>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</si>
  <si>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</si>
  <si>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</si>
  <si>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</si>
  <si>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</si>
  <si>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</si>
  <si>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</si>
  <si>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</si>
  <si>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</si>
  <si>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</si>
  <si>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</si>
  <si>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</si>
  <si>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</si>
  <si>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</si>
  <si>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</si>
  <si>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</si>
  <si>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</si>
  <si>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</si>
  <si>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</si>
  <si>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</si>
  <si>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</si>
  <si>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</si>
  <si>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</si>
  <si>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</si>
  <si>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</si>
  <si>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</si>
  <si>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</si>
  <si>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</si>
  <si>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</si>
  <si>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</si>
  <si>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</si>
  <si>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</si>
  <si>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</si>
  <si>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</si>
  <si>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</si>
  <si>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</si>
  <si>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</si>
  <si>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</si>
  <si>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</si>
  <si>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</si>
  <si>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</si>
  <si>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</si>
  <si>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</si>
  <si>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</si>
  <si>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</si>
  <si>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</si>
  <si>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</si>
  <si>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</si>
  <si>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</si>
  <si>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</si>
  <si>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</si>
  <si>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</si>
  <si>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</si>
  <si>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</si>
  <si>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</si>
  <si>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</si>
  <si>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</si>
  <si>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</si>
  <si>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</si>
  <si>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</si>
  <si>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</si>
  <si>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</si>
  <si>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</si>
  <si>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</si>
  <si>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</si>
  <si>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</si>
  <si>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</si>
  <si>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</si>
  <si>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</si>
  <si>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</si>
  <si>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</si>
  <si>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</si>
  <si>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</si>
  <si>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</si>
  <si>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</si>
  <si>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</si>
  <si>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</si>
  <si>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</si>
  <si>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</si>
  <si>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</si>
  <si>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</si>
  <si>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</si>
  <si>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</si>
  <si>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</si>
  <si>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</si>
  <si>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</si>
  <si>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</si>
  <si>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</si>
  <si>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</si>
  <si>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</si>
  <si>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</si>
  <si>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</si>
  <si>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</si>
  <si>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</si>
  <si>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</si>
  <si>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</si>
  <si>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</si>
  <si>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</si>
  <si>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</si>
  <si>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</si>
  <si>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</si>
  <si>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</si>
  <si>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</si>
  <si>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</si>
  <si>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</si>
  <si>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</si>
  <si>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</si>
  <si>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</si>
  <si>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</si>
  <si>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</si>
  <si>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</si>
  <si>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</si>
  <si>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</si>
  <si>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</si>
  <si>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</si>
  <si>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</si>
  <si>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</si>
  <si>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</si>
  <si>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</si>
  <si>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</si>
  <si>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</si>
  <si>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</si>
  <si>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</si>
  <si>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</si>
  <si>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</si>
  <si>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</si>
  <si>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</si>
  <si>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</si>
  <si>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</si>
  <si>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</si>
  <si>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</si>
  <si>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</si>
  <si>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</si>
  <si>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</si>
  <si>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</si>
  <si>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</si>
  <si>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</si>
  <si>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</si>
  <si>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</si>
  <si>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</si>
  <si>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</si>
  <si>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</si>
  <si>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</si>
  <si>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</si>
  <si>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</si>
  <si>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</si>
  <si>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</si>
  <si>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</si>
  <si>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</si>
  <si>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</si>
  <si>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</si>
  <si>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</si>
  <si>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</si>
  <si>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</si>
  <si>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</si>
  <si>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</si>
  <si>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</si>
  <si>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</si>
  <si>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</si>
  <si>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</si>
  <si>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</si>
  <si>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</si>
  <si>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</si>
  <si>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</si>
  <si>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</si>
  <si>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</si>
  <si>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</si>
  <si>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</si>
  <si>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</si>
  <si>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</si>
  <si>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</si>
  <si>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</si>
  <si>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</si>
  <si>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</si>
  <si>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</si>
  <si>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</si>
  <si>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</si>
  <si>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</si>
  <si>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</si>
  <si>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</si>
  <si>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</si>
  <si>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</si>
  <si>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</si>
  <si>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</si>
  <si>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</si>
  <si>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</si>
  <si>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</si>
  <si>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</si>
  <si>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</si>
  <si>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</si>
  <si>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</si>
  <si>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</si>
  <si>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</si>
  <si>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</si>
  <si>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</si>
  <si>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</si>
  <si>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</si>
  <si>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</si>
  <si>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</si>
  <si>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</si>
  <si>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</si>
  <si>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</si>
  <si>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</si>
  <si>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</si>
  <si>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</si>
  <si>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</si>
  <si>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</si>
  <si>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</si>
  <si>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</si>
  <si>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</si>
  <si>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</si>
  <si>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</si>
  <si>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</si>
  <si>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</si>
  <si>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</si>
  <si>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</si>
  <si>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</si>
  <si>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</si>
  <si>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</si>
  <si>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</si>
  <si>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</si>
  <si>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</si>
  <si>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</si>
  <si>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</si>
  <si>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</si>
  <si>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</si>
  <si>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</si>
  <si>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</si>
  <si>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</si>
  <si>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</si>
  <si>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</si>
  <si>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</si>
  <si>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</si>
  <si>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</si>
  <si>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</si>
  <si>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</si>
  <si>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</si>
  <si>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</si>
  <si>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</si>
  <si>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</si>
  <si>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</si>
  <si>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</si>
  <si>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</si>
  <si>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</si>
  <si>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</si>
  <si>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</si>
  <si>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</si>
  <si>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</si>
  <si>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</si>
  <si>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</si>
  <si>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</si>
  <si>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</si>
  <si>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</si>
  <si>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</si>
  <si>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</si>
  <si>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</si>
  <si>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</si>
  <si>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</si>
  <si>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</si>
  <si>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</si>
  <si>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</si>
  <si>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</si>
  <si>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</si>
  <si>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</si>
  <si>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</si>
  <si>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</si>
  <si>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</si>
  <si>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</si>
  <si>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</si>
  <si>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</si>
  <si>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</si>
  <si>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</si>
  <si>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</si>
  <si>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</si>
  <si>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</si>
  <si>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</si>
  <si>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</si>
  <si>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</si>
  <si>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</si>
  <si>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</si>
  <si>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</si>
  <si>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</si>
  <si>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</si>
  <si>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</si>
  <si>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</si>
  <si>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</si>
  <si>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</si>
  <si>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</si>
  <si>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</si>
  <si>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</si>
  <si>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</si>
  <si>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</si>
  <si>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</si>
  <si>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</si>
  <si>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</si>
  <si>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</si>
  <si>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</si>
  <si>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</si>
  <si>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</si>
  <si>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</si>
  <si>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</si>
  <si>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</si>
  <si>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</si>
  <si>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</si>
  <si>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</si>
  <si>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</si>
  <si>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</si>
  <si>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</si>
  <si>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</si>
  <si>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</si>
  <si>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</si>
  <si>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</si>
  <si>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</si>
  <si>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</si>
  <si>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</si>
  <si>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</si>
  <si>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</si>
  <si>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</si>
  <si>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</si>
  <si>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</si>
  <si>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</si>
  <si>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</si>
  <si>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</si>
  <si>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</si>
  <si>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</si>
  <si>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</si>
  <si>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</si>
  <si>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</si>
  <si>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</si>
  <si>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</si>
  <si>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</si>
  <si>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</si>
  <si>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</si>
  <si>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</si>
  <si>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</si>
  <si>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</si>
  <si>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</si>
  <si>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</si>
  <si>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</si>
  <si>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</si>
  <si>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</si>
  <si>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</si>
  <si>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</si>
  <si>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</si>
  <si>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</si>
  <si>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</si>
  <si>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</si>
  <si>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</si>
  <si>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</si>
  <si>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</si>
  <si>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</si>
  <si>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</si>
  <si>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</si>
  <si>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</si>
  <si>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</si>
  <si>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</si>
  <si>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</si>
  <si>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</si>
  <si>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</si>
  <si>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</si>
  <si>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</si>
  <si>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</si>
  <si>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</si>
  <si>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</si>
  <si>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</si>
  <si>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</si>
  <si>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</si>
  <si>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</si>
  <si>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</si>
  <si>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</si>
  <si>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</si>
  <si>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</si>
  <si>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</si>
  <si>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</si>
  <si>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</si>
  <si>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</si>
  <si>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</si>
  <si>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</si>
  <si>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</si>
  <si>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</si>
  <si>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</si>
  <si>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</si>
  <si>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</si>
  <si>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</si>
  <si>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</si>
  <si>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</si>
  <si>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</si>
  <si>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</si>
  <si>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</si>
  <si>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</si>
  <si>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</si>
  <si>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</si>
  <si>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</si>
  <si>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</si>
  <si>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</si>
  <si>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</si>
  <si>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</si>
  <si>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</si>
  <si>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</si>
  <si>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</si>
  <si>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</si>
  <si>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</si>
  <si>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</si>
  <si>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</si>
  <si>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</si>
  <si>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</si>
  <si>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</si>
  <si>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</si>
  <si>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</si>
  <si>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</si>
  <si>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</si>
  <si>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</si>
  <si>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</si>
  <si>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</si>
  <si>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</si>
  <si>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</si>
  <si>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</si>
  <si>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</si>
  <si>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</si>
  <si>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</si>
  <si>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</si>
  <si>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</si>
  <si>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</si>
  <si>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</si>
  <si>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</si>
  <si>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</si>
  <si>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</si>
  <si>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</si>
  <si>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</si>
  <si>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</si>
  <si>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</si>
  <si>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</si>
  <si>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</si>
  <si>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</si>
  <si>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</si>
  <si>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</si>
  <si>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</si>
  <si>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</si>
  <si>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</si>
  <si>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</si>
  <si>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</si>
  <si>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</si>
  <si>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</si>
  <si>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</si>
  <si>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</si>
  <si>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</si>
  <si>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</si>
  <si>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</si>
  <si>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</si>
  <si>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</si>
  <si>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</si>
  <si>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</si>
  <si>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</si>
  <si>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</si>
  <si>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</si>
  <si>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</si>
  <si>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</si>
  <si>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</si>
  <si>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</si>
  <si>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</si>
  <si>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</si>
  <si>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</si>
  <si>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</si>
  <si>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</si>
  <si>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</si>
  <si>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</si>
  <si>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</si>
  <si>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</si>
  <si>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</si>
  <si>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</si>
  <si>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</si>
  <si>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</si>
  <si>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</si>
  <si>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</si>
  <si>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</si>
  <si>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</si>
  <si>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</si>
  <si>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</si>
  <si>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</si>
  <si>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</si>
  <si>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</si>
  <si>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</si>
  <si>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</si>
  <si>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</si>
  <si>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</si>
  <si>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</si>
  <si>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</si>
  <si>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</si>
  <si>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</si>
  <si>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</si>
  <si>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</si>
  <si>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</si>
  <si>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</si>
  <si>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</si>
  <si>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</si>
  <si>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</si>
  <si>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</si>
  <si>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</si>
  <si>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</si>
  <si>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</si>
  <si>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</si>
  <si>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</si>
  <si>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</si>
  <si>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</si>
  <si>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</si>
  <si>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</si>
  <si>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</si>
  <si>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</si>
  <si>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</si>
  <si>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</si>
  <si>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</si>
  <si>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</si>
  <si>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</si>
  <si>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</si>
  <si>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</si>
  <si>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</si>
  <si>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</si>
  <si>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</si>
  <si>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</si>
  <si>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</si>
  <si>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</si>
  <si>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</si>
  <si>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</si>
  <si>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</si>
  <si>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</si>
  <si>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</si>
  <si>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</si>
  <si>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</si>
  <si>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</si>
  <si>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</si>
  <si>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</si>
  <si>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</si>
  <si>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</si>
  <si>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</si>
  <si>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</si>
  <si>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</si>
  <si>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</si>
  <si>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</si>
  <si>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</si>
  <si>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</si>
  <si>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</si>
  <si>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</si>
  <si>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</si>
  <si>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</si>
  <si>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</si>
  <si>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</si>
  <si>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</si>
  <si>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</si>
  <si>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</si>
  <si>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</si>
  <si>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</si>
  <si>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</si>
  <si>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</si>
  <si>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</si>
  <si>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</si>
  <si>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</si>
  <si>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</si>
  <si>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</si>
  <si>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</si>
  <si>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</si>
  <si>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</si>
  <si>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</si>
  <si>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</si>
  <si>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</si>
  <si>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</si>
  <si>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</si>
  <si>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</si>
  <si>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</si>
  <si>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</si>
  <si>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</si>
  <si>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</si>
  <si>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</si>
  <si>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</si>
  <si>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</si>
  <si>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</si>
  <si>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</si>
  <si>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</si>
  <si>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</si>
  <si>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</si>
  <si>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</si>
  <si>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</si>
  <si>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</si>
  <si>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</si>
  <si>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</si>
  <si>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</si>
  <si>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</si>
  <si>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</si>
  <si>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</si>
  <si>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</si>
  <si>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</si>
  <si>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</si>
  <si>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</si>
  <si>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</si>
  <si>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</si>
  <si>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</si>
  <si>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</si>
  <si>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</si>
  <si>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</si>
  <si>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</si>
  <si>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</si>
  <si>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</si>
  <si>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</si>
  <si>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</si>
  <si>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</si>
  <si>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</si>
  <si>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</si>
  <si>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</si>
  <si>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</si>
  <si>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</si>
  <si>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</si>
  <si>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</si>
  <si>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</si>
  <si>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</si>
  <si>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</si>
  <si>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</si>
  <si>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</si>
  <si>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</si>
  <si>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</si>
  <si>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</si>
  <si>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</si>
  <si>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</si>
  <si>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</si>
  <si>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</si>
  <si>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</si>
  <si>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</si>
  <si>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</si>
  <si>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</si>
  <si>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</si>
  <si>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</si>
  <si>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</si>
  <si>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</si>
  <si>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</si>
  <si>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</si>
  <si>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</si>
  <si>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</si>
  <si>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</si>
  <si>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</si>
  <si>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</si>
  <si>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</si>
  <si>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</si>
  <si>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</si>
  <si>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</si>
  <si>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</si>
  <si>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</si>
  <si>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</si>
  <si>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</si>
  <si>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</si>
  <si>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</si>
  <si>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</si>
  <si>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</si>
  <si>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</si>
  <si>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</si>
  <si>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</si>
  <si>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</si>
  <si>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</si>
  <si>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</si>
  <si>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</si>
  <si>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</si>
  <si>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</si>
  <si>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</si>
  <si>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</si>
  <si>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</si>
  <si>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</si>
  <si>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</si>
  <si>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</si>
  <si>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</si>
  <si>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</si>
  <si>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</si>
  <si>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</si>
  <si>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</si>
  <si>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</si>
  <si>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</si>
  <si>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</si>
  <si>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</si>
  <si>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</si>
  <si>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</si>
  <si>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</si>
  <si>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</si>
  <si>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</si>
  <si>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</si>
  <si>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</si>
  <si>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</si>
  <si>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</si>
  <si>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Ćićevac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</si>
</sst>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106</c:v>
                </c:pt>
                <c:pt idx="1">
                  <c:v>107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105</c:v>
                </c:pt>
                <c:pt idx="1">
                  <c:v>113</c:v>
                </c:pt>
                <c:pt idx="2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806976"/>
        <c:axId val="199808896"/>
      </c:barChart>
      <c:catAx>
        <c:axId val="19980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808896"/>
        <c:crosses val="autoZero"/>
        <c:auto val="1"/>
        <c:lblAlgn val="ctr"/>
        <c:lblOffset val="100"/>
        <c:noMultiLvlLbl val="0"/>
      </c:catAx>
      <c:valAx>
        <c:axId val="19980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806976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117</c:v>
                </c:pt>
                <c:pt idx="1">
                  <c:v>104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829248"/>
        <c:axId val="203832320"/>
      </c:barChart>
      <c:catAx>
        <c:axId val="20382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832320"/>
        <c:crosses val="autoZero"/>
        <c:auto val="1"/>
        <c:lblAlgn val="ctr"/>
        <c:lblOffset val="100"/>
        <c:noMultiLvlLbl val="0"/>
      </c:catAx>
      <c:valAx>
        <c:axId val="20383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829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922048"/>
        <c:axId val="203927936"/>
      </c:barChart>
      <c:catAx>
        <c:axId val="203922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927936"/>
        <c:crosses val="autoZero"/>
        <c:auto val="1"/>
        <c:lblAlgn val="ctr"/>
        <c:lblOffset val="100"/>
        <c:noMultiLvlLbl val="0"/>
      </c:catAx>
      <c:valAx>
        <c:axId val="2039279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92204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12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077696"/>
        <c:axId val="204190848"/>
      </c:barChart>
      <c:catAx>
        <c:axId val="204077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190848"/>
        <c:crosses val="autoZero"/>
        <c:auto val="1"/>
        <c:lblAlgn val="ctr"/>
        <c:lblOffset val="100"/>
        <c:noMultiLvlLbl val="0"/>
      </c:catAx>
      <c:valAx>
        <c:axId val="2041908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077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2021</c:v>
                </c:pt>
                <c:pt idx="1">
                  <c:v>1867</c:v>
                </c:pt>
                <c:pt idx="2">
                  <c:v>1790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408320"/>
        <c:axId val="204410240"/>
      </c:barChart>
      <c:catAx>
        <c:axId val="20440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410240"/>
        <c:crosses val="autoZero"/>
        <c:auto val="1"/>
        <c:lblAlgn val="ctr"/>
        <c:lblOffset val="100"/>
        <c:noMultiLvlLbl val="0"/>
      </c:catAx>
      <c:valAx>
        <c:axId val="20441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408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15.37198433750158</c:v>
                </c:pt>
                <c:pt idx="1">
                  <c:v>59.151193633952261</c:v>
                </c:pt>
                <c:pt idx="2">
                  <c:v>25.476822028546163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17</c:v>
                </c:pt>
                <c:pt idx="1">
                  <c:v>16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5102464"/>
        <c:axId val="205137024"/>
      </c:barChart>
      <c:catAx>
        <c:axId val="20510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37024"/>
        <c:crosses val="autoZero"/>
        <c:auto val="1"/>
        <c:lblAlgn val="ctr"/>
        <c:lblOffset val="100"/>
        <c:noMultiLvlLbl val="0"/>
      </c:catAx>
      <c:valAx>
        <c:axId val="20513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5102464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5223808"/>
        <c:axId val="205225344"/>
      </c:barChart>
      <c:catAx>
        <c:axId val="20522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25344"/>
        <c:crosses val="autoZero"/>
        <c:auto val="1"/>
        <c:lblAlgn val="ctr"/>
        <c:lblOffset val="100"/>
        <c:noMultiLvlLbl val="0"/>
      </c:catAx>
      <c:valAx>
        <c:axId val="2052253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522380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100</c:v>
                </c:pt>
                <c:pt idx="1">
                  <c:v>76.900000000000006</c:v>
                </c:pt>
                <c:pt idx="2">
                  <c:v>136.4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106.8</c:v>
                </c:pt>
                <c:pt idx="1">
                  <c:v>115.6</c:v>
                </c:pt>
                <c:pt idx="2">
                  <c:v>152.19999999999999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5247616"/>
        <c:axId val="205249152"/>
      </c:barChart>
      <c:catAx>
        <c:axId val="205247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49152"/>
        <c:crosses val="autoZero"/>
        <c:auto val="1"/>
        <c:lblAlgn val="ctr"/>
        <c:lblOffset val="100"/>
        <c:noMultiLvlLbl val="0"/>
      </c:catAx>
      <c:valAx>
        <c:axId val="205249152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4761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210</c:v>
                </c:pt>
                <c:pt idx="1">
                  <c:v>175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7419776"/>
        <c:axId val="217421696"/>
      </c:barChart>
      <c:catAx>
        <c:axId val="21741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421696"/>
        <c:crosses val="autoZero"/>
        <c:auto val="1"/>
        <c:lblAlgn val="ctr"/>
        <c:lblOffset val="100"/>
        <c:noMultiLvlLbl val="0"/>
      </c:catAx>
      <c:valAx>
        <c:axId val="21742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419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8312064"/>
        <c:axId val="218344448"/>
      </c:barChart>
      <c:catAx>
        <c:axId val="21831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344448"/>
        <c:crosses val="autoZero"/>
        <c:auto val="1"/>
        <c:lblAlgn val="ctr"/>
        <c:lblOffset val="100"/>
        <c:noMultiLvlLbl val="0"/>
      </c:catAx>
      <c:valAx>
        <c:axId val="21834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31206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20</c:v>
                </c:pt>
                <c:pt idx="1">
                  <c:v>34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0623232"/>
        <c:axId val="200624768"/>
      </c:barChart>
      <c:catAx>
        <c:axId val="20062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auto val="1"/>
        <c:lblAlgn val="ctr"/>
        <c:lblOffset val="100"/>
        <c:noMultiLvlLbl val="0"/>
      </c:catAx>
      <c:valAx>
        <c:axId val="20062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3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42</c:v>
                </c:pt>
                <c:pt idx="1">
                  <c:v>33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40</c:v>
                </c:pt>
                <c:pt idx="1">
                  <c:v>43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9435008"/>
        <c:axId val="219436544"/>
      </c:barChart>
      <c:catAx>
        <c:axId val="2194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436544"/>
        <c:crosses val="autoZero"/>
        <c:auto val="1"/>
        <c:lblAlgn val="ctr"/>
        <c:lblOffset val="100"/>
        <c:noMultiLvlLbl val="0"/>
      </c:catAx>
      <c:valAx>
        <c:axId val="2194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4350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2.008336491095112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1.8567639257294428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2.2356953391436152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2.3114816218264491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2.5135783756473411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2.4125299987368951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2.3746368573954779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2.7661993179234559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3.0314513073133762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3.4103827207275486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3.7135278514588856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3.3598585322723249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4.0798282177592524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4.4840217254010355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4.4334975369458132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2.0335985853227232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1.6925603132499685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1.4652014652014651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1192192"/>
        <c:axId val="221194880"/>
      </c:barChart>
      <c:catAx>
        <c:axId val="2211921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21194880"/>
        <c:crosses val="autoZero"/>
        <c:auto val="1"/>
        <c:lblAlgn val="ctr"/>
        <c:lblOffset val="100"/>
        <c:noMultiLvlLbl val="0"/>
      </c:catAx>
      <c:valAx>
        <c:axId val="2211948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211921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1.8567639257294428</c:v>
                </c:pt>
                <c:pt idx="1">
                  <c:v>2.185171150688392</c:v>
                </c:pt>
                <c:pt idx="2">
                  <c:v>2.2104332449160036</c:v>
                </c:pt>
                <c:pt idx="3">
                  <c:v>2.6777819881268159</c:v>
                </c:pt>
                <c:pt idx="4">
                  <c:v>2.6651509410130099</c:v>
                </c:pt>
                <c:pt idx="5">
                  <c:v>3.0567134015409878</c:v>
                </c:pt>
                <c:pt idx="6">
                  <c:v>2.8798787419477074</c:v>
                </c:pt>
                <c:pt idx="7">
                  <c:v>3.081975495768599</c:v>
                </c:pt>
                <c:pt idx="8">
                  <c:v>3.2335480611342677</c:v>
                </c:pt>
                <c:pt idx="9">
                  <c:v>3.4482758620689653</c:v>
                </c:pt>
                <c:pt idx="10">
                  <c:v>3.4103827207275486</c:v>
                </c:pt>
                <c:pt idx="11">
                  <c:v>3.5366931918656057</c:v>
                </c:pt>
                <c:pt idx="12">
                  <c:v>4.20613868889731</c:v>
                </c:pt>
                <c:pt idx="13">
                  <c:v>4.3198181129215616</c:v>
                </c:pt>
                <c:pt idx="14">
                  <c:v>3.4103827207275486</c:v>
                </c:pt>
                <c:pt idx="15">
                  <c:v>1.8441328786156372</c:v>
                </c:pt>
                <c:pt idx="16">
                  <c:v>1.1494252873563218</c:v>
                </c:pt>
                <c:pt idx="17">
                  <c:v>0.64418340280409248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2038656"/>
        <c:axId val="222056832"/>
      </c:barChart>
      <c:catAx>
        <c:axId val="2220386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22056832"/>
        <c:crosses val="autoZero"/>
        <c:auto val="1"/>
        <c:lblAlgn val="ctr"/>
        <c:lblOffset val="100"/>
        <c:noMultiLvlLbl val="0"/>
      </c:catAx>
      <c:valAx>
        <c:axId val="2220568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0386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0.11567379988432619</c:v>
                </c:pt>
                <c:pt idx="1">
                  <c:v>0.17457084666860634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1.3591671486408328</c:v>
                </c:pt>
                <c:pt idx="1">
                  <c:v>0.26185627000290951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10.873337189126662</c:v>
                </c:pt>
                <c:pt idx="1">
                  <c:v>5.1498399767238867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27.877385772122615</c:v>
                </c:pt>
                <c:pt idx="1">
                  <c:v>21.966831539132965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47.397339502602662</c:v>
                </c:pt>
                <c:pt idx="1">
                  <c:v>60.372417806226366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5.4366685945633311</c:v>
                </c:pt>
                <c:pt idx="1">
                  <c:v>5.4407913878382317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6.940427993059572</c:v>
                </c:pt>
                <c:pt idx="1">
                  <c:v>6.6336921734070406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4124928"/>
        <c:axId val="224126848"/>
      </c:barChart>
      <c:catAx>
        <c:axId val="224124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126848"/>
        <c:crosses val="autoZero"/>
        <c:auto val="1"/>
        <c:lblAlgn val="ctr"/>
        <c:lblOffset val="100"/>
        <c:noMultiLvlLbl val="0"/>
      </c:catAx>
      <c:valAx>
        <c:axId val="224126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1249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37.622903412377099</c:v>
                </c:pt>
                <c:pt idx="1">
                  <c:v>31.335466977014836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27.703875072296125</c:v>
                </c:pt>
                <c:pt idx="1">
                  <c:v>32.732033750363684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34.528629265471373</c:v>
                </c:pt>
                <c:pt idx="1">
                  <c:v>35.641547861507128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0.14459224985540775</c:v>
                </c:pt>
                <c:pt idx="1">
                  <c:v>0.29095141111434386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6003584"/>
        <c:axId val="226038528"/>
      </c:barChart>
      <c:catAx>
        <c:axId val="22600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6038528"/>
        <c:crosses val="autoZero"/>
        <c:auto val="1"/>
        <c:lblAlgn val="ctr"/>
        <c:lblOffset val="100"/>
        <c:noMultiLvlLbl val="0"/>
      </c:catAx>
      <c:valAx>
        <c:axId val="226038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60035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26839552"/>
        <c:axId val="226920320"/>
      </c:barChart>
      <c:catAx>
        <c:axId val="226839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920320"/>
        <c:crosses val="autoZero"/>
        <c:auto val="1"/>
        <c:lblAlgn val="ctr"/>
        <c:lblOffset val="100"/>
        <c:noMultiLvlLbl val="0"/>
      </c:catAx>
      <c:valAx>
        <c:axId val="2269203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839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0.93</c:v>
                </c:pt>
                <c:pt idx="1">
                  <c:v>0.17</c:v>
                </c:pt>
                <c:pt idx="3">
                  <c:v>0.64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27200000"/>
        <c:axId val="227214848"/>
      </c:barChart>
      <c:catAx>
        <c:axId val="227200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7214848"/>
        <c:crosses val="autoZero"/>
        <c:auto val="1"/>
        <c:lblAlgn val="ctr"/>
        <c:lblOffset val="100"/>
        <c:noMultiLvlLbl val="0"/>
      </c:catAx>
      <c:valAx>
        <c:axId val="2272148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72000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61.746031746031747</c:v>
                </c:pt>
                <c:pt idx="2">
                  <c:v>17.864476386036962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38.253968253968253</c:v>
                </c:pt>
                <c:pt idx="2">
                  <c:v>82.135523613963031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8076544"/>
        <c:axId val="230529664"/>
      </c:barChart>
      <c:catAx>
        <c:axId val="228076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0529664"/>
        <c:crosses val="autoZero"/>
        <c:auto val="1"/>
        <c:lblAlgn val="ctr"/>
        <c:lblOffset val="100"/>
        <c:noMultiLvlLbl val="0"/>
      </c:catAx>
      <c:valAx>
        <c:axId val="2305296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80765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1059456"/>
        <c:axId val="231061760"/>
      </c:barChart>
      <c:catAx>
        <c:axId val="23105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1061760"/>
        <c:crosses val="autoZero"/>
        <c:auto val="1"/>
        <c:lblAlgn val="ctr"/>
        <c:lblOffset val="100"/>
        <c:noMultiLvlLbl val="0"/>
      </c:catAx>
      <c:valAx>
        <c:axId val="23106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1059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27</c:v>
                </c:pt>
                <c:pt idx="1">
                  <c:v>28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19</c:v>
                </c:pt>
                <c:pt idx="1">
                  <c:v>28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2003456"/>
        <c:axId val="232038400"/>
      </c:barChart>
      <c:catAx>
        <c:axId val="23200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038400"/>
        <c:crosses val="autoZero"/>
        <c:auto val="1"/>
        <c:lblAlgn val="ctr"/>
        <c:lblOffset val="100"/>
        <c:noMultiLvlLbl val="0"/>
      </c:catAx>
      <c:valAx>
        <c:axId val="23203840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2003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431</c:v>
                </c:pt>
                <c:pt idx="1">
                  <c:v>425</c:v>
                </c:pt>
                <c:pt idx="2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281</c:v>
                </c:pt>
                <c:pt idx="1">
                  <c:v>266</c:v>
                </c:pt>
                <c:pt idx="2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0730880"/>
        <c:axId val="200733440"/>
      </c:barChart>
      <c:catAx>
        <c:axId val="20073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733440"/>
        <c:crosses val="autoZero"/>
        <c:auto val="1"/>
        <c:lblAlgn val="ctr"/>
        <c:lblOffset val="100"/>
        <c:noMultiLvlLbl val="0"/>
      </c:catAx>
      <c:valAx>
        <c:axId val="20073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730880"/>
        <c:crosses val="autoZero"/>
        <c:crossBetween val="between"/>
        <c:majorUnit val="1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75</c:v>
                </c:pt>
                <c:pt idx="1">
                  <c:v>112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93</c:v>
                </c:pt>
                <c:pt idx="1">
                  <c:v>102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2056320"/>
        <c:axId val="232331520"/>
      </c:barChart>
      <c:catAx>
        <c:axId val="23205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331520"/>
        <c:crosses val="autoZero"/>
        <c:auto val="1"/>
        <c:lblAlgn val="ctr"/>
        <c:lblOffset val="100"/>
        <c:noMultiLvlLbl val="0"/>
      </c:catAx>
      <c:valAx>
        <c:axId val="23233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20563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24.945926459985579</c:v>
                </c:pt>
                <c:pt idx="1">
                  <c:v>28.201539538138558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26.748377793799566</c:v>
                </c:pt>
                <c:pt idx="1">
                  <c:v>25.122463261021693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17.087238644556596</c:v>
                </c:pt>
                <c:pt idx="1">
                  <c:v>18.33449965010497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13.554434030281183</c:v>
                </c:pt>
                <c:pt idx="1">
                  <c:v>14.555633310007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9.0843547224224945</c:v>
                </c:pt>
                <c:pt idx="1">
                  <c:v>6.6480055983205038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8.5796683489545771</c:v>
                </c:pt>
                <c:pt idx="1">
                  <c:v>7.1378586424072781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32433536"/>
        <c:axId val="232440192"/>
      </c:barChart>
      <c:catAx>
        <c:axId val="232433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2440192"/>
        <c:crosses val="autoZero"/>
        <c:auto val="1"/>
        <c:lblAlgn val="ctr"/>
        <c:lblOffset val="100"/>
        <c:noMultiLvlLbl val="0"/>
      </c:catAx>
      <c:valAx>
        <c:axId val="2324401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4335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50.76</c:v>
                </c:pt>
                <c:pt idx="1">
                  <c:v>42.59</c:v>
                </c:pt>
                <c:pt idx="2">
                  <c:v>5.68</c:v>
                </c:pt>
                <c:pt idx="3">
                  <c:v>0.81</c:v>
                </c:pt>
                <c:pt idx="4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53.93</c:v>
                </c:pt>
                <c:pt idx="1">
                  <c:v>38.729999999999997</c:v>
                </c:pt>
                <c:pt idx="2">
                  <c:v>5.65</c:v>
                </c:pt>
                <c:pt idx="3">
                  <c:v>1.43</c:v>
                </c:pt>
                <c:pt idx="4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32605568"/>
        <c:axId val="232607744"/>
      </c:barChart>
      <c:catAx>
        <c:axId val="232605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607744"/>
        <c:crosses val="autoZero"/>
        <c:auto val="1"/>
        <c:lblAlgn val="ctr"/>
        <c:lblOffset val="100"/>
        <c:noMultiLvlLbl val="0"/>
      </c:catAx>
      <c:valAx>
        <c:axId val="232607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6055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50665</c:v>
                </c:pt>
                <c:pt idx="1">
                  <c:v>56135</c:v>
                </c:pt>
                <c:pt idx="2">
                  <c:v>63846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2643584"/>
        <c:axId val="232645760"/>
      </c:barChart>
      <c:catAx>
        <c:axId val="23264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645760"/>
        <c:crosses val="autoZero"/>
        <c:auto val="1"/>
        <c:lblAlgn val="ctr"/>
        <c:lblOffset val="100"/>
        <c:noMultiLvlLbl val="0"/>
      </c:catAx>
      <c:valAx>
        <c:axId val="23264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64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984</c:v>
                </c:pt>
                <c:pt idx="1">
                  <c:v>1013</c:v>
                </c:pt>
                <c:pt idx="2">
                  <c:v>1040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1429</c:v>
                </c:pt>
                <c:pt idx="1">
                  <c:v>1439</c:v>
                </c:pt>
                <c:pt idx="2">
                  <c:v>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3054976"/>
        <c:axId val="233057664"/>
      </c:barChart>
      <c:catAx>
        <c:axId val="23305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3057664"/>
        <c:crosses val="autoZero"/>
        <c:auto val="1"/>
        <c:lblAlgn val="ctr"/>
        <c:lblOffset val="100"/>
        <c:noMultiLvlLbl val="0"/>
      </c:catAx>
      <c:valAx>
        <c:axId val="23305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30549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20.100000000000001</c:v>
                </c:pt>
                <c:pt idx="1">
                  <c:v>25.6</c:v>
                </c:pt>
                <c:pt idx="2">
                  <c:v>7.6</c:v>
                </c:pt>
                <c:pt idx="3">
                  <c:v>46.699999999999996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77.108433734939766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22.891566265060241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34232064"/>
        <c:axId val="234247680"/>
      </c:barChart>
      <c:catAx>
        <c:axId val="234232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4247680"/>
        <c:crosses val="autoZero"/>
        <c:auto val="1"/>
        <c:lblAlgn val="ctr"/>
        <c:lblOffset val="100"/>
        <c:noMultiLvlLbl val="0"/>
      </c:catAx>
      <c:valAx>
        <c:axId val="2342476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423206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4465920"/>
        <c:axId val="235299200"/>
      </c:barChart>
      <c:catAx>
        <c:axId val="23446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5299200"/>
        <c:crosses val="autoZero"/>
        <c:auto val="1"/>
        <c:lblAlgn val="ctr"/>
        <c:lblOffset val="100"/>
        <c:noMultiLvlLbl val="0"/>
      </c:catAx>
      <c:valAx>
        <c:axId val="23529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46592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3.4</c:v>
                </c:pt>
                <c:pt idx="1">
                  <c:v>3.4</c:v>
                </c:pt>
                <c:pt idx="2">
                  <c:v>10.6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4377856"/>
        <c:axId val="264379776"/>
      </c:barChart>
      <c:catAx>
        <c:axId val="26437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379776"/>
        <c:crosses val="autoZero"/>
        <c:auto val="1"/>
        <c:lblAlgn val="ctr"/>
        <c:lblOffset val="100"/>
        <c:noMultiLvlLbl val="0"/>
      </c:catAx>
      <c:valAx>
        <c:axId val="26437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377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11.9</c:v>
                </c:pt>
                <c:pt idx="1">
                  <c:v>12.1</c:v>
                </c:pt>
                <c:pt idx="2">
                  <c:v>63.2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4414720"/>
        <c:axId val="264416256"/>
      </c:barChart>
      <c:catAx>
        <c:axId val="2644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4416256"/>
        <c:crosses val="autoZero"/>
        <c:auto val="1"/>
        <c:lblAlgn val="ctr"/>
        <c:lblOffset val="100"/>
        <c:noMultiLvlLbl val="0"/>
      </c:catAx>
      <c:valAx>
        <c:axId val="26441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441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17.100000000000001</c:v>
                </c:pt>
                <c:pt idx="1">
                  <c:v>54.3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64928256"/>
        <c:axId val="264958720"/>
      </c:barChart>
      <c:catAx>
        <c:axId val="26492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4958720"/>
        <c:crosses val="autoZero"/>
        <c:auto val="1"/>
        <c:lblAlgn val="ctr"/>
        <c:lblOffset val="100"/>
        <c:noMultiLvlLbl val="0"/>
      </c:catAx>
      <c:valAx>
        <c:axId val="26495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64928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23.8</c:v>
                </c:pt>
                <c:pt idx="1">
                  <c:v>0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6806784"/>
        <c:axId val="266850304"/>
      </c:barChart>
      <c:catAx>
        <c:axId val="26680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850304"/>
        <c:crosses val="autoZero"/>
        <c:auto val="1"/>
        <c:lblAlgn val="ctr"/>
        <c:lblOffset val="100"/>
        <c:noMultiLvlLbl val="0"/>
      </c:catAx>
      <c:valAx>
        <c:axId val="26685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806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25</c:v>
                </c:pt>
                <c:pt idx="1">
                  <c:v>8.4</c:v>
                </c:pt>
                <c:pt idx="2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38.200000000000003</c:v>
                </c:pt>
                <c:pt idx="1">
                  <c:v>22</c:v>
                </c:pt>
                <c:pt idx="2">
                  <c:v>27.2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36.799999999999997</c:v>
                </c:pt>
                <c:pt idx="1">
                  <c:v>69.599999999999994</c:v>
                </c:pt>
                <c:pt idx="2">
                  <c:v>61.4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6375040"/>
        <c:axId val="146376576"/>
      </c:barChart>
      <c:catAx>
        <c:axId val="14637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376576"/>
        <c:crosses val="autoZero"/>
        <c:auto val="1"/>
        <c:lblAlgn val="ctr"/>
        <c:lblOffset val="100"/>
        <c:noMultiLvlLbl val="0"/>
      </c:catAx>
      <c:valAx>
        <c:axId val="146376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63750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131</c:v>
                </c:pt>
                <c:pt idx="1">
                  <c:v>93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1114</c:v>
                </c:pt>
                <c:pt idx="1">
                  <c:v>2000</c:v>
                </c:pt>
                <c:pt idx="2">
                  <c:v>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788352"/>
        <c:axId val="146789888"/>
      </c:barChart>
      <c:catAx>
        <c:axId val="14678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789888"/>
        <c:crosses val="autoZero"/>
        <c:auto val="1"/>
        <c:lblAlgn val="ctr"/>
        <c:lblOffset val="100"/>
        <c:noMultiLvlLbl val="0"/>
      </c:catAx>
      <c:valAx>
        <c:axId val="146789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788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131</c:v>
                </c:pt>
                <c:pt idx="1">
                  <c:v>93</c:v>
                </c:pt>
                <c:pt idx="2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1114</c:v>
                </c:pt>
                <c:pt idx="1">
                  <c:v>2000</c:v>
                </c:pt>
                <c:pt idx="2">
                  <c:v>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45056"/>
        <c:axId val="146867328"/>
      </c:barChart>
      <c:catAx>
        <c:axId val="146845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67328"/>
        <c:crosses val="autoZero"/>
        <c:auto val="1"/>
        <c:lblAlgn val="ctr"/>
        <c:lblOffset val="100"/>
        <c:noMultiLvlLbl val="0"/>
      </c:catAx>
      <c:valAx>
        <c:axId val="1468673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845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881536"/>
        <c:axId val="146903808"/>
      </c:barChart>
      <c:catAx>
        <c:axId val="14688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03808"/>
        <c:crosses val="autoZero"/>
        <c:auto val="1"/>
        <c:lblAlgn val="ctr"/>
        <c:lblOffset val="100"/>
        <c:noMultiLvlLbl val="0"/>
      </c:catAx>
      <c:valAx>
        <c:axId val="146903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881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23.3</c:v>
                </c:pt>
                <c:pt idx="1">
                  <c:v>24.4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34.200000000000003</c:v>
                </c:pt>
                <c:pt idx="1">
                  <c:v>35.1</c:v>
                </c:pt>
                <c:pt idx="2">
                  <c:v>37.4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918016"/>
        <c:axId val="146919808"/>
      </c:barChart>
      <c:catAx>
        <c:axId val="14691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919808"/>
        <c:crosses val="autoZero"/>
        <c:auto val="1"/>
        <c:lblAlgn val="ctr"/>
        <c:lblOffset val="100"/>
        <c:noMultiLvlLbl val="0"/>
      </c:catAx>
      <c:valAx>
        <c:axId val="146919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9180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101.06699999999999</c:v>
                </c:pt>
                <c:pt idx="1">
                  <c:v>225.381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069184"/>
        <c:axId val="147075072"/>
      </c:barChart>
      <c:catAx>
        <c:axId val="147069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75072"/>
        <c:crosses val="autoZero"/>
        <c:auto val="1"/>
        <c:lblAlgn val="ctr"/>
        <c:lblOffset val="100"/>
        <c:noMultiLvlLbl val="0"/>
      </c:catAx>
      <c:valAx>
        <c:axId val="1470750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69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105280"/>
        <c:axId val="147106816"/>
      </c:barChart>
      <c:catAx>
        <c:axId val="14710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06816"/>
        <c:crosses val="autoZero"/>
        <c:auto val="1"/>
        <c:lblAlgn val="ctr"/>
        <c:lblOffset val="100"/>
        <c:noMultiLvlLbl val="0"/>
      </c:catAx>
      <c:valAx>
        <c:axId val="14710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0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112</c:v>
                </c:pt>
                <c:pt idx="1">
                  <c:v>105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83</c:v>
                </c:pt>
                <c:pt idx="1">
                  <c:v>69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124992"/>
        <c:axId val="147126528"/>
      </c:barChart>
      <c:catAx>
        <c:axId val="1471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126528"/>
        <c:crosses val="autoZero"/>
        <c:auto val="1"/>
        <c:lblAlgn val="ctr"/>
        <c:lblOffset val="100"/>
        <c:noMultiLvlLbl val="0"/>
      </c:catAx>
      <c:valAx>
        <c:axId val="14712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1249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17.399999999999999</c:v>
                </c:pt>
                <c:pt idx="1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56.3</c:v>
                </c:pt>
                <c:pt idx="1">
                  <c:v>50.8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26.3</c:v>
                </c:pt>
                <c:pt idx="1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01604096"/>
        <c:axId val="201755648"/>
      </c:barChart>
      <c:catAx>
        <c:axId val="201604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1755648"/>
        <c:crosses val="autoZero"/>
        <c:auto val="1"/>
        <c:lblAlgn val="ctr"/>
        <c:lblOffset val="100"/>
        <c:noMultiLvlLbl val="0"/>
      </c:catAx>
      <c:valAx>
        <c:axId val="201755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16040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106</c:v>
                </c:pt>
                <c:pt idx="1">
                  <c:v>107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105</c:v>
                </c:pt>
                <c:pt idx="1">
                  <c:v>113</c:v>
                </c:pt>
                <c:pt idx="2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7424"/>
        <c:axId val="146814464"/>
      </c:barChart>
      <c:catAx>
        <c:axId val="14680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14464"/>
        <c:crosses val="autoZero"/>
        <c:auto val="1"/>
        <c:lblAlgn val="ctr"/>
        <c:lblOffset val="100"/>
        <c:noMultiLvlLbl val="0"/>
      </c:catAx>
      <c:valAx>
        <c:axId val="14681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07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20</c:v>
                </c:pt>
                <c:pt idx="1">
                  <c:v>34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67552"/>
        <c:axId val="150169088"/>
      </c:barChart>
      <c:catAx>
        <c:axId val="1501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69088"/>
        <c:crosses val="autoZero"/>
        <c:auto val="1"/>
        <c:lblAlgn val="ctr"/>
        <c:lblOffset val="100"/>
        <c:noMultiLvlLbl val="0"/>
      </c:catAx>
      <c:valAx>
        <c:axId val="15016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67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431</c:v>
                </c:pt>
                <c:pt idx="1">
                  <c:v>425</c:v>
                </c:pt>
                <c:pt idx="2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281</c:v>
                </c:pt>
                <c:pt idx="1">
                  <c:v>266</c:v>
                </c:pt>
                <c:pt idx="2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024"/>
        <c:axId val="150306816"/>
      </c:barChart>
      <c:catAx>
        <c:axId val="15030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06816"/>
        <c:crosses val="autoZero"/>
        <c:auto val="1"/>
        <c:lblAlgn val="ctr"/>
        <c:lblOffset val="100"/>
        <c:noMultiLvlLbl val="0"/>
      </c:catAx>
      <c:valAx>
        <c:axId val="15030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050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17.100000000000001</c:v>
                </c:pt>
                <c:pt idx="1">
                  <c:v>54.3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17.399999999999999</c:v>
                </c:pt>
                <c:pt idx="1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56.3</c:v>
                </c:pt>
                <c:pt idx="1">
                  <c:v>50.8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26.3</c:v>
                </c:pt>
                <c:pt idx="1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1127936"/>
        <c:axId val="151150976"/>
      </c:barChart>
      <c:catAx>
        <c:axId val="15112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50976"/>
        <c:crosses val="autoZero"/>
        <c:auto val="1"/>
        <c:lblAlgn val="ctr"/>
        <c:lblOffset val="100"/>
        <c:noMultiLvlLbl val="0"/>
      </c:catAx>
      <c:valAx>
        <c:axId val="1511509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279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25</c:v>
                </c:pt>
                <c:pt idx="1">
                  <c:v>8.4</c:v>
                </c:pt>
                <c:pt idx="2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38.200000000000003</c:v>
                </c:pt>
                <c:pt idx="1">
                  <c:v>22</c:v>
                </c:pt>
                <c:pt idx="2">
                  <c:v>27.2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36.799999999999997</c:v>
                </c:pt>
                <c:pt idx="1">
                  <c:v>69.599999999999994</c:v>
                </c:pt>
                <c:pt idx="2">
                  <c:v>61.4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1324160"/>
        <c:axId val="151343104"/>
      </c:barChart>
      <c:catAx>
        <c:axId val="15132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343104"/>
        <c:crosses val="autoZero"/>
        <c:auto val="1"/>
        <c:lblAlgn val="ctr"/>
        <c:lblOffset val="100"/>
        <c:noMultiLvlLbl val="0"/>
      </c:catAx>
      <c:valAx>
        <c:axId val="151343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13241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1410560"/>
        <c:axId val="151412096"/>
      </c:barChart>
      <c:catAx>
        <c:axId val="151410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12096"/>
        <c:crosses val="autoZero"/>
        <c:auto val="1"/>
        <c:lblAlgn val="ctr"/>
        <c:lblOffset val="100"/>
        <c:noMultiLvlLbl val="0"/>
      </c:catAx>
      <c:valAx>
        <c:axId val="15141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410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779776"/>
        <c:axId val="152814336"/>
      </c:barChart>
      <c:catAx>
        <c:axId val="152779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814336"/>
        <c:crosses val="autoZero"/>
        <c:auto val="1"/>
        <c:lblAlgn val="ctr"/>
        <c:lblOffset val="100"/>
        <c:noMultiLvlLbl val="0"/>
      </c:catAx>
      <c:valAx>
        <c:axId val="15281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779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436160"/>
        <c:axId val="153437696"/>
      </c:barChart>
      <c:catAx>
        <c:axId val="153436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37696"/>
        <c:crosses val="autoZero"/>
        <c:auto val="1"/>
        <c:lblAlgn val="ctr"/>
        <c:lblOffset val="100"/>
        <c:noMultiLvlLbl val="0"/>
      </c:catAx>
      <c:valAx>
        <c:axId val="15343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36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392</c:v>
                </c:pt>
                <c:pt idx="1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46112"/>
        <c:axId val="153642112"/>
      </c:barChart>
      <c:catAx>
        <c:axId val="153546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642112"/>
        <c:crosses val="autoZero"/>
        <c:auto val="1"/>
        <c:lblAlgn val="ctr"/>
        <c:lblOffset val="100"/>
        <c:noMultiLvlLbl val="0"/>
      </c:catAx>
      <c:valAx>
        <c:axId val="15364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6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2035968"/>
        <c:axId val="202037888"/>
      </c:barChart>
      <c:catAx>
        <c:axId val="202035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2037888"/>
        <c:crosses val="autoZero"/>
        <c:auto val="1"/>
        <c:lblAlgn val="ctr"/>
        <c:lblOffset val="100"/>
        <c:noMultiLvlLbl val="0"/>
      </c:catAx>
      <c:valAx>
        <c:axId val="20203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0359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117</c:v>
                </c:pt>
                <c:pt idx="1">
                  <c:v>104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61280"/>
        <c:axId val="153762816"/>
      </c:barChart>
      <c:catAx>
        <c:axId val="15376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2816"/>
        <c:crosses val="autoZero"/>
        <c:auto val="1"/>
        <c:lblAlgn val="ctr"/>
        <c:lblOffset val="100"/>
        <c:noMultiLvlLbl val="0"/>
      </c:catAx>
      <c:valAx>
        <c:axId val="15376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1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16160"/>
        <c:axId val="153918080"/>
      </c:barChart>
      <c:catAx>
        <c:axId val="153916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18080"/>
        <c:crosses val="autoZero"/>
        <c:auto val="1"/>
        <c:lblAlgn val="ctr"/>
        <c:lblOffset val="100"/>
        <c:noMultiLvlLbl val="0"/>
      </c:catAx>
      <c:valAx>
        <c:axId val="1539180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3916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13696"/>
        <c:axId val="154044672"/>
      </c:barChart>
      <c:catAx>
        <c:axId val="1540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44672"/>
        <c:crosses val="autoZero"/>
        <c:auto val="1"/>
        <c:lblAlgn val="ctr"/>
        <c:lblOffset val="100"/>
        <c:noMultiLvlLbl val="0"/>
      </c:catAx>
      <c:valAx>
        <c:axId val="154044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13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12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115072"/>
        <c:axId val="154297088"/>
      </c:barChart>
      <c:catAx>
        <c:axId val="154115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7088"/>
        <c:crosses val="autoZero"/>
        <c:auto val="1"/>
        <c:lblAlgn val="ctr"/>
        <c:lblOffset val="100"/>
        <c:noMultiLvlLbl val="0"/>
      </c:catAx>
      <c:valAx>
        <c:axId val="154297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5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101.06699999999999</c:v>
                </c:pt>
                <c:pt idx="1">
                  <c:v>225.381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640768"/>
        <c:axId val="154642304"/>
      </c:barChart>
      <c:catAx>
        <c:axId val="154640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2304"/>
        <c:crosses val="autoZero"/>
        <c:auto val="1"/>
        <c:lblAlgn val="ctr"/>
        <c:lblOffset val="100"/>
        <c:noMultiLvlLbl val="0"/>
      </c:catAx>
      <c:valAx>
        <c:axId val="1546423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0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2021</c:v>
                </c:pt>
                <c:pt idx="1">
                  <c:v>1867</c:v>
                </c:pt>
                <c:pt idx="2">
                  <c:v>1790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934656"/>
        <c:axId val="154958464"/>
      </c:barChart>
      <c:catAx>
        <c:axId val="15493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8464"/>
        <c:crosses val="autoZero"/>
        <c:auto val="1"/>
        <c:lblAlgn val="ctr"/>
        <c:lblOffset val="100"/>
        <c:noMultiLvlLbl val="0"/>
      </c:catAx>
      <c:valAx>
        <c:axId val="15495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4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23.8</c:v>
                </c:pt>
                <c:pt idx="1">
                  <c:v>0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59936"/>
        <c:axId val="155209728"/>
      </c:barChart>
      <c:catAx>
        <c:axId val="15515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09728"/>
        <c:crosses val="autoZero"/>
        <c:auto val="1"/>
        <c:lblAlgn val="ctr"/>
        <c:lblOffset val="100"/>
        <c:noMultiLvlLbl val="0"/>
      </c:catAx>
      <c:valAx>
        <c:axId val="15520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62272"/>
        <c:axId val="155509120"/>
      </c:barChart>
      <c:catAx>
        <c:axId val="1554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09120"/>
        <c:crosses val="autoZero"/>
        <c:auto val="1"/>
        <c:lblAlgn val="ctr"/>
        <c:lblOffset val="100"/>
        <c:noMultiLvlLbl val="0"/>
      </c:catAx>
      <c:valAx>
        <c:axId val="1555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46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15.37198433750158</c:v>
                </c:pt>
                <c:pt idx="1">
                  <c:v>59.151193633952261</c:v>
                </c:pt>
                <c:pt idx="2">
                  <c:v>25.476822028546163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17</c:v>
                </c:pt>
                <c:pt idx="1">
                  <c:v>16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6688384"/>
        <c:axId val="156768128"/>
      </c:barChart>
      <c:catAx>
        <c:axId val="1566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8128"/>
        <c:crosses val="autoZero"/>
        <c:auto val="1"/>
        <c:lblAlgn val="ctr"/>
        <c:lblOffset val="100"/>
        <c:noMultiLvlLbl val="0"/>
      </c:catAx>
      <c:valAx>
        <c:axId val="15676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6688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494336"/>
        <c:axId val="202784768"/>
      </c:barChart>
      <c:catAx>
        <c:axId val="20249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auto val="1"/>
        <c:lblAlgn val="ctr"/>
        <c:lblOffset val="100"/>
        <c:noMultiLvlLbl val="0"/>
      </c:catAx>
      <c:valAx>
        <c:axId val="20278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2494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6932352"/>
        <c:axId val="156982272"/>
      </c:barChart>
      <c:catAx>
        <c:axId val="15693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82272"/>
        <c:crosses val="autoZero"/>
        <c:auto val="1"/>
        <c:lblAlgn val="ctr"/>
        <c:lblOffset val="100"/>
        <c:noMultiLvlLbl val="0"/>
      </c:catAx>
      <c:valAx>
        <c:axId val="15698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6932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100</c:v>
                </c:pt>
                <c:pt idx="1">
                  <c:v>76.900000000000006</c:v>
                </c:pt>
                <c:pt idx="2">
                  <c:v>136.4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106.8</c:v>
                </c:pt>
                <c:pt idx="1">
                  <c:v>115.6</c:v>
                </c:pt>
                <c:pt idx="2">
                  <c:v>152.19999999999999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619328"/>
        <c:axId val="157620864"/>
      </c:barChart>
      <c:catAx>
        <c:axId val="157619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20864"/>
        <c:crosses val="autoZero"/>
        <c:auto val="1"/>
        <c:lblAlgn val="ctr"/>
        <c:lblOffset val="100"/>
        <c:noMultiLvlLbl val="0"/>
      </c:catAx>
      <c:valAx>
        <c:axId val="157620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193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210</c:v>
                </c:pt>
                <c:pt idx="1">
                  <c:v>175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030464"/>
        <c:axId val="158114176"/>
      </c:barChart>
      <c:catAx>
        <c:axId val="15803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114176"/>
        <c:crosses val="autoZero"/>
        <c:auto val="1"/>
        <c:lblAlgn val="ctr"/>
        <c:lblOffset val="100"/>
        <c:noMultiLvlLbl val="0"/>
      </c:catAx>
      <c:valAx>
        <c:axId val="158114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30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666752"/>
        <c:axId val="158668672"/>
      </c:barChart>
      <c:catAx>
        <c:axId val="15866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68672"/>
        <c:crosses val="autoZero"/>
        <c:auto val="1"/>
        <c:lblAlgn val="ctr"/>
        <c:lblOffset val="100"/>
        <c:noMultiLvlLbl val="0"/>
      </c:catAx>
      <c:valAx>
        <c:axId val="158668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66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42</c:v>
                </c:pt>
                <c:pt idx="1">
                  <c:v>33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40</c:v>
                </c:pt>
                <c:pt idx="1">
                  <c:v>43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55456"/>
        <c:axId val="158859648"/>
      </c:barChart>
      <c:catAx>
        <c:axId val="15875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59648"/>
        <c:crosses val="autoZero"/>
        <c:auto val="1"/>
        <c:lblAlgn val="ctr"/>
        <c:lblOffset val="100"/>
        <c:noMultiLvlLbl val="0"/>
      </c:catAx>
      <c:valAx>
        <c:axId val="158859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55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2.008336491095112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1.8567639257294428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2.2356953391436152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2.3114816218264491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2.5135783756473411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2.4125299987368951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2.3746368573954779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2.7661993179234559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3.0314513073133762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3.4103827207275486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3.7135278514588856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3.3598585322723249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4.0798282177592524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4.4840217254010355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4.4334975369458132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2.0335985853227232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1.6925603132499685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1.4652014652014651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9710208"/>
        <c:axId val="159924224"/>
      </c:barChart>
      <c:catAx>
        <c:axId val="1597102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9924224"/>
        <c:crosses val="autoZero"/>
        <c:auto val="1"/>
        <c:lblAlgn val="ctr"/>
        <c:lblOffset val="100"/>
        <c:noMultiLvlLbl val="0"/>
      </c:catAx>
      <c:valAx>
        <c:axId val="1599242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97102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1.8567639257294428</c:v>
                </c:pt>
                <c:pt idx="1">
                  <c:v>2.185171150688392</c:v>
                </c:pt>
                <c:pt idx="2">
                  <c:v>2.2104332449160036</c:v>
                </c:pt>
                <c:pt idx="3">
                  <c:v>2.6777819881268159</c:v>
                </c:pt>
                <c:pt idx="4">
                  <c:v>2.6651509410130099</c:v>
                </c:pt>
                <c:pt idx="5">
                  <c:v>3.0567134015409878</c:v>
                </c:pt>
                <c:pt idx="6">
                  <c:v>2.8798787419477074</c:v>
                </c:pt>
                <c:pt idx="7">
                  <c:v>3.081975495768599</c:v>
                </c:pt>
                <c:pt idx="8">
                  <c:v>3.2335480611342677</c:v>
                </c:pt>
                <c:pt idx="9">
                  <c:v>3.4482758620689653</c:v>
                </c:pt>
                <c:pt idx="10">
                  <c:v>3.4103827207275486</c:v>
                </c:pt>
                <c:pt idx="11">
                  <c:v>3.5366931918656057</c:v>
                </c:pt>
                <c:pt idx="12">
                  <c:v>4.20613868889731</c:v>
                </c:pt>
                <c:pt idx="13">
                  <c:v>4.3198181129215616</c:v>
                </c:pt>
                <c:pt idx="14">
                  <c:v>3.4103827207275486</c:v>
                </c:pt>
                <c:pt idx="15">
                  <c:v>1.8441328786156372</c:v>
                </c:pt>
                <c:pt idx="16">
                  <c:v>1.1494252873563218</c:v>
                </c:pt>
                <c:pt idx="17">
                  <c:v>0.64418340280409248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021888"/>
        <c:axId val="160027776"/>
      </c:barChart>
      <c:catAx>
        <c:axId val="1600218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60027776"/>
        <c:crosses val="autoZero"/>
        <c:auto val="1"/>
        <c:lblAlgn val="ctr"/>
        <c:lblOffset val="100"/>
        <c:noMultiLvlLbl val="0"/>
      </c:catAx>
      <c:valAx>
        <c:axId val="1600277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0218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0.11567379988432619</c:v>
                </c:pt>
                <c:pt idx="1">
                  <c:v>0.17457084666860634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1.3591671486408328</c:v>
                </c:pt>
                <c:pt idx="1">
                  <c:v>0.26185627000290951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10.873337189126662</c:v>
                </c:pt>
                <c:pt idx="1">
                  <c:v>5.1498399767238867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27.877385772122615</c:v>
                </c:pt>
                <c:pt idx="1">
                  <c:v>21.966831539132965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47.397339502602662</c:v>
                </c:pt>
                <c:pt idx="1">
                  <c:v>60.372417806226366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5.4366685945633311</c:v>
                </c:pt>
                <c:pt idx="1">
                  <c:v>5.4407913878382317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6.940427993059572</c:v>
                </c:pt>
                <c:pt idx="1">
                  <c:v>6.6336921734070406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84608"/>
        <c:axId val="160886144"/>
      </c:barChart>
      <c:catAx>
        <c:axId val="16088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6144"/>
        <c:crosses val="autoZero"/>
        <c:auto val="1"/>
        <c:lblAlgn val="ctr"/>
        <c:lblOffset val="100"/>
        <c:noMultiLvlLbl val="0"/>
      </c:catAx>
      <c:valAx>
        <c:axId val="160886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46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37.622903412377099</c:v>
                </c:pt>
                <c:pt idx="1">
                  <c:v>31.335466977014836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27.703875072296125</c:v>
                </c:pt>
                <c:pt idx="1">
                  <c:v>32.732033750363684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34.528629265471373</c:v>
                </c:pt>
                <c:pt idx="1">
                  <c:v>35.641547861507128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0.14459224985540775</c:v>
                </c:pt>
                <c:pt idx="1">
                  <c:v>0.29095141111434386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1478144"/>
        <c:axId val="161479680"/>
      </c:barChart>
      <c:catAx>
        <c:axId val="161478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479680"/>
        <c:crosses val="autoZero"/>
        <c:auto val="1"/>
        <c:lblAlgn val="ctr"/>
        <c:lblOffset val="100"/>
        <c:noMultiLvlLbl val="0"/>
      </c:catAx>
      <c:valAx>
        <c:axId val="1614796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4781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2214656"/>
        <c:axId val="162216192"/>
      </c:barChart>
      <c:catAx>
        <c:axId val="162214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16192"/>
        <c:crosses val="autoZero"/>
        <c:auto val="1"/>
        <c:lblAlgn val="ctr"/>
        <c:lblOffset val="100"/>
        <c:noMultiLvlLbl val="0"/>
      </c:catAx>
      <c:valAx>
        <c:axId val="1622161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14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197824"/>
        <c:axId val="203298304"/>
      </c:barChart>
      <c:catAx>
        <c:axId val="203197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298304"/>
        <c:crosses val="autoZero"/>
        <c:auto val="1"/>
        <c:lblAlgn val="ctr"/>
        <c:lblOffset val="100"/>
        <c:noMultiLvlLbl val="0"/>
      </c:catAx>
      <c:valAx>
        <c:axId val="20329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3197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0.93</c:v>
                </c:pt>
                <c:pt idx="1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2254208"/>
        <c:axId val="162343168"/>
      </c:barChart>
      <c:catAx>
        <c:axId val="162254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343168"/>
        <c:crosses val="autoZero"/>
        <c:auto val="1"/>
        <c:lblAlgn val="ctr"/>
        <c:lblOffset val="100"/>
        <c:noMultiLvlLbl val="0"/>
      </c:catAx>
      <c:valAx>
        <c:axId val="16234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54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61.746031746031747</c:v>
                </c:pt>
                <c:pt idx="2">
                  <c:v>17.864476386036962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38.253968253968253</c:v>
                </c:pt>
                <c:pt idx="2">
                  <c:v>82.135523613963031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3213312"/>
        <c:axId val="163215232"/>
      </c:barChart>
      <c:catAx>
        <c:axId val="163213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215232"/>
        <c:crosses val="autoZero"/>
        <c:auto val="1"/>
        <c:lblAlgn val="ctr"/>
        <c:lblOffset val="100"/>
        <c:noMultiLvlLbl val="0"/>
      </c:catAx>
      <c:valAx>
        <c:axId val="1632152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2133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27</c:v>
                </c:pt>
                <c:pt idx="1">
                  <c:v>28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19</c:v>
                </c:pt>
                <c:pt idx="1">
                  <c:v>28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5749504"/>
        <c:axId val="165751040"/>
      </c:barChart>
      <c:catAx>
        <c:axId val="16574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51040"/>
        <c:crosses val="autoZero"/>
        <c:auto val="1"/>
        <c:lblAlgn val="ctr"/>
        <c:lblOffset val="100"/>
        <c:noMultiLvlLbl val="0"/>
      </c:catAx>
      <c:valAx>
        <c:axId val="16575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5749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75</c:v>
                </c:pt>
                <c:pt idx="1">
                  <c:v>112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93</c:v>
                </c:pt>
                <c:pt idx="1">
                  <c:v>102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6111872"/>
        <c:axId val="166203776"/>
      </c:barChart>
      <c:catAx>
        <c:axId val="16611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6203776"/>
        <c:crosses val="autoZero"/>
        <c:auto val="1"/>
        <c:lblAlgn val="ctr"/>
        <c:lblOffset val="100"/>
        <c:noMultiLvlLbl val="0"/>
      </c:catAx>
      <c:valAx>
        <c:axId val="16620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6111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24.945926459985579</c:v>
                </c:pt>
                <c:pt idx="1">
                  <c:v>28.201539538138558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26.748377793799566</c:v>
                </c:pt>
                <c:pt idx="1">
                  <c:v>25.122463261021693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17.087238644556596</c:v>
                </c:pt>
                <c:pt idx="1">
                  <c:v>18.33449965010497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13.554434030281183</c:v>
                </c:pt>
                <c:pt idx="1">
                  <c:v>14.555633310007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9.0843547224224945</c:v>
                </c:pt>
                <c:pt idx="1">
                  <c:v>6.6480055983205038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8.5796683489545771</c:v>
                </c:pt>
                <c:pt idx="1">
                  <c:v>7.1378586424072781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86480512"/>
        <c:axId val="186482048"/>
      </c:barChart>
      <c:catAx>
        <c:axId val="186480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482048"/>
        <c:crosses val="autoZero"/>
        <c:auto val="1"/>
        <c:lblAlgn val="ctr"/>
        <c:lblOffset val="100"/>
        <c:noMultiLvlLbl val="0"/>
      </c:catAx>
      <c:valAx>
        <c:axId val="1864820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5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50.76</c:v>
                </c:pt>
                <c:pt idx="1">
                  <c:v>42.59</c:v>
                </c:pt>
                <c:pt idx="2">
                  <c:v>5.68</c:v>
                </c:pt>
                <c:pt idx="3">
                  <c:v>0.81</c:v>
                </c:pt>
                <c:pt idx="4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53.93</c:v>
                </c:pt>
                <c:pt idx="1">
                  <c:v>38.729999999999997</c:v>
                </c:pt>
                <c:pt idx="2">
                  <c:v>5.65</c:v>
                </c:pt>
                <c:pt idx="3">
                  <c:v>1.43</c:v>
                </c:pt>
                <c:pt idx="4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86798848"/>
        <c:axId val="186800384"/>
      </c:barChart>
      <c:catAx>
        <c:axId val="18679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800384"/>
        <c:crosses val="autoZero"/>
        <c:auto val="1"/>
        <c:lblAlgn val="ctr"/>
        <c:lblOffset val="100"/>
        <c:noMultiLvlLbl val="0"/>
      </c:catAx>
      <c:valAx>
        <c:axId val="186800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988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50665</c:v>
                </c:pt>
                <c:pt idx="1">
                  <c:v>56135</c:v>
                </c:pt>
                <c:pt idx="2">
                  <c:v>63846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202816"/>
        <c:axId val="189235584"/>
      </c:barChart>
      <c:catAx>
        <c:axId val="18920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235584"/>
        <c:crosses val="autoZero"/>
        <c:auto val="1"/>
        <c:lblAlgn val="ctr"/>
        <c:lblOffset val="100"/>
        <c:noMultiLvlLbl val="0"/>
      </c:catAx>
      <c:valAx>
        <c:axId val="18923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202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984</c:v>
                </c:pt>
                <c:pt idx="1">
                  <c:v>1013</c:v>
                </c:pt>
                <c:pt idx="2">
                  <c:v>1040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1429</c:v>
                </c:pt>
                <c:pt idx="1">
                  <c:v>1439</c:v>
                </c:pt>
                <c:pt idx="2">
                  <c:v>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66272"/>
        <c:axId val="189367808"/>
      </c:barChart>
      <c:catAx>
        <c:axId val="18936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367808"/>
        <c:crosses val="autoZero"/>
        <c:auto val="1"/>
        <c:lblAlgn val="ctr"/>
        <c:lblOffset val="100"/>
        <c:noMultiLvlLbl val="0"/>
      </c:catAx>
      <c:valAx>
        <c:axId val="18936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366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20.100000000000001</c:v>
                </c:pt>
                <c:pt idx="1">
                  <c:v>25.6</c:v>
                </c:pt>
                <c:pt idx="2">
                  <c:v>7.6</c:v>
                </c:pt>
                <c:pt idx="3">
                  <c:v>46.699999999999996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77.108433734939766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22.891566265060241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89781504"/>
        <c:axId val="189783040"/>
      </c:barChart>
      <c:catAx>
        <c:axId val="189781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783040"/>
        <c:crosses val="autoZero"/>
        <c:auto val="1"/>
        <c:lblAlgn val="ctr"/>
        <c:lblOffset val="100"/>
        <c:noMultiLvlLbl val="0"/>
      </c:catAx>
      <c:valAx>
        <c:axId val="1897830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78150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392</c:v>
                </c:pt>
                <c:pt idx="1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501568"/>
        <c:axId val="203503488"/>
      </c:barChart>
      <c:catAx>
        <c:axId val="203501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503488"/>
        <c:crosses val="autoZero"/>
        <c:auto val="1"/>
        <c:lblAlgn val="ctr"/>
        <c:lblOffset val="100"/>
        <c:noMultiLvlLbl val="0"/>
      </c:catAx>
      <c:valAx>
        <c:axId val="20350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01568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3.4</c:v>
                </c:pt>
                <c:pt idx="1">
                  <c:v>3.4</c:v>
                </c:pt>
                <c:pt idx="2">
                  <c:v>10.6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043648"/>
        <c:axId val="190045184"/>
      </c:barChart>
      <c:catAx>
        <c:axId val="19004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45184"/>
        <c:crosses val="autoZero"/>
        <c:auto val="1"/>
        <c:lblAlgn val="ctr"/>
        <c:lblOffset val="100"/>
        <c:noMultiLvlLbl val="0"/>
      </c:catAx>
      <c:valAx>
        <c:axId val="19004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43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11.9</c:v>
                </c:pt>
                <c:pt idx="1">
                  <c:v>12.1</c:v>
                </c:pt>
                <c:pt idx="2">
                  <c:v>63.2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149376"/>
        <c:axId val="190150912"/>
      </c:barChart>
      <c:catAx>
        <c:axId val="1901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150912"/>
        <c:crosses val="autoZero"/>
        <c:auto val="1"/>
        <c:lblAlgn val="ctr"/>
        <c:lblOffset val="100"/>
        <c:noMultiLvlLbl val="0"/>
      </c:catAx>
      <c:valAx>
        <c:axId val="19015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149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0427136"/>
        <c:axId val="190428672"/>
      </c:barChart>
      <c:catAx>
        <c:axId val="19042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428672"/>
        <c:crosses val="autoZero"/>
        <c:auto val="1"/>
        <c:lblAlgn val="ctr"/>
        <c:lblOffset val="100"/>
        <c:noMultiLvlLbl val="0"/>
      </c:catAx>
      <c:valAx>
        <c:axId val="190428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0427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131</c:v>
                </c:pt>
                <c:pt idx="1">
                  <c:v>93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1114</c:v>
                </c:pt>
                <c:pt idx="1">
                  <c:v>2000</c:v>
                </c:pt>
                <c:pt idx="2">
                  <c:v>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659584"/>
        <c:axId val="190786176"/>
      </c:barChart>
      <c:catAx>
        <c:axId val="190659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786176"/>
        <c:crosses val="autoZero"/>
        <c:auto val="1"/>
        <c:lblAlgn val="ctr"/>
        <c:lblOffset val="100"/>
        <c:noMultiLvlLbl val="0"/>
      </c:catAx>
      <c:valAx>
        <c:axId val="1907861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0659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131</c:v>
                </c:pt>
                <c:pt idx="1">
                  <c:v>93</c:v>
                </c:pt>
                <c:pt idx="2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1114</c:v>
                </c:pt>
                <c:pt idx="1">
                  <c:v>2000</c:v>
                </c:pt>
                <c:pt idx="2">
                  <c:v>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995072"/>
        <c:axId val="191164800"/>
      </c:barChart>
      <c:catAx>
        <c:axId val="19099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164800"/>
        <c:crosses val="autoZero"/>
        <c:auto val="1"/>
        <c:lblAlgn val="ctr"/>
        <c:lblOffset val="100"/>
        <c:noMultiLvlLbl val="0"/>
      </c:catAx>
      <c:valAx>
        <c:axId val="1911648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0995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1375232"/>
        <c:axId val="191376768"/>
      </c:barChart>
      <c:catAx>
        <c:axId val="19137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376768"/>
        <c:crosses val="autoZero"/>
        <c:auto val="1"/>
        <c:lblAlgn val="ctr"/>
        <c:lblOffset val="100"/>
        <c:noMultiLvlLbl val="0"/>
      </c:catAx>
      <c:valAx>
        <c:axId val="191376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1375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23.3</c:v>
                </c:pt>
                <c:pt idx="1">
                  <c:v>24.4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34.200000000000003</c:v>
                </c:pt>
                <c:pt idx="1">
                  <c:v>35.1</c:v>
                </c:pt>
                <c:pt idx="2">
                  <c:v>37.4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1681664"/>
        <c:axId val="191683584"/>
      </c:barChart>
      <c:catAx>
        <c:axId val="19168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683584"/>
        <c:crosses val="autoZero"/>
        <c:auto val="1"/>
        <c:lblAlgn val="ctr"/>
        <c:lblOffset val="100"/>
        <c:noMultiLvlLbl val="0"/>
      </c:catAx>
      <c:valAx>
        <c:axId val="191683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681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389888"/>
        <c:axId val="192391424"/>
      </c:barChart>
      <c:catAx>
        <c:axId val="19238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auto val="1"/>
        <c:lblAlgn val="ctr"/>
        <c:lblOffset val="100"/>
        <c:noMultiLvlLbl val="0"/>
      </c:catAx>
      <c:valAx>
        <c:axId val="1923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112</c:v>
                </c:pt>
                <c:pt idx="1">
                  <c:v>105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83</c:v>
                </c:pt>
                <c:pt idx="1">
                  <c:v>69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168"/>
        <c:axId val="192843776"/>
      </c:barChart>
      <c:catAx>
        <c:axId val="1925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3776"/>
        <c:crosses val="autoZero"/>
        <c:auto val="1"/>
        <c:lblAlgn val="ctr"/>
        <c:lblOffset val="100"/>
        <c:noMultiLvlLbl val="0"/>
      </c:catAx>
      <c:valAx>
        <c:axId val="1928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1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3973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3944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7563</v>
      </c>
      <c r="C4" s="35">
        <v>3726</v>
      </c>
      <c r="D4" s="63">
        <v>3837</v>
      </c>
      <c r="E4" s="211"/>
    </row>
    <row r="5" spans="1:5" ht="30" x14ac:dyDescent="0.25">
      <c r="A5" s="201" t="s">
        <v>716</v>
      </c>
      <c r="B5" s="72">
        <v>8035</v>
      </c>
      <c r="C5" s="61">
        <v>3927</v>
      </c>
      <c r="D5" s="111">
        <v>4108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1116</v>
      </c>
      <c r="C4" s="71">
        <v>1755</v>
      </c>
    </row>
    <row r="5" spans="1:6" x14ac:dyDescent="0.25">
      <c r="A5" s="286" t="s">
        <v>719</v>
      </c>
      <c r="B5" s="214">
        <v>355</v>
      </c>
      <c r="C5" s="214">
        <v>440</v>
      </c>
    </row>
    <row r="6" spans="1:6" x14ac:dyDescent="0.25">
      <c r="A6" s="286" t="s">
        <v>720</v>
      </c>
      <c r="B6" s="214">
        <v>594</v>
      </c>
      <c r="C6" s="214">
        <v>666</v>
      </c>
    </row>
    <row r="7" spans="1:6" x14ac:dyDescent="0.25">
      <c r="A7" s="286" t="s">
        <v>721</v>
      </c>
      <c r="B7" s="214">
        <v>1281</v>
      </c>
      <c r="C7" s="214">
        <v>988</v>
      </c>
    </row>
    <row r="8" spans="1:6" x14ac:dyDescent="0.25">
      <c r="A8" s="286" t="s">
        <v>722</v>
      </c>
      <c r="B8" s="214">
        <v>6</v>
      </c>
      <c r="C8" s="214">
        <v>36</v>
      </c>
    </row>
    <row r="9" spans="1:6" x14ac:dyDescent="0.25">
      <c r="A9" s="286" t="s">
        <v>723</v>
      </c>
      <c r="B9" s="214">
        <v>322</v>
      </c>
      <c r="C9" s="214">
        <v>341</v>
      </c>
    </row>
    <row r="10" spans="1:6" ht="30" x14ac:dyDescent="0.25">
      <c r="A10" s="293" t="s">
        <v>724</v>
      </c>
      <c r="B10" s="214">
        <v>975</v>
      </c>
      <c r="C10" s="214">
        <v>176</v>
      </c>
    </row>
    <row r="11" spans="1:6" x14ac:dyDescent="0.25">
      <c r="A11" s="286" t="s">
        <v>887</v>
      </c>
      <c r="B11" s="214">
        <v>176</v>
      </c>
      <c r="C11" s="214">
        <v>249</v>
      </c>
    </row>
    <row r="12" spans="1:6" x14ac:dyDescent="0.25">
      <c r="A12" s="294" t="s">
        <v>16</v>
      </c>
      <c r="B12" s="1">
        <f>SUM(B4:B11)</f>
        <v>4825</v>
      </c>
      <c r="C12" s="1">
        <f>SUM(C4:C11)</f>
        <v>4651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1021</v>
      </c>
      <c r="C19" s="71">
        <v>1459</v>
      </c>
    </row>
    <row r="20" spans="1:3" x14ac:dyDescent="0.25">
      <c r="A20" s="286" t="s">
        <v>719</v>
      </c>
      <c r="B20" s="214">
        <v>316</v>
      </c>
      <c r="C20" s="214">
        <v>343</v>
      </c>
    </row>
    <row r="21" spans="1:3" x14ac:dyDescent="0.25">
      <c r="A21" s="286" t="s">
        <v>720</v>
      </c>
      <c r="B21" s="214">
        <v>476</v>
      </c>
      <c r="C21" s="214">
        <v>489</v>
      </c>
    </row>
    <row r="22" spans="1:3" x14ac:dyDescent="0.25">
      <c r="A22" s="286" t="s">
        <v>721</v>
      </c>
      <c r="B22" s="214">
        <v>1114</v>
      </c>
      <c r="C22" s="214">
        <v>1010</v>
      </c>
    </row>
    <row r="23" spans="1:3" x14ac:dyDescent="0.25">
      <c r="A23" s="286" t="s">
        <v>722</v>
      </c>
      <c r="B23" s="214">
        <v>2</v>
      </c>
      <c r="C23" s="214">
        <v>14</v>
      </c>
    </row>
    <row r="24" spans="1:3" x14ac:dyDescent="0.25">
      <c r="A24" s="286" t="s">
        <v>723</v>
      </c>
      <c r="B24" s="214">
        <v>265</v>
      </c>
      <c r="C24" s="214">
        <v>224</v>
      </c>
    </row>
    <row r="25" spans="1:3" ht="30" x14ac:dyDescent="0.25">
      <c r="A25" s="293" t="s">
        <v>724</v>
      </c>
      <c r="B25" s="214">
        <v>645</v>
      </c>
      <c r="C25" s="214">
        <v>187</v>
      </c>
    </row>
    <row r="26" spans="1:3" x14ac:dyDescent="0.25">
      <c r="A26" s="286" t="s">
        <v>887</v>
      </c>
      <c r="B26" s="214">
        <v>95</v>
      </c>
      <c r="C26" s="214">
        <v>200</v>
      </c>
    </row>
    <row r="27" spans="1:3" x14ac:dyDescent="0.25">
      <c r="A27" s="294" t="s">
        <v>16</v>
      </c>
      <c r="B27" s="1">
        <f>SUM(B19:B26)</f>
        <v>3934</v>
      </c>
      <c r="C27" s="1">
        <f>SUM(C19:C26)</f>
        <v>3926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76.37</v>
      </c>
      <c r="C4" s="1018">
        <v>73.08</v>
      </c>
      <c r="D4" s="1018">
        <v>80.11</v>
      </c>
      <c r="E4" s="1019">
        <v>68</v>
      </c>
      <c r="F4" s="1019">
        <v>188.9</v>
      </c>
      <c r="G4" s="1020">
        <v>45.8</v>
      </c>
      <c r="H4" s="1021">
        <v>44.3</v>
      </c>
      <c r="I4" s="1022">
        <v>47.3</v>
      </c>
      <c r="J4" s="1019">
        <v>11.9</v>
      </c>
    </row>
    <row r="5" spans="1:12" x14ac:dyDescent="0.25">
      <c r="A5" s="498">
        <v>2021</v>
      </c>
      <c r="B5" s="757">
        <v>74.52</v>
      </c>
      <c r="C5" s="758">
        <v>71.45</v>
      </c>
      <c r="D5" s="758">
        <v>78.06</v>
      </c>
      <c r="E5" s="1023">
        <v>67</v>
      </c>
      <c r="F5" s="1023">
        <v>192</v>
      </c>
      <c r="G5" s="1024">
        <v>45.9</v>
      </c>
      <c r="H5" s="1025">
        <v>44.3</v>
      </c>
      <c r="I5" s="1026">
        <v>47.4</v>
      </c>
      <c r="J5" s="1023">
        <v>12.1</v>
      </c>
    </row>
    <row r="6" spans="1:12" x14ac:dyDescent="0.25">
      <c r="A6" s="499">
        <v>2022</v>
      </c>
      <c r="B6" s="1011">
        <v>73.28</v>
      </c>
      <c r="C6" s="1012">
        <v>70.31</v>
      </c>
      <c r="D6" s="1012">
        <v>76.7</v>
      </c>
      <c r="E6" s="1013">
        <v>64</v>
      </c>
      <c r="F6" s="1013">
        <v>194.7</v>
      </c>
      <c r="G6" s="1014">
        <v>46</v>
      </c>
      <c r="H6" s="1015">
        <v>44.7</v>
      </c>
      <c r="I6" s="1016">
        <v>47.4</v>
      </c>
      <c r="J6" s="1013">
        <v>63.2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11.9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12.1</v>
      </c>
    </row>
    <row r="13" spans="1:12" x14ac:dyDescent="0.25">
      <c r="A13" s="633">
        <f t="shared" si="0"/>
        <v>2022</v>
      </c>
      <c r="B13" s="627">
        <f t="shared" si="1"/>
        <v>63.2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2133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2516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31.8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63846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672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2389</v>
      </c>
      <c r="C5" s="70">
        <v>2413</v>
      </c>
      <c r="D5" s="55">
        <v>1429</v>
      </c>
      <c r="E5" s="110">
        <v>984</v>
      </c>
      <c r="F5" s="55">
        <v>28.7</v>
      </c>
      <c r="G5" s="55">
        <v>34.200000000000003</v>
      </c>
      <c r="H5" s="110">
        <v>23.3</v>
      </c>
      <c r="I5" s="55"/>
      <c r="J5" s="70"/>
      <c r="K5" s="55"/>
      <c r="L5" s="55"/>
      <c r="M5" s="71">
        <v>98</v>
      </c>
      <c r="N5" s="71">
        <v>83</v>
      </c>
      <c r="O5" s="71">
        <v>112</v>
      </c>
    </row>
    <row r="6" spans="1:16" x14ac:dyDescent="0.25">
      <c r="A6" s="215">
        <v>2021</v>
      </c>
      <c r="B6" s="212">
        <v>2199</v>
      </c>
      <c r="C6" s="212">
        <v>2451</v>
      </c>
      <c r="D6" s="58">
        <v>1439</v>
      </c>
      <c r="E6" s="160">
        <v>1013</v>
      </c>
      <c r="F6" s="58">
        <v>29.7</v>
      </c>
      <c r="G6" s="58">
        <v>35.1</v>
      </c>
      <c r="H6" s="160">
        <v>24.4</v>
      </c>
      <c r="I6" s="58">
        <v>50665</v>
      </c>
      <c r="J6" s="212">
        <v>712</v>
      </c>
      <c r="K6" s="58">
        <v>281</v>
      </c>
      <c r="L6" s="58">
        <v>431</v>
      </c>
      <c r="M6" s="214">
        <v>87</v>
      </c>
      <c r="N6" s="214">
        <v>69</v>
      </c>
      <c r="O6" s="214">
        <v>105</v>
      </c>
    </row>
    <row r="7" spans="1:16" x14ac:dyDescent="0.25">
      <c r="A7" s="229">
        <v>2022</v>
      </c>
      <c r="B7" s="167">
        <v>2133</v>
      </c>
      <c r="C7" s="167">
        <v>2516</v>
      </c>
      <c r="D7" s="94">
        <v>1476</v>
      </c>
      <c r="E7" s="169">
        <v>1040</v>
      </c>
      <c r="F7" s="94">
        <v>31.8</v>
      </c>
      <c r="G7" s="58">
        <v>37.4</v>
      </c>
      <c r="H7" s="160">
        <v>26.2</v>
      </c>
      <c r="I7" s="94">
        <v>56135</v>
      </c>
      <c r="J7" s="167">
        <v>691</v>
      </c>
      <c r="K7" s="94">
        <v>266</v>
      </c>
      <c r="L7" s="94">
        <v>425</v>
      </c>
      <c r="M7" s="214">
        <v>88</v>
      </c>
      <c r="N7" s="214">
        <v>68</v>
      </c>
      <c r="O7" s="214">
        <v>108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63846</v>
      </c>
      <c r="J8" s="1072">
        <v>672</v>
      </c>
      <c r="K8" s="1073">
        <v>242</v>
      </c>
      <c r="L8" s="1073">
        <v>430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50665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56135</v>
      </c>
      <c r="F14" s="514">
        <f>A5</f>
        <v>2020</v>
      </c>
      <c r="G14" s="310">
        <f>IF(ISBLANK(E5),"",E5)</f>
        <v>984</v>
      </c>
      <c r="H14" s="310">
        <f>IF(ISBLANK(D5),"",D5)</f>
        <v>1429</v>
      </c>
      <c r="K14" s="514">
        <f>A6</f>
        <v>2021</v>
      </c>
      <c r="L14" s="310">
        <f>IF(ISBLANK(L6),"",L6)</f>
        <v>431</v>
      </c>
      <c r="M14" s="310">
        <f>IF(ISBLANK(K6),"",K6)</f>
        <v>281</v>
      </c>
    </row>
    <row r="15" spans="1:16" x14ac:dyDescent="0.25">
      <c r="A15" s="481">
        <f>A8</f>
        <v>2023</v>
      </c>
      <c r="B15" s="311">
        <f t="shared" si="0"/>
        <v>63846</v>
      </c>
      <c r="F15" s="486">
        <f t="shared" ref="F15:F16" si="1">A6</f>
        <v>2021</v>
      </c>
      <c r="G15" s="479">
        <f t="shared" ref="G15:G16" si="2">IF(ISBLANK(E6),"",E6)</f>
        <v>1013</v>
      </c>
      <c r="H15" s="479">
        <f t="shared" ref="H15:H16" si="3">IF(ISBLANK(D6),"",D6)</f>
        <v>1439</v>
      </c>
      <c r="K15" s="486">
        <f>A7</f>
        <v>2022</v>
      </c>
      <c r="L15" s="479">
        <f t="shared" ref="L15:L16" si="4">IF(ISBLANK(L7),"",L7)</f>
        <v>425</v>
      </c>
      <c r="M15" s="479">
        <f t="shared" ref="M15:M16" si="5">IF(ISBLANK(K7),"",K7)</f>
        <v>266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1040</v>
      </c>
      <c r="H16" s="311">
        <f t="shared" si="3"/>
        <v>1476</v>
      </c>
      <c r="K16" s="481">
        <f>A8</f>
        <v>2023</v>
      </c>
      <c r="L16" s="311">
        <f t="shared" si="4"/>
        <v>430</v>
      </c>
      <c r="M16" s="311">
        <f t="shared" si="5"/>
        <v>242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2389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2199</v>
      </c>
      <c r="C21" s="373"/>
      <c r="D21" s="197"/>
      <c r="F21" s="514">
        <f>A5</f>
        <v>2020</v>
      </c>
      <c r="G21" s="310">
        <f>IF(ISBLANK(E5),"",E5)</f>
        <v>984</v>
      </c>
      <c r="H21" s="310">
        <f>IF(ISBLANK(D5),"",D5)</f>
        <v>1429</v>
      </c>
      <c r="K21" s="514">
        <f>A6</f>
        <v>2021</v>
      </c>
      <c r="L21" s="310">
        <f>IF(ISBLANK(L6),"",L6)</f>
        <v>431</v>
      </c>
      <c r="M21" s="310">
        <f>IF(ISBLANK(K6),"",K6)</f>
        <v>281</v>
      </c>
    </row>
    <row r="22" spans="1:15" x14ac:dyDescent="0.25">
      <c r="A22" s="481">
        <f t="shared" si="6"/>
        <v>2022</v>
      </c>
      <c r="B22" s="311">
        <f t="shared" si="7"/>
        <v>2133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1013</v>
      </c>
      <c r="H22" s="479">
        <f t="shared" ref="H22:H23" si="10">IF(ISBLANK(D6),"",D6)</f>
        <v>1439</v>
      </c>
      <c r="K22" s="486">
        <f>A7</f>
        <v>2022</v>
      </c>
      <c r="L22" s="479">
        <f>IF(ISBLANK(L7),"",L7)</f>
        <v>425</v>
      </c>
      <c r="M22" s="479">
        <f>IF(ISBLANK(K7),"",K7)</f>
        <v>266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1040</v>
      </c>
      <c r="H23" s="311">
        <f t="shared" si="10"/>
        <v>1476</v>
      </c>
      <c r="K23" s="481">
        <f>A8</f>
        <v>2023</v>
      </c>
      <c r="L23" s="311">
        <f>IF(ISBLANK(L8),"",L8)</f>
        <v>430</v>
      </c>
      <c r="M23" s="311">
        <f>IF(ISBLANK(K8),"",K8)</f>
        <v>242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2389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2199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2133</v>
      </c>
      <c r="C28" s="373"/>
      <c r="D28" s="197"/>
      <c r="F28" s="514">
        <f>A5</f>
        <v>2020</v>
      </c>
      <c r="G28" s="310">
        <f>IF(ISBLANK(H5),"",H5)</f>
        <v>23.3</v>
      </c>
      <c r="H28" s="310">
        <f>IF(ISBLANK(G5),"",G5)</f>
        <v>34.200000000000003</v>
      </c>
      <c r="K28" s="514">
        <f>A5</f>
        <v>2020</v>
      </c>
      <c r="L28" s="310">
        <f>IF(ISBLANK(O5),"",O5)</f>
        <v>112</v>
      </c>
      <c r="M28" s="310">
        <f>IF(ISBLANK(N5),"",N5)</f>
        <v>83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24.4</v>
      </c>
      <c r="H29" s="479">
        <f t="shared" ref="H29:H30" si="15">IF(ISBLANK(G6),"",G6)</f>
        <v>35.1</v>
      </c>
      <c r="K29" s="486">
        <f t="shared" ref="K29:K30" si="16">A6</f>
        <v>2021</v>
      </c>
      <c r="L29" s="479">
        <f t="shared" ref="L29:L30" si="17">IF(ISBLANK(O6),"",O6)</f>
        <v>105</v>
      </c>
      <c r="M29" s="479">
        <f t="shared" ref="M29:M30" si="18">IF(ISBLANK(N6),"",N6)</f>
        <v>69</v>
      </c>
    </row>
    <row r="30" spans="1:15" x14ac:dyDescent="0.25">
      <c r="F30" s="481">
        <f t="shared" si="13"/>
        <v>2022</v>
      </c>
      <c r="G30" s="311">
        <f t="shared" si="14"/>
        <v>26.2</v>
      </c>
      <c r="H30" s="311">
        <f t="shared" si="15"/>
        <v>37.4</v>
      </c>
      <c r="K30" s="481">
        <f t="shared" si="16"/>
        <v>2022</v>
      </c>
      <c r="L30" s="311">
        <f t="shared" si="17"/>
        <v>108</v>
      </c>
      <c r="M30" s="311">
        <f t="shared" si="18"/>
        <v>68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23.3</v>
      </c>
      <c r="H35" s="310">
        <f>IF(ISBLANK(G5),"",G5)</f>
        <v>34.200000000000003</v>
      </c>
      <c r="K35" s="514">
        <f>A5</f>
        <v>2020</v>
      </c>
      <c r="L35" s="310">
        <f>IF(ISBLANK(O5),"",O5)</f>
        <v>112</v>
      </c>
      <c r="M35" s="310">
        <f>IF(ISBLANK(N5),"",N5)</f>
        <v>83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24.4</v>
      </c>
      <c r="H36" s="479">
        <f t="shared" ref="H36:H37" si="21">IF(ISBLANK(G6),"",G6)</f>
        <v>35.1</v>
      </c>
      <c r="K36" s="486">
        <f t="shared" ref="K36:K37" si="22">A6</f>
        <v>2021</v>
      </c>
      <c r="L36" s="479">
        <f t="shared" ref="L36:L37" si="23">IF(ISBLANK(O6),"",O6)</f>
        <v>105</v>
      </c>
      <c r="M36" s="479">
        <f t="shared" ref="M36:M37" si="24">IF(ISBLANK(N6),"",N6)</f>
        <v>69</v>
      </c>
    </row>
    <row r="37" spans="6:15" x14ac:dyDescent="0.25">
      <c r="F37" s="481">
        <f t="shared" si="19"/>
        <v>2022</v>
      </c>
      <c r="G37" s="311">
        <f t="shared" si="20"/>
        <v>26.2</v>
      </c>
      <c r="H37" s="311">
        <f t="shared" si="21"/>
        <v>37.4</v>
      </c>
      <c r="K37" s="481">
        <f t="shared" si="22"/>
        <v>2022</v>
      </c>
      <c r="L37" s="311">
        <f t="shared" si="23"/>
        <v>108</v>
      </c>
      <c r="M37" s="311">
        <f t="shared" si="24"/>
        <v>68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16</v>
      </c>
      <c r="C6" s="35">
        <v>16.7</v>
      </c>
      <c r="D6" s="63">
        <v>15.5</v>
      </c>
      <c r="E6" s="35">
        <v>57.7</v>
      </c>
      <c r="F6" s="35">
        <v>48.4</v>
      </c>
      <c r="G6" s="35">
        <v>63.8</v>
      </c>
      <c r="H6" s="292">
        <v>26.3</v>
      </c>
      <c r="I6" s="35">
        <v>34.9</v>
      </c>
      <c r="J6" s="63">
        <v>20.6</v>
      </c>
      <c r="M6" s="127" t="s">
        <v>16</v>
      </c>
      <c r="N6" s="935">
        <f>IF(ISBLANK(B8),"",B8)</f>
        <v>17.100000000000001</v>
      </c>
      <c r="O6" s="935">
        <f>IF(ISBLANK(E8),"",E8)</f>
        <v>54.3</v>
      </c>
      <c r="P6" s="128">
        <f>IF(ISBLANK(H8),"",H8)</f>
        <v>28.6</v>
      </c>
    </row>
    <row r="7" spans="1:19" x14ac:dyDescent="0.25">
      <c r="A7" s="286">
        <v>2022</v>
      </c>
      <c r="B7" s="167">
        <v>18.399999999999999</v>
      </c>
      <c r="C7" s="94">
        <v>19.5</v>
      </c>
      <c r="D7" s="169">
        <v>17.600000000000001</v>
      </c>
      <c r="E7" s="94">
        <v>55</v>
      </c>
      <c r="F7" s="94">
        <v>48.9</v>
      </c>
      <c r="G7" s="94">
        <v>58.8</v>
      </c>
      <c r="H7" s="167">
        <v>26.6</v>
      </c>
      <c r="I7" s="94">
        <v>31.6</v>
      </c>
      <c r="J7" s="169">
        <v>23.5</v>
      </c>
    </row>
    <row r="8" spans="1:19" x14ac:dyDescent="0.25">
      <c r="A8" s="218">
        <v>2023</v>
      </c>
      <c r="B8" s="167">
        <v>17.100000000000001</v>
      </c>
      <c r="C8" s="94">
        <v>16.5</v>
      </c>
      <c r="D8" s="169">
        <v>17.399999999999999</v>
      </c>
      <c r="E8" s="94">
        <v>54.3</v>
      </c>
      <c r="F8" s="94">
        <v>50.8</v>
      </c>
      <c r="G8" s="94">
        <v>56.3</v>
      </c>
      <c r="H8" s="167">
        <v>28.6</v>
      </c>
      <c r="I8" s="94">
        <v>32.6</v>
      </c>
      <c r="J8" s="169">
        <v>26.3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17.399999999999999</v>
      </c>
      <c r="O12" s="936">
        <f>IF(ISBLANK(G8),"",G8)</f>
        <v>56.3</v>
      </c>
      <c r="P12" s="938">
        <f>IF(ISBLANK(J8),"",J8)</f>
        <v>26.3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16.5</v>
      </c>
      <c r="O13" s="937">
        <f>IF(ISBLANK(F8),"",F8)</f>
        <v>50.8</v>
      </c>
      <c r="P13" s="939">
        <f>IF(ISBLANK(I8),"",I8)</f>
        <v>32.6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17.100000000000001</v>
      </c>
      <c r="O20" s="935">
        <f>IF(ISBLANK(E8),"",E8)</f>
        <v>54.3</v>
      </c>
      <c r="P20" s="940">
        <f>IF(ISBLANK(H8),"",H8)</f>
        <v>28.6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17.399999999999999</v>
      </c>
      <c r="O24" s="936">
        <f>IF(ISBLANK(G8),"",G8)</f>
        <v>56.3</v>
      </c>
      <c r="P24" s="938">
        <f>IF(ISBLANK(J8),"",J8)</f>
        <v>26.3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16.5</v>
      </c>
      <c r="O25" s="937">
        <f>IF(ISBLANK(F8),"",F8)</f>
        <v>50.8</v>
      </c>
      <c r="P25" s="939">
        <f>IF(ISBLANK(I8),"",I8)</f>
        <v>32.6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383093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48389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365005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46104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630344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79619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324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35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110757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18.5</v>
      </c>
      <c r="E20" s="600">
        <v>19.600000000000001</v>
      </c>
      <c r="F20" s="600">
        <v>20.100000000000001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19.600000000000001</v>
      </c>
      <c r="E21" s="751">
        <v>27.2</v>
      </c>
      <c r="F21" s="751">
        <v>25.6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15.2</v>
      </c>
      <c r="E22" s="752">
        <v>7.1</v>
      </c>
      <c r="F22" s="752">
        <v>7.6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20.100000000000001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25.6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7.6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46.699999999999996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20.100000000000001</v>
      </c>
      <c r="C30" s="204" t="s">
        <v>493</v>
      </c>
    </row>
    <row r="31" spans="1:11" x14ac:dyDescent="0.25">
      <c r="A31" s="698" t="s">
        <v>1430</v>
      </c>
      <c r="B31" s="734">
        <f>F21</f>
        <v>25.6</v>
      </c>
    </row>
    <row r="32" spans="1:11" x14ac:dyDescent="0.25">
      <c r="A32" s="698" t="s">
        <v>1431</v>
      </c>
      <c r="B32" s="734">
        <f>F22</f>
        <v>7.6</v>
      </c>
    </row>
    <row r="33" spans="1:2" x14ac:dyDescent="0.25">
      <c r="A33" s="699" t="s">
        <v>1432</v>
      </c>
      <c r="B33" s="732">
        <f>100-(B30+B31+B32)</f>
        <v>46.699999999999996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77</v>
      </c>
      <c r="C4" s="71">
        <v>2</v>
      </c>
      <c r="D4" s="71">
        <v>5</v>
      </c>
      <c r="G4" s="217">
        <f>A4</f>
        <v>2021</v>
      </c>
      <c r="H4" s="289">
        <f>IF(ISBLANK(C4),"",C4)</f>
        <v>2</v>
      </c>
      <c r="I4" s="289">
        <f>IF(ISBLANK(D4),"",D4)</f>
        <v>5</v>
      </c>
    </row>
    <row r="5" spans="1:9" x14ac:dyDescent="0.25">
      <c r="A5" s="286">
        <v>2022</v>
      </c>
      <c r="B5" s="214">
        <v>79</v>
      </c>
      <c r="C5" s="214">
        <v>0</v>
      </c>
      <c r="D5" s="214">
        <v>4</v>
      </c>
      <c r="G5" s="286">
        <f t="shared" ref="G5:G6" si="0">A5</f>
        <v>2022</v>
      </c>
      <c r="H5" s="290">
        <f t="shared" ref="H5:H6" si="1">IF(ISBLANK(C5),"",C5)</f>
        <v>0</v>
      </c>
      <c r="I5" s="290">
        <f t="shared" ref="I5:I6" si="2">IF(ISBLANK(D5),"",D5)</f>
        <v>4</v>
      </c>
    </row>
    <row r="6" spans="1:9" x14ac:dyDescent="0.25">
      <c r="A6" s="218">
        <v>2023</v>
      </c>
      <c r="B6" s="168">
        <v>72</v>
      </c>
      <c r="C6" s="168">
        <v>9</v>
      </c>
      <c r="D6" s="168">
        <v>2</v>
      </c>
      <c r="G6" s="219">
        <f t="shared" si="0"/>
        <v>2023</v>
      </c>
      <c r="H6" s="291">
        <f t="shared" si="1"/>
        <v>9</v>
      </c>
      <c r="I6" s="291">
        <f t="shared" si="2"/>
        <v>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</v>
      </c>
      <c r="I12" s="289">
        <f>IF(ISBLANK(D4),"",D4)</f>
        <v>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0</v>
      </c>
      <c r="I13" s="290">
        <f t="shared" si="4"/>
        <v>4</v>
      </c>
    </row>
    <row r="14" spans="1:9" x14ac:dyDescent="0.25">
      <c r="G14" s="219">
        <f t="shared" si="3"/>
        <v>2023</v>
      </c>
      <c r="H14" s="291">
        <f t="shared" ref="H14:I14" si="5">IF(ISBLANK(C6),"",C6)</f>
        <v>9</v>
      </c>
      <c r="I14" s="291">
        <f t="shared" si="5"/>
        <v>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299</v>
      </c>
      <c r="C23" s="71">
        <v>42</v>
      </c>
      <c r="D23" s="71">
        <v>40</v>
      </c>
      <c r="G23" s="217">
        <f>A23</f>
        <v>2021</v>
      </c>
      <c r="H23" s="289">
        <f>IF(ISBLANK(C23),"",C23)</f>
        <v>42</v>
      </c>
      <c r="I23" s="289">
        <f>IF(ISBLANK(D23),"",D23)</f>
        <v>40</v>
      </c>
    </row>
    <row r="24" spans="1:13" x14ac:dyDescent="0.25">
      <c r="A24" s="286">
        <v>2022</v>
      </c>
      <c r="B24" s="214">
        <v>309</v>
      </c>
      <c r="C24" s="214">
        <v>33</v>
      </c>
      <c r="D24" s="214">
        <v>43</v>
      </c>
      <c r="G24" s="286">
        <f t="shared" ref="G24:G25" si="6">A24</f>
        <v>2022</v>
      </c>
      <c r="H24" s="290">
        <f t="shared" ref="H24:H25" si="7">IF(ISBLANK(C24),"",C24)</f>
        <v>33</v>
      </c>
      <c r="I24" s="290">
        <f t="shared" ref="I24:I25" si="8">IF(ISBLANK(D24),"",D24)</f>
        <v>43</v>
      </c>
    </row>
    <row r="25" spans="1:13" x14ac:dyDescent="0.25">
      <c r="A25" s="218">
        <v>2023</v>
      </c>
      <c r="B25" s="168">
        <v>324</v>
      </c>
      <c r="C25" s="168">
        <v>35</v>
      </c>
      <c r="D25" s="168">
        <v>52</v>
      </c>
      <c r="G25" s="219">
        <f t="shared" si="6"/>
        <v>2023</v>
      </c>
      <c r="H25" s="291">
        <f t="shared" si="7"/>
        <v>35</v>
      </c>
      <c r="I25" s="291">
        <f t="shared" si="8"/>
        <v>52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42</v>
      </c>
      <c r="I31" s="289">
        <f>IF(ISBLANK(D23),"",D23)</f>
        <v>40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33</v>
      </c>
      <c r="I32" s="290">
        <f t="shared" si="10"/>
        <v>43</v>
      </c>
    </row>
    <row r="33" spans="7:9" x14ac:dyDescent="0.25">
      <c r="G33" s="219">
        <f t="shared" si="9"/>
        <v>2023</v>
      </c>
      <c r="H33" s="291">
        <f t="shared" ref="H33:I33" si="11">IF(ISBLANK(C25),"",C25)</f>
        <v>35</v>
      </c>
      <c r="I33" s="291">
        <f t="shared" si="11"/>
        <v>52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92379</v>
      </c>
      <c r="C4" s="1077">
        <v>10990</v>
      </c>
      <c r="D4" s="110">
        <v>97533</v>
      </c>
      <c r="E4" s="70">
        <v>11603</v>
      </c>
      <c r="F4" s="1076">
        <v>75761</v>
      </c>
      <c r="G4" s="70">
        <v>9013</v>
      </c>
      <c r="H4" s="1078">
        <v>498516</v>
      </c>
      <c r="I4" s="1077">
        <v>59305</v>
      </c>
    </row>
    <row r="5" spans="1:9" x14ac:dyDescent="0.25">
      <c r="A5" s="587">
        <v>2021</v>
      </c>
      <c r="B5" s="1079">
        <v>106999</v>
      </c>
      <c r="C5" s="1080">
        <v>12948</v>
      </c>
      <c r="D5" s="160">
        <v>148730</v>
      </c>
      <c r="E5" s="212">
        <v>17997</v>
      </c>
      <c r="F5" s="1079">
        <v>38945</v>
      </c>
      <c r="G5" s="212">
        <v>4713</v>
      </c>
      <c r="H5" s="1081">
        <v>546763</v>
      </c>
      <c r="I5" s="1080">
        <v>66162</v>
      </c>
    </row>
    <row r="6" spans="1:9" x14ac:dyDescent="0.25">
      <c r="A6" s="588">
        <v>2022</v>
      </c>
      <c r="B6" s="1082">
        <v>126913</v>
      </c>
      <c r="C6" s="1083">
        <v>16030</v>
      </c>
      <c r="D6" s="169">
        <v>161663</v>
      </c>
      <c r="E6" s="167">
        <v>20420</v>
      </c>
      <c r="F6" s="1082">
        <v>47664</v>
      </c>
      <c r="G6" s="167">
        <v>6020</v>
      </c>
      <c r="H6" s="1084">
        <v>630344</v>
      </c>
      <c r="I6" s="1083">
        <v>79619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106328</v>
      </c>
      <c r="C4" s="1076">
        <v>319687</v>
      </c>
      <c r="D4" s="1077">
        <v>38031</v>
      </c>
      <c r="E4" s="1076">
        <v>305920</v>
      </c>
      <c r="F4" s="1077">
        <v>36393</v>
      </c>
    </row>
    <row r="5" spans="1:6" x14ac:dyDescent="0.25">
      <c r="A5" s="480">
        <v>2021</v>
      </c>
      <c r="B5" s="1081">
        <v>98150</v>
      </c>
      <c r="C5" s="1079">
        <v>337668</v>
      </c>
      <c r="D5" s="1080">
        <v>40860</v>
      </c>
      <c r="E5" s="1079">
        <v>325643</v>
      </c>
      <c r="F5" s="1080">
        <v>39405</v>
      </c>
    </row>
    <row r="6" spans="1:6" ht="15.75" thickBot="1" x14ac:dyDescent="0.3">
      <c r="A6" s="960">
        <v>2022</v>
      </c>
      <c r="B6" s="1085">
        <v>110757</v>
      </c>
      <c r="C6" s="1086">
        <v>383093</v>
      </c>
      <c r="D6" s="1087">
        <v>48389</v>
      </c>
      <c r="E6" s="1086">
        <v>365005</v>
      </c>
      <c r="F6" s="1087">
        <v>46104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Ćićevac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124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7917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6.9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22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73.28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194.7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2.79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7563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8035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207</v>
      </c>
      <c r="C63" s="548">
        <f>IF(ISBLANK('DEM2'!C7),"-",'DEM2'!C7)</f>
        <v>210</v>
      </c>
      <c r="D63" s="548"/>
      <c r="E63" s="548">
        <f>IF(ISBLANK('DEM2'!D8),"-",'DEM2'!D8)</f>
        <v>219</v>
      </c>
      <c r="F63" s="548">
        <f>IF(ISBLANK('DEM2'!C8),"-",'DEM2'!C8)</f>
        <v>214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278</v>
      </c>
      <c r="C64" s="317">
        <f>IF(ISBLANK('DEM2'!F7),"-",'DEM2'!F7)</f>
        <v>286</v>
      </c>
      <c r="D64" s="789"/>
      <c r="E64" s="317">
        <f>IF(ISBLANK('DEM2'!G8),"-",'DEM2'!G8)</f>
        <v>264</v>
      </c>
      <c r="F64" s="317">
        <f>IF(ISBLANK('DEM2'!F8),"-",'DEM2'!F8)</f>
        <v>281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152</v>
      </c>
      <c r="C65" s="345">
        <f>IF(ISBLANK('DEM2'!I7),"-",'DEM2'!I7)</f>
        <v>181</v>
      </c>
      <c r="D65" s="393"/>
      <c r="E65" s="345">
        <f>IF(ISBLANK('DEM2'!J8),"-",'DEM2'!J8)</f>
        <v>148</v>
      </c>
      <c r="F65" s="345">
        <f>IF(ISBLANK('DEM2'!I8),"-",'DEM2'!I8)</f>
        <v>167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600</v>
      </c>
      <c r="C66" s="348">
        <f>IF(ISBLANK('DEM2'!L7),"-",'DEM2'!L7)</f>
        <v>628</v>
      </c>
      <c r="D66" s="394"/>
      <c r="E66" s="348">
        <f>IF(ISBLANK('DEM2'!M8),"-",'DEM2'!M8)</f>
        <v>595</v>
      </c>
      <c r="F66" s="348">
        <f>IF(ISBLANK('DEM2'!L8),"-",'DEM2'!L8)</f>
        <v>622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622</v>
      </c>
      <c r="C67" s="345">
        <f>IF(ISBLANK('DEM2'!O7),"-",'DEM2'!O7)</f>
        <v>756</v>
      </c>
      <c r="D67" s="393"/>
      <c r="E67" s="345">
        <f>IF(ISBLANK('DEM2'!P8),"-",'DEM2'!P8)</f>
        <v>573</v>
      </c>
      <c r="F67" s="345">
        <f>IF(ISBLANK('DEM2'!O8),"-",'DEM2'!O8)</f>
        <v>665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2512</v>
      </c>
      <c r="C68" s="317">
        <f>IF(ISBLANK('DEM2'!R7),"-",'DEM2'!R7)</f>
        <v>2698</v>
      </c>
      <c r="D68" s="395"/>
      <c r="E68" s="317">
        <f>IF(ISBLANK('DEM2'!S8),"-",'DEM2'!S8)</f>
        <v>2373</v>
      </c>
      <c r="F68" s="317">
        <f>IF(ISBLANK('DEM2'!R8),"-",'DEM2'!R8)</f>
        <v>2549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4159</v>
      </c>
      <c r="C69" s="463">
        <f>IF(ISBLANK('DEM2'!U7),"-",'DEM2'!U7)</f>
        <v>4105</v>
      </c>
      <c r="D69" s="799"/>
      <c r="E69" s="463">
        <f>IF(ISBLANK('DEM2'!V8),"-",'DEM2'!V8)</f>
        <v>3973</v>
      </c>
      <c r="F69" s="463">
        <f>IF(ISBLANK('DEM2'!U8),"-",'DEM2'!U8)</f>
        <v>3944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21.3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17.5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2133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2516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31.8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63846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672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30.3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73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32.799999999999997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9.8000000000000007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630344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79619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161663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116674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20420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126913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16030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47664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6020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383093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48389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365005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46104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72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324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110757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1485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1480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1091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7162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1461</v>
      </c>
      <c r="C300" s="808">
        <f>IF(ISBLANK(POLJ3!C4),"-",POLJ3!C4)</f>
        <v>261</v>
      </c>
      <c r="D300" s="1160">
        <f>IF(ISBLANK(POLJ3!D4),"-",POLJ3!D4)</f>
        <v>1200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1890</v>
      </c>
      <c r="C301" s="789">
        <f>IF(ISBLANK(POLJ3!C5),"-",POLJ3!C5)</f>
        <v>1167</v>
      </c>
      <c r="D301" s="1161">
        <f>IF(ISBLANK(POLJ3!D5),"-",POLJ3!D5)</f>
        <v>723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78</v>
      </c>
      <c r="C303" s="791">
        <f>IF(ISBLANK(POLJ3!C7),"-",POLJ3!C7)</f>
        <v>23</v>
      </c>
      <c r="D303" s="1163">
        <f>IF(ISBLANK(POLJ3!D7),"-",POLJ3!D7)</f>
        <v>55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1485</v>
      </c>
      <c r="C304" s="807">
        <f>IF(ISBLANK(POLJ3!C8),"-",POLJ3!C8)</f>
        <v>232</v>
      </c>
      <c r="D304" s="1164">
        <f>IF(ISBLANK(POLJ3!D8),"-",POLJ3!D8)</f>
        <v>1253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39.1</v>
      </c>
      <c r="C310" s="1165"/>
      <c r="D310" s="3"/>
      <c r="E310" s="5"/>
      <c r="F310" s="5"/>
      <c r="G310" s="815" t="s">
        <v>854</v>
      </c>
      <c r="H310" s="816">
        <f>IF(ISBLANK(POLJ2!H3),"-",POLJ2!H3)</f>
        <v>1033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2905.26</v>
      </c>
      <c r="C311" s="1154"/>
      <c r="D311" s="3"/>
      <c r="E311" s="5"/>
      <c r="F311" s="5"/>
      <c r="G311" s="810" t="s">
        <v>855</v>
      </c>
      <c r="H311" s="248">
        <f>IF(ISBLANK(POLJ2!H4),"-",POLJ2!H4)</f>
        <v>8754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90.49</v>
      </c>
      <c r="C312" s="1154"/>
      <c r="D312" s="3"/>
      <c r="E312" s="5"/>
      <c r="F312" s="5"/>
      <c r="G312" s="810" t="s">
        <v>856</v>
      </c>
      <c r="H312" s="248">
        <f>IF(ISBLANK(POLJ2!H5),"-",POLJ2!H5)</f>
        <v>1452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124.92</v>
      </c>
      <c r="C313" s="1154"/>
      <c r="D313" s="3"/>
      <c r="E313" s="5"/>
      <c r="F313" s="5"/>
      <c r="G313" s="812" t="s">
        <v>857</v>
      </c>
      <c r="H313" s="249">
        <f>IF(ISBLANK(POLJ2!H6),"-",POLJ2!H6)</f>
        <v>546211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22</v>
      </c>
      <c r="C314" s="1154"/>
      <c r="D314" s="3"/>
      <c r="E314" s="5"/>
      <c r="F314" s="5"/>
      <c r="G314" s="814" t="s">
        <v>847</v>
      </c>
      <c r="H314" s="817">
        <f>IF(ISBLANK(POLJ2!H7),"-",POLJ2!H7)</f>
        <v>557450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385.03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3566.8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27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19.600000000000001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202</v>
      </c>
      <c r="I364" s="808">
        <f>IF(ISBLANK(OBRAZ2!I6),"-",OBRAZ2!I6)</f>
        <v>152</v>
      </c>
      <c r="J364" s="808">
        <f>IF(ISBLANK(OBRAZ2!J6),"-",OBRAZ2!J6)</f>
        <v>50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118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10</v>
      </c>
      <c r="I365" s="416">
        <f>IF(ISBLANK(OBRAZ2!I7),"-",OBRAZ2!I7)</f>
        <v>10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68.400000000000006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65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15.841584158415841</v>
      </c>
      <c r="I375" s="850">
        <f>IF(ISBLANK(OBRAZ2!C12),"-",OBRAZ2!C21)</f>
        <v>16.831683168316832</v>
      </c>
      <c r="J375" s="850">
        <f>IF(ISBLANK(OBRAZ2!D12),"-",OBRAZ2!D21)</f>
        <v>16.19047619047619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51.980198019801982</v>
      </c>
      <c r="I377" s="851">
        <f>IF(ISBLANK(OBRAZ2!C14),"-",OBRAZ2!C23)</f>
        <v>54.950495049504951</v>
      </c>
      <c r="J377" s="851">
        <f>IF(ISBLANK(OBRAZ2!D14),"-",OBRAZ2!D23)</f>
        <v>52.857142857142861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17.326732673267326</v>
      </c>
      <c r="I379" s="851">
        <f>IF(ISBLANK(OBRAZ2!C16),"-",OBRAZ2!C25)</f>
        <v>11.881188118811881</v>
      </c>
      <c r="J379" s="851">
        <f>IF(ISBLANK(OBRAZ2!D16),"-",OBRAZ2!D25)</f>
        <v>15.714285714285714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14.85148514851485</v>
      </c>
      <c r="I380" s="852">
        <f>IF(ISBLANK(OBRAZ2!C17),"-",OBRAZ2!C26)</f>
        <v>16.336633663366339</v>
      </c>
      <c r="J380" s="852">
        <f>IF(ISBLANK(OBRAZ2!D17),"-",OBRAZ2!D26)</f>
        <v>15.238095238095239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5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192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273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57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90.8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74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107.3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26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350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11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1.5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0.28999999999999998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2.5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83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1.85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12.6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91.3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32.6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647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8.1999999999999993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129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1571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13.3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13.3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5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114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143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14.5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58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21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47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41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9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10.6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79.2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24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26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225.381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23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62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2880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155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2598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21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15.582240000000001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50</v>
      </c>
      <c r="D696" s="3"/>
      <c r="E696" s="5"/>
      <c r="F696" s="5"/>
      <c r="G696" s="837">
        <v>2012</v>
      </c>
      <c r="H696" s="835">
        <f>IF(ISBLANK(INDEKSI2!B5),"-",INDEKSI2!B5)</f>
        <v>28.12</v>
      </c>
      <c r="I696" s="835">
        <f>IF(ISBLANK(INDEKSI2!C5),"-",INDEKSI2!C5)</f>
        <v>92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47.29</v>
      </c>
      <c r="D697" s="3"/>
      <c r="E697" s="5"/>
      <c r="F697" s="5"/>
      <c r="G697" s="838">
        <v>2013</v>
      </c>
      <c r="H697" s="559">
        <f>IF(ISBLANK(INDEKSI2!B6),"-",INDEKSI2!B6)</f>
        <v>27.3</v>
      </c>
      <c r="I697" s="559">
        <f>IF(ISBLANK(INDEKSI2!C6),"-",INDEKSI2!C6)</f>
        <v>108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19.739999999999998</v>
      </c>
      <c r="I698" s="836">
        <f>IF(ISBLANK(INDEKSI2!C7),"-",INDEKSI2!C7)</f>
        <v>145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182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841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462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1122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32.799999999999997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9.8000000000000007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30.3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73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19.739999999999998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145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15.582240000000001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50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47.29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27.83</v>
      </c>
      <c r="C4" s="721">
        <v>96</v>
      </c>
      <c r="D4" s="710"/>
      <c r="E4" s="711"/>
      <c r="F4" s="712"/>
    </row>
    <row r="5" spans="1:6" x14ac:dyDescent="0.25">
      <c r="A5" s="286">
        <v>2012</v>
      </c>
      <c r="B5" s="614">
        <v>28.12</v>
      </c>
      <c r="C5" s="722">
        <v>92</v>
      </c>
      <c r="D5" s="713"/>
      <c r="E5" s="641"/>
      <c r="F5" s="714"/>
    </row>
    <row r="6" spans="1:6" x14ac:dyDescent="0.25">
      <c r="A6" s="286">
        <v>2013</v>
      </c>
      <c r="B6" s="614">
        <v>27.3</v>
      </c>
      <c r="C6" s="722">
        <v>108</v>
      </c>
      <c r="D6" s="715">
        <v>15.582240000000001</v>
      </c>
      <c r="E6" s="609">
        <v>50</v>
      </c>
      <c r="F6" s="716">
        <v>47.29</v>
      </c>
    </row>
    <row r="7" spans="1:6" x14ac:dyDescent="0.25">
      <c r="A7" s="219">
        <v>2014</v>
      </c>
      <c r="B7" s="615">
        <v>19.739999999999998</v>
      </c>
      <c r="C7" s="723">
        <v>145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1485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1091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1480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39.1</v>
      </c>
      <c r="G3" s="217" t="s">
        <v>765</v>
      </c>
      <c r="H3" s="71">
        <v>1033</v>
      </c>
    </row>
    <row r="4" spans="1:9" x14ac:dyDescent="0.25">
      <c r="A4" s="286" t="s">
        <v>760</v>
      </c>
      <c r="B4" s="214">
        <v>2905.26</v>
      </c>
      <c r="G4" s="286" t="s">
        <v>766</v>
      </c>
      <c r="H4" s="214">
        <v>8754</v>
      </c>
    </row>
    <row r="5" spans="1:9" x14ac:dyDescent="0.25">
      <c r="A5" s="286" t="s">
        <v>761</v>
      </c>
      <c r="B5" s="214">
        <v>90.49</v>
      </c>
      <c r="G5" s="286" t="s">
        <v>767</v>
      </c>
      <c r="H5" s="214">
        <v>1452</v>
      </c>
    </row>
    <row r="6" spans="1:9" x14ac:dyDescent="0.25">
      <c r="A6" s="286" t="s">
        <v>762</v>
      </c>
      <c r="B6" s="214">
        <v>124.92</v>
      </c>
      <c r="G6" s="286" t="s">
        <v>768</v>
      </c>
      <c r="H6" s="214">
        <v>546211</v>
      </c>
    </row>
    <row r="7" spans="1:9" x14ac:dyDescent="0.25">
      <c r="A7" s="286" t="s">
        <v>763</v>
      </c>
      <c r="B7" s="214">
        <v>22</v>
      </c>
      <c r="G7" s="1" t="s">
        <v>24</v>
      </c>
      <c r="H7" s="288">
        <v>557450</v>
      </c>
    </row>
    <row r="8" spans="1:9" x14ac:dyDescent="0.25">
      <c r="A8" s="287" t="s">
        <v>764</v>
      </c>
      <c r="B8" s="73">
        <v>385.03</v>
      </c>
    </row>
    <row r="9" spans="1:9" x14ac:dyDescent="0.25">
      <c r="A9" s="1" t="s">
        <v>24</v>
      </c>
      <c r="B9" s="288">
        <v>3566.8</v>
      </c>
      <c r="I9" s="41" t="s">
        <v>876</v>
      </c>
    </row>
    <row r="10" spans="1:9" x14ac:dyDescent="0.25">
      <c r="G10" s="29" t="s">
        <v>775</v>
      </c>
      <c r="H10" s="58">
        <v>7162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1461</v>
      </c>
      <c r="C4" s="55">
        <v>261</v>
      </c>
      <c r="D4" s="110">
        <v>1200</v>
      </c>
    </row>
    <row r="5" spans="1:4" ht="30" customHeight="1" x14ac:dyDescent="0.25">
      <c r="A5" s="274" t="s">
        <v>884</v>
      </c>
      <c r="B5" s="212">
        <v>1890</v>
      </c>
      <c r="C5" s="58">
        <v>1167</v>
      </c>
      <c r="D5" s="160">
        <v>723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78</v>
      </c>
      <c r="C7" s="58">
        <v>23</v>
      </c>
      <c r="D7" s="160">
        <v>55</v>
      </c>
    </row>
    <row r="8" spans="1:4" x14ac:dyDescent="0.25">
      <c r="A8" s="201" t="s">
        <v>774</v>
      </c>
      <c r="B8" s="72">
        <v>1485</v>
      </c>
      <c r="C8" s="61">
        <v>232</v>
      </c>
      <c r="D8" s="111">
        <v>1253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61.746031746031747</v>
      </c>
      <c r="C15" s="278">
        <f>D5/B5*100</f>
        <v>38.253968253968253</v>
      </c>
    </row>
    <row r="16" spans="1:4" ht="30" x14ac:dyDescent="0.25">
      <c r="A16" s="279" t="s">
        <v>821</v>
      </c>
      <c r="B16" s="283">
        <f>C4/B4*100</f>
        <v>17.864476386036962</v>
      </c>
      <c r="C16" s="280">
        <f>D4/B4*100</f>
        <v>82.135523613963031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61.746031746031747</v>
      </c>
      <c r="C22" s="278">
        <f t="shared" si="0"/>
        <v>38.253968253968253</v>
      </c>
    </row>
    <row r="23" spans="1:3" ht="30" x14ac:dyDescent="0.25">
      <c r="A23" s="279" t="s">
        <v>858</v>
      </c>
      <c r="B23" s="285">
        <f t="shared" si="0"/>
        <v>17.864476386036962</v>
      </c>
      <c r="C23" s="284">
        <f t="shared" si="0"/>
        <v>82.135523613963031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19.600000000000001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118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68.400000000000006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65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191</v>
      </c>
      <c r="C6" s="973">
        <v>144</v>
      </c>
      <c r="D6" s="945">
        <v>47</v>
      </c>
      <c r="E6" s="973">
        <v>202</v>
      </c>
      <c r="F6" s="973">
        <v>151</v>
      </c>
      <c r="G6" s="945">
        <v>51</v>
      </c>
      <c r="H6" s="599">
        <v>202</v>
      </c>
      <c r="I6" s="616">
        <v>152</v>
      </c>
      <c r="J6" s="945">
        <v>50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10</v>
      </c>
      <c r="I7" s="690">
        <v>10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32</v>
      </c>
      <c r="C12" s="600">
        <v>34</v>
      </c>
      <c r="D12" s="600">
        <v>34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105</v>
      </c>
      <c r="C14" s="751">
        <v>111</v>
      </c>
      <c r="D14" s="751">
        <v>111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35</v>
      </c>
      <c r="C16" s="1029">
        <v>24</v>
      </c>
      <c r="D16" s="751">
        <v>33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30</v>
      </c>
      <c r="C17" s="752">
        <v>33</v>
      </c>
      <c r="D17" s="752">
        <v>32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15.841584158415841</v>
      </c>
      <c r="C21" s="289">
        <f>C12/SUM(C12:C17)*100</f>
        <v>16.831683168316832</v>
      </c>
      <c r="D21" s="289">
        <f>D12/SUM(D12:D17)*100</f>
        <v>16.19047619047619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51.980198019801982</v>
      </c>
      <c r="C23" s="290">
        <f>C14/SUM(C12:C17)*100</f>
        <v>54.950495049504951</v>
      </c>
      <c r="D23" s="290">
        <f>D14/SUM(D12:D17)*100</f>
        <v>52.857142857142861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17.326732673267326</v>
      </c>
      <c r="C25" s="290">
        <f>C16/SUM(C12:C17)*100</f>
        <v>11.881188118811881</v>
      </c>
      <c r="D25" s="290">
        <f>D16/SUM(D12:D17)*100</f>
        <v>15.714285714285714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14.85148514851485</v>
      </c>
      <c r="C26" s="291">
        <f>C17/SUM(C12:C17)*100</f>
        <v>16.336633663366339</v>
      </c>
      <c r="D26" s="291">
        <f>D17/SUM(D12:D17)*100</f>
        <v>15.238095238095239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25</v>
      </c>
      <c r="C7" s="600">
        <v>8.4</v>
      </c>
      <c r="D7" s="600">
        <v>11.4</v>
      </c>
    </row>
    <row r="8" spans="1:6" x14ac:dyDescent="0.25">
      <c r="A8" s="695" t="s">
        <v>944</v>
      </c>
      <c r="B8" s="751">
        <v>38.200000000000003</v>
      </c>
      <c r="C8" s="751">
        <v>22</v>
      </c>
      <c r="D8" s="751">
        <v>27.2</v>
      </c>
    </row>
    <row r="9" spans="1:6" x14ac:dyDescent="0.25">
      <c r="A9" s="696" t="s">
        <v>224</v>
      </c>
      <c r="B9" s="752">
        <v>36.799999999999997</v>
      </c>
      <c r="C9" s="752">
        <v>69.599999999999994</v>
      </c>
      <c r="D9" s="752">
        <v>61.4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25</v>
      </c>
      <c r="C13" s="697">
        <f t="shared" ref="C13:D13" si="1">IF(ISBLANK(C7),"",C7)</f>
        <v>8.4</v>
      </c>
      <c r="D13" s="697">
        <f t="shared" si="1"/>
        <v>11.4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38.200000000000003</v>
      </c>
      <c r="C14" s="698">
        <f t="shared" si="2"/>
        <v>22</v>
      </c>
      <c r="D14" s="698">
        <f t="shared" si="2"/>
        <v>27.2</v>
      </c>
    </row>
    <row r="15" spans="1:6" x14ac:dyDescent="0.25">
      <c r="A15" s="702" t="s">
        <v>1630</v>
      </c>
      <c r="B15" s="699">
        <f t="shared" si="2"/>
        <v>36.799999999999997</v>
      </c>
      <c r="C15" s="699">
        <f t="shared" si="2"/>
        <v>69.599999999999994</v>
      </c>
      <c r="D15" s="699">
        <f t="shared" si="2"/>
        <v>61.4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25</v>
      </c>
      <c r="C18" s="697">
        <f t="shared" ref="C18:D18" si="4">IF(ISBLANK(C7),"",C7)</f>
        <v>8.4</v>
      </c>
      <c r="D18" s="697">
        <f t="shared" si="4"/>
        <v>11.4</v>
      </c>
    </row>
    <row r="19" spans="1:5" x14ac:dyDescent="0.25">
      <c r="A19" s="701" t="s">
        <v>1632</v>
      </c>
      <c r="B19" s="698">
        <f t="shared" ref="B19:D20" si="5">IF(ISBLANK(B8),"",B8)</f>
        <v>38.200000000000003</v>
      </c>
      <c r="C19" s="698">
        <f t="shared" si="5"/>
        <v>22</v>
      </c>
      <c r="D19" s="698">
        <f t="shared" si="5"/>
        <v>27.2</v>
      </c>
    </row>
    <row r="20" spans="1:5" x14ac:dyDescent="0.25">
      <c r="A20" s="702" t="s">
        <v>1633</v>
      </c>
      <c r="B20" s="699">
        <f t="shared" si="5"/>
        <v>36.799999999999997</v>
      </c>
      <c r="C20" s="699">
        <f t="shared" si="5"/>
        <v>69.599999999999994</v>
      </c>
      <c r="D20" s="699">
        <f t="shared" si="5"/>
        <v>61.4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100</v>
      </c>
      <c r="C5" s="611">
        <v>106.8</v>
      </c>
      <c r="D5" s="1030">
        <v>104.8</v>
      </c>
      <c r="F5" s="28"/>
      <c r="G5" s="693">
        <f>A5</f>
        <v>2020</v>
      </c>
      <c r="H5" s="669">
        <f>IF(ISBLANK(B5),"",B5)</f>
        <v>100</v>
      </c>
      <c r="I5" s="618">
        <f t="shared" ref="H5:I7" si="0">IF(ISBLANK(C5),"",C5)</f>
        <v>106.8</v>
      </c>
    </row>
    <row r="6" spans="1:10" x14ac:dyDescent="0.25">
      <c r="A6" s="749">
        <v>2021</v>
      </c>
      <c r="B6" s="601">
        <v>76.900000000000006</v>
      </c>
      <c r="C6" s="612">
        <v>115.6</v>
      </c>
      <c r="D6" s="946">
        <v>98.3</v>
      </c>
      <c r="F6" s="44"/>
      <c r="G6" s="693">
        <f t="shared" ref="G6:G7" si="1">A6</f>
        <v>2021</v>
      </c>
      <c r="H6" s="670">
        <f t="shared" si="0"/>
        <v>76.900000000000006</v>
      </c>
      <c r="I6" s="619">
        <f t="shared" si="0"/>
        <v>115.6</v>
      </c>
    </row>
    <row r="7" spans="1:10" x14ac:dyDescent="0.25">
      <c r="A7" s="750">
        <v>2022</v>
      </c>
      <c r="B7" s="601">
        <v>136.4</v>
      </c>
      <c r="C7" s="612">
        <v>152.19999999999999</v>
      </c>
      <c r="D7" s="946">
        <v>144.4</v>
      </c>
      <c r="F7" s="44"/>
      <c r="G7" s="693">
        <f t="shared" si="1"/>
        <v>2022</v>
      </c>
      <c r="H7" s="671">
        <f t="shared" si="0"/>
        <v>136.4</v>
      </c>
      <c r="I7" s="620">
        <f t="shared" si="0"/>
        <v>152.19999999999999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100</v>
      </c>
      <c r="I13" s="618">
        <f>IF(ISBLANK(C5),"",C5)</f>
        <v>106.8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76.900000000000006</v>
      </c>
      <c r="I14" s="619">
        <f t="shared" si="3"/>
        <v>115.6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136.4</v>
      </c>
      <c r="I15" s="620">
        <f t="shared" si="4"/>
        <v>152.19999999999999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Ćićevac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124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7917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6.9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22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73.28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194.7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2.79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7563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8035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207</v>
      </c>
      <c r="C63" s="548">
        <f>IF(ISBLANK('DEM2'!C7),"-",'DEM2'!C7)</f>
        <v>210</v>
      </c>
      <c r="D63" s="548"/>
      <c r="E63" s="548">
        <f>IF(ISBLANK('DEM2'!D8),"-",'DEM2'!D8)</f>
        <v>219</v>
      </c>
      <c r="F63" s="548">
        <f>IF(ISBLANK('DEM2'!C8),"-",'DEM2'!C8)</f>
        <v>214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278</v>
      </c>
      <c r="C64" s="317">
        <f>IF(ISBLANK('DEM2'!F7),"-",'DEM2'!F7)</f>
        <v>286</v>
      </c>
      <c r="D64" s="789"/>
      <c r="E64" s="317">
        <f>IF(ISBLANK('DEM2'!G8),"-",'DEM2'!G8)</f>
        <v>264</v>
      </c>
      <c r="F64" s="317">
        <f>IF(ISBLANK('DEM2'!F8),"-",'DEM2'!F8)</f>
        <v>281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152</v>
      </c>
      <c r="C65" s="345">
        <f>IF(ISBLANK('DEM2'!I7),"-",'DEM2'!I7)</f>
        <v>181</v>
      </c>
      <c r="D65" s="393"/>
      <c r="E65" s="345">
        <f>IF(ISBLANK('DEM2'!J8),"-",'DEM2'!J8)</f>
        <v>148</v>
      </c>
      <c r="F65" s="345">
        <f>IF(ISBLANK('DEM2'!I8),"-",'DEM2'!I8)</f>
        <v>167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600</v>
      </c>
      <c r="C66" s="317">
        <f>IF(ISBLANK('DEM2'!L7),"-",'DEM2'!L7)</f>
        <v>628</v>
      </c>
      <c r="D66" s="395"/>
      <c r="E66" s="317">
        <f>IF(ISBLANK('DEM2'!M8),"-",'DEM2'!M8)</f>
        <v>595</v>
      </c>
      <c r="F66" s="317">
        <f>IF(ISBLANK('DEM2'!L8),"-",'DEM2'!L8)</f>
        <v>622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622</v>
      </c>
      <c r="C67" s="317">
        <f>IF(ISBLANK('DEM2'!O7),"-",'DEM2'!O7)</f>
        <v>756</v>
      </c>
      <c r="D67" s="395"/>
      <c r="E67" s="317">
        <f>IF(ISBLANK('DEM2'!P8),"-",'DEM2'!P8)</f>
        <v>573</v>
      </c>
      <c r="F67" s="317">
        <f>IF(ISBLANK('DEM2'!O8),"-",'DEM2'!O8)</f>
        <v>665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2512</v>
      </c>
      <c r="C68" s="414">
        <f>IF(ISBLANK('DEM2'!R7),"-",'DEM2'!R7)</f>
        <v>2698</v>
      </c>
      <c r="D68" s="420"/>
      <c r="E68" s="414">
        <f>IF(ISBLANK('DEM2'!S8),"-",'DEM2'!S8)</f>
        <v>2373</v>
      </c>
      <c r="F68" s="414">
        <f>IF(ISBLANK('DEM2'!R8),"-",'DEM2'!R8)</f>
        <v>2549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4159</v>
      </c>
      <c r="C69" s="463">
        <f>IF(ISBLANK('DEM2'!U7),"-",'DEM2'!U7)</f>
        <v>4105</v>
      </c>
      <c r="D69" s="799"/>
      <c r="E69" s="463">
        <f>IF(ISBLANK('DEM2'!V8),"-",'DEM2'!V8)</f>
        <v>3973</v>
      </c>
      <c r="F69" s="463">
        <f>IF(ISBLANK('DEM2'!U8),"-",'DEM2'!U8)</f>
        <v>3944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21.3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17.5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2133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2516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31.8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63846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672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30.3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73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32.799999999999997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9.8000000000000007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630344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79619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161663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116674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20420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126913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16030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47664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6020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383093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48389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365005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46104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72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324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110757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1485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1480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1091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7162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1461</v>
      </c>
      <c r="C300" s="808">
        <f>IF(ISBLANK(POLJ3!C4),"-",POLJ3!C4)</f>
        <v>261</v>
      </c>
      <c r="D300" s="1160">
        <f>IF(ISBLANK(POLJ3!D4),"-",POLJ3!D4)</f>
        <v>1200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1890</v>
      </c>
      <c r="C301" s="789">
        <f>IF(ISBLANK(POLJ3!C5),"-",POLJ3!C5)</f>
        <v>1167</v>
      </c>
      <c r="D301" s="1161">
        <f>IF(ISBLANK(POLJ3!D5),"-",POLJ3!D5)</f>
        <v>723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78</v>
      </c>
      <c r="C303" s="791">
        <f>IF(ISBLANK(POLJ3!C7),"-",POLJ3!C7)</f>
        <v>23</v>
      </c>
      <c r="D303" s="1163">
        <f>IF(ISBLANK(POLJ3!D7),"-",POLJ3!D7)</f>
        <v>55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1485</v>
      </c>
      <c r="C304" s="807">
        <f>IF(ISBLANK(POLJ3!C8),"-",POLJ3!C8)</f>
        <v>232</v>
      </c>
      <c r="D304" s="1164">
        <f>IF(ISBLANK(POLJ3!D8),"-",POLJ3!D8)</f>
        <v>1253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39.1</v>
      </c>
      <c r="C310" s="1165"/>
      <c r="D310" s="3"/>
      <c r="E310" s="5"/>
      <c r="F310" s="5"/>
      <c r="G310" s="815" t="s">
        <v>765</v>
      </c>
      <c r="H310" s="816">
        <f>IF(ISBLANK(POLJ2!H3),"-",POLJ2!H3)</f>
        <v>1033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2905.26</v>
      </c>
      <c r="C311" s="1154"/>
      <c r="D311" s="3"/>
      <c r="E311" s="5"/>
      <c r="F311" s="5"/>
      <c r="G311" s="810" t="s">
        <v>766</v>
      </c>
      <c r="H311" s="248">
        <f>IF(ISBLANK(POLJ2!H4),"-",POLJ2!H4)</f>
        <v>8754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90.49</v>
      </c>
      <c r="C312" s="1154"/>
      <c r="D312" s="3"/>
      <c r="E312" s="5"/>
      <c r="F312" s="5"/>
      <c r="G312" s="810" t="s">
        <v>767</v>
      </c>
      <c r="H312" s="248">
        <f>IF(ISBLANK(POLJ2!H5),"-",POLJ2!H5)</f>
        <v>1452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124.92</v>
      </c>
      <c r="C313" s="1154"/>
      <c r="D313" s="3"/>
      <c r="E313" s="5"/>
      <c r="F313" s="5"/>
      <c r="G313" s="812" t="s">
        <v>768</v>
      </c>
      <c r="H313" s="249">
        <f>IF(ISBLANK(POLJ2!H6),"-",POLJ2!H6)</f>
        <v>546211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22</v>
      </c>
      <c r="C314" s="1154"/>
      <c r="D314" s="3"/>
      <c r="E314" s="5"/>
      <c r="F314" s="5"/>
      <c r="G314" s="814" t="s">
        <v>16</v>
      </c>
      <c r="H314" s="817">
        <f>IF(ISBLANK(POLJ2!H7),"-",POLJ2!H7)</f>
        <v>557450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385.03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3566.8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27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19.600000000000001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202</v>
      </c>
      <c r="I364" s="808">
        <f>IF(ISBLANK(OBRAZ2!I6),"-",OBRAZ2!I6)</f>
        <v>152</v>
      </c>
      <c r="J364" s="808">
        <f>IF(ISBLANK(OBRAZ2!J6),"-",OBRAZ2!J6)</f>
        <v>50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118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10</v>
      </c>
      <c r="I365" s="789">
        <f>IF(ISBLANK(OBRAZ2!I7),"-",OBRAZ2!I7)</f>
        <v>10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68.400000000000006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65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15.841584158415841</v>
      </c>
      <c r="I375" s="850">
        <f>IF(ISBLANK(OBRAZ2!C12),"-",OBRAZ2!C21)</f>
        <v>16.831683168316832</v>
      </c>
      <c r="J375" s="850">
        <f>IF(ISBLANK(OBRAZ2!D12),"-",OBRAZ2!D21)</f>
        <v>16.19047619047619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51.980198019801982</v>
      </c>
      <c r="I377" s="851">
        <f>IF(ISBLANK(OBRAZ2!C14),"-",OBRAZ2!C23)</f>
        <v>54.950495049504951</v>
      </c>
      <c r="J377" s="851">
        <f>IF(ISBLANK(OBRAZ2!D14),"-",OBRAZ2!D23)</f>
        <v>52.857142857142861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17.326732673267326</v>
      </c>
      <c r="I379" s="851">
        <f>IF(ISBLANK(OBRAZ2!C16),"-",OBRAZ2!C25)</f>
        <v>11.881188118811881</v>
      </c>
      <c r="J379" s="851">
        <f>IF(ISBLANK(OBRAZ2!D16),"-",OBRAZ2!D25)</f>
        <v>15.714285714285714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14.85148514851485</v>
      </c>
      <c r="I380" s="852">
        <f>IF(ISBLANK(OBRAZ2!C17),"-",OBRAZ2!C26)</f>
        <v>16.336633663366339</v>
      </c>
      <c r="J380" s="852">
        <f>IF(ISBLANK(OBRAZ2!D17),"-",OBRAZ2!D26)</f>
        <v>15.238095238095239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5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192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273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57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90.8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74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107.3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26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350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11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1.5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0.28999999999999998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2.5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83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1.85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12.6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91.3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32.6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647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8.1999999999999993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129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1571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13.3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13.3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5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114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143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14.5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58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21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47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41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9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10.6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79.2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24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26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225.381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23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62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2880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155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2598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21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15.582240000000001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50</v>
      </c>
      <c r="D696" s="315"/>
      <c r="E696" s="314"/>
      <c r="F696" s="5"/>
      <c r="G696" s="837">
        <v>2012</v>
      </c>
      <c r="H696" s="835">
        <f>IF(ISBLANK(INDEKSI2!B5),"-",INDEKSI2!B5)</f>
        <v>28.12</v>
      </c>
      <c r="I696" s="835">
        <f>IF(ISBLANK(INDEKSI2!C5),"-",INDEKSI2!C5)</f>
        <v>92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47.29</v>
      </c>
      <c r="D697" s="315"/>
      <c r="E697" s="314"/>
      <c r="F697" s="5"/>
      <c r="G697" s="838">
        <v>2013</v>
      </c>
      <c r="H697" s="559">
        <f>IF(ISBLANK(INDEKSI2!B6),"-",INDEKSI2!B6)</f>
        <v>27.3</v>
      </c>
      <c r="I697" s="559">
        <f>IF(ISBLANK(INDEKSI2!C6),"-",INDEKSI2!C6)</f>
        <v>108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19.739999999999998</v>
      </c>
      <c r="I698" s="836">
        <f>IF(ISBLANK(INDEKSI2!C7),"-",INDEKSI2!C7)</f>
        <v>145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182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841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462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1122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7</v>
      </c>
      <c r="D6" s="612">
        <v>2</v>
      </c>
      <c r="E6" s="612">
        <v>5</v>
      </c>
      <c r="F6" s="1033">
        <v>40</v>
      </c>
      <c r="G6" s="612">
        <v>16</v>
      </c>
      <c r="H6" s="980">
        <v>24</v>
      </c>
      <c r="I6" s="1034">
        <v>24.8</v>
      </c>
      <c r="J6" s="612">
        <v>21.6</v>
      </c>
      <c r="K6" s="1035">
        <v>27.4</v>
      </c>
      <c r="L6" s="1033">
        <v>97</v>
      </c>
      <c r="M6" s="612">
        <v>56</v>
      </c>
      <c r="N6" s="1028">
        <v>41</v>
      </c>
      <c r="O6" s="1034">
        <v>67.8</v>
      </c>
      <c r="P6" s="612">
        <v>72.3</v>
      </c>
      <c r="Q6" s="1028">
        <v>62.6</v>
      </c>
      <c r="R6" s="1033">
        <v>65</v>
      </c>
      <c r="S6" s="612">
        <v>47</v>
      </c>
      <c r="T6" s="1035">
        <v>18</v>
      </c>
    </row>
    <row r="7" spans="1:20" x14ac:dyDescent="0.25">
      <c r="A7" s="286">
        <v>2021</v>
      </c>
      <c r="B7" s="602">
        <v>1</v>
      </c>
      <c r="C7" s="601">
        <v>7</v>
      </c>
      <c r="D7" s="612">
        <v>2</v>
      </c>
      <c r="E7" s="612">
        <v>5</v>
      </c>
      <c r="F7" s="1033">
        <v>27</v>
      </c>
      <c r="G7" s="612">
        <v>17</v>
      </c>
      <c r="H7" s="980">
        <v>10</v>
      </c>
      <c r="I7" s="1034">
        <v>18.399999999999999</v>
      </c>
      <c r="J7" s="612">
        <v>23.6</v>
      </c>
      <c r="K7" s="1035">
        <v>13.3</v>
      </c>
      <c r="L7" s="1033">
        <v>118</v>
      </c>
      <c r="M7" s="612">
        <v>48</v>
      </c>
      <c r="N7" s="1028">
        <v>70</v>
      </c>
      <c r="O7" s="1034">
        <v>78.2</v>
      </c>
      <c r="P7" s="612">
        <v>68.099999999999994</v>
      </c>
      <c r="Q7" s="1028">
        <v>87</v>
      </c>
      <c r="R7" s="1033">
        <v>57</v>
      </c>
      <c r="S7" s="612">
        <v>37</v>
      </c>
      <c r="T7" s="1035">
        <v>20</v>
      </c>
    </row>
    <row r="8" spans="1:20" x14ac:dyDescent="0.25">
      <c r="A8" s="219">
        <v>2022</v>
      </c>
      <c r="B8" s="617">
        <v>1</v>
      </c>
      <c r="C8" s="947">
        <v>7</v>
      </c>
      <c r="D8" s="981">
        <v>2</v>
      </c>
      <c r="E8" s="981">
        <v>5</v>
      </c>
      <c r="F8" s="1036">
        <v>27</v>
      </c>
      <c r="G8" s="981">
        <v>14</v>
      </c>
      <c r="H8" s="979">
        <v>13</v>
      </c>
      <c r="I8" s="754">
        <v>19.600000000000001</v>
      </c>
      <c r="J8" s="981">
        <v>20.9</v>
      </c>
      <c r="K8" s="1037">
        <v>18.399999999999999</v>
      </c>
      <c r="L8" s="1036">
        <v>118</v>
      </c>
      <c r="M8" s="981">
        <v>47</v>
      </c>
      <c r="N8" s="691">
        <v>71</v>
      </c>
      <c r="O8" s="754">
        <v>68.400000000000006</v>
      </c>
      <c r="P8" s="981">
        <v>58.8</v>
      </c>
      <c r="Q8" s="691">
        <v>76.8</v>
      </c>
      <c r="R8" s="1036">
        <v>65</v>
      </c>
      <c r="S8" s="981">
        <v>35</v>
      </c>
      <c r="T8" s="1037">
        <v>30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5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192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273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57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90.8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107.3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77.108433734939766</v>
      </c>
      <c r="C21" s="739">
        <f>B10/(B7+B10)*100</f>
        <v>22.891566265060241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77.108433734939766</v>
      </c>
      <c r="C26" s="739">
        <f>C21</f>
        <v>22.891566265060241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1</v>
      </c>
      <c r="D5" s="914" t="s">
        <v>5</v>
      </c>
      <c r="E5" s="211"/>
      <c r="F5" s="125">
        <v>2021</v>
      </c>
      <c r="G5" s="70">
        <v>2</v>
      </c>
      <c r="H5" s="55">
        <v>1</v>
      </c>
      <c r="I5" s="110">
        <v>1</v>
      </c>
      <c r="J5" s="70">
        <v>5</v>
      </c>
      <c r="K5" s="55">
        <v>0</v>
      </c>
      <c r="L5" s="110">
        <v>5</v>
      </c>
      <c r="M5" s="70">
        <v>182</v>
      </c>
      <c r="N5" s="55">
        <v>288</v>
      </c>
      <c r="O5" s="70">
        <v>69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5</v>
      </c>
      <c r="D6" s="915" t="s">
        <v>5</v>
      </c>
      <c r="E6" s="254"/>
      <c r="F6" s="125">
        <v>2022</v>
      </c>
      <c r="G6" s="212">
        <v>2</v>
      </c>
      <c r="H6" s="58">
        <v>1</v>
      </c>
      <c r="I6" s="160">
        <v>1</v>
      </c>
      <c r="J6" s="212">
        <v>5</v>
      </c>
      <c r="K6" s="58">
        <v>0</v>
      </c>
      <c r="L6" s="160">
        <v>5</v>
      </c>
      <c r="M6" s="212">
        <v>192</v>
      </c>
      <c r="N6" s="58">
        <v>273</v>
      </c>
      <c r="O6" s="212">
        <v>57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</v>
      </c>
      <c r="H7" s="94">
        <v>1</v>
      </c>
      <c r="I7" s="169">
        <v>1</v>
      </c>
      <c r="J7" s="167"/>
      <c r="K7" s="94"/>
      <c r="L7" s="169"/>
      <c r="M7" s="167">
        <v>242</v>
      </c>
      <c r="N7" s="94">
        <v>282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92.7</v>
      </c>
      <c r="C5" s="611">
        <v>90.2</v>
      </c>
      <c r="D5" s="945">
        <v>95.2</v>
      </c>
      <c r="E5" s="610"/>
      <c r="F5" s="611"/>
      <c r="G5" s="945"/>
      <c r="H5" s="610"/>
      <c r="I5" s="611"/>
      <c r="J5" s="945"/>
      <c r="K5" s="610">
        <v>75</v>
      </c>
      <c r="L5" s="611">
        <v>44</v>
      </c>
      <c r="M5" s="945">
        <v>31</v>
      </c>
      <c r="N5" s="610">
        <v>85.2</v>
      </c>
      <c r="O5" s="611">
        <v>95.7</v>
      </c>
      <c r="P5" s="945">
        <v>73.8</v>
      </c>
      <c r="Q5" s="610">
        <v>0</v>
      </c>
      <c r="R5" s="611">
        <v>0</v>
      </c>
      <c r="S5" s="945">
        <v>0</v>
      </c>
    </row>
    <row r="6" spans="1:19" x14ac:dyDescent="0.25">
      <c r="A6" s="286">
        <v>2021</v>
      </c>
      <c r="B6" s="457">
        <v>92.4</v>
      </c>
      <c r="C6" s="458">
        <v>91.3</v>
      </c>
      <c r="D6" s="976">
        <v>93.5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87</v>
      </c>
      <c r="L6" s="458">
        <v>49</v>
      </c>
      <c r="M6" s="976">
        <v>38</v>
      </c>
      <c r="N6" s="457">
        <v>95.6</v>
      </c>
      <c r="O6" s="458">
        <v>100</v>
      </c>
      <c r="P6" s="976">
        <v>90.5</v>
      </c>
      <c r="Q6" s="457">
        <v>-0.7</v>
      </c>
      <c r="R6" s="458">
        <v>-1.1000000000000001</v>
      </c>
      <c r="S6" s="976">
        <v>-0.3</v>
      </c>
    </row>
    <row r="7" spans="1:19" x14ac:dyDescent="0.25">
      <c r="A7" s="286">
        <v>2022</v>
      </c>
      <c r="B7" s="601">
        <v>90.8</v>
      </c>
      <c r="C7" s="612">
        <v>91.1</v>
      </c>
      <c r="D7" s="980">
        <v>90.5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74</v>
      </c>
      <c r="L7" s="612">
        <v>39</v>
      </c>
      <c r="M7" s="980">
        <v>35</v>
      </c>
      <c r="N7" s="601">
        <v>107.3</v>
      </c>
      <c r="O7" s="612">
        <v>114.7</v>
      </c>
      <c r="P7" s="980">
        <v>100</v>
      </c>
      <c r="Q7" s="601">
        <v>0.4</v>
      </c>
      <c r="R7" s="612">
        <v>0</v>
      </c>
      <c r="S7" s="980">
        <v>0.8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161663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20420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84</v>
      </c>
      <c r="F5" s="616">
        <v>37</v>
      </c>
      <c r="G5" s="945">
        <v>47</v>
      </c>
      <c r="H5" s="616">
        <v>0</v>
      </c>
      <c r="I5" s="616">
        <v>0</v>
      </c>
      <c r="J5" s="616">
        <v>0</v>
      </c>
      <c r="K5" s="217">
        <f>SUM(B5,E5,H5)</f>
        <v>84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72</v>
      </c>
      <c r="F6" s="612">
        <v>37</v>
      </c>
      <c r="G6" s="946">
        <v>35</v>
      </c>
      <c r="H6" s="601">
        <v>0</v>
      </c>
      <c r="I6" s="612">
        <v>0</v>
      </c>
      <c r="J6" s="612">
        <v>0</v>
      </c>
      <c r="K6" s="218">
        <f>SUM(B6,E6,H6)</f>
        <v>72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0</v>
      </c>
      <c r="I7" s="612">
        <v>0</v>
      </c>
      <c r="J7" s="612">
        <v>0</v>
      </c>
      <c r="K7" s="218">
        <f>SUM(B7,E7,H7)</f>
        <v>0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27</v>
      </c>
      <c r="F21" s="616">
        <v>9</v>
      </c>
      <c r="G21" s="945">
        <v>18</v>
      </c>
      <c r="H21" s="616">
        <v>0</v>
      </c>
      <c r="I21" s="616">
        <v>0</v>
      </c>
      <c r="J21" s="616">
        <v>0</v>
      </c>
      <c r="K21" s="217">
        <f>SUM(B21,E21,H21)</f>
        <v>27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27</v>
      </c>
      <c r="F22" s="1028">
        <v>7</v>
      </c>
      <c r="G22" s="980">
        <v>20</v>
      </c>
      <c r="H22" s="1034">
        <v>0</v>
      </c>
      <c r="I22" s="1028">
        <v>0</v>
      </c>
      <c r="J22" s="1028">
        <v>0</v>
      </c>
      <c r="K22" s="218">
        <f>SUM(B22,E22,H22)</f>
        <v>27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26</v>
      </c>
      <c r="F23" s="1028">
        <v>12</v>
      </c>
      <c r="G23" s="980">
        <v>14</v>
      </c>
      <c r="H23" s="1034">
        <v>0</v>
      </c>
      <c r="I23" s="1028">
        <v>0</v>
      </c>
      <c r="J23" s="1028">
        <v>0</v>
      </c>
      <c r="K23" s="218">
        <f>SUM(B23,E23,H23)</f>
        <v>26</v>
      </c>
      <c r="M23" s="106" t="s">
        <v>285</v>
      </c>
      <c r="N23" s="220">
        <f>IF(ISBLANK(G23),"",G23)</f>
        <v>14</v>
      </c>
      <c r="O23" s="107">
        <f>IF(ISBLANK(F23),"",F23)</f>
        <v>12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14</v>
      </c>
      <c r="O30" s="107">
        <f>IF(ISBLANK(F23),"",F23)</f>
        <v>12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116674</v>
      </c>
      <c r="D5" s="253"/>
    </row>
    <row r="6" spans="1:4" ht="30" x14ac:dyDescent="0.25">
      <c r="A6" s="686" t="s">
        <v>474</v>
      </c>
      <c r="B6" s="617">
        <v>44989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-1</v>
      </c>
      <c r="J5" s="611">
        <v>8.1</v>
      </c>
      <c r="K5" s="945">
        <v>-6.7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-1.1000000000000001</v>
      </c>
      <c r="J6" s="458">
        <v>-2.6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-5.4</v>
      </c>
      <c r="K7" s="980">
        <v>4.3</v>
      </c>
      <c r="L7" s="601"/>
      <c r="M7" s="612"/>
      <c r="N7" s="980"/>
    </row>
    <row r="8" spans="1:14" x14ac:dyDescent="0.25">
      <c r="A8" s="219">
        <v>2023</v>
      </c>
      <c r="B8" s="947">
        <v>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12</v>
      </c>
      <c r="C5" s="207">
        <v>14</v>
      </c>
      <c r="G5" s="113"/>
      <c r="H5" s="174" t="s">
        <v>586</v>
      </c>
      <c r="I5" s="207">
        <v>4</v>
      </c>
      <c r="J5" s="207">
        <v>6</v>
      </c>
    </row>
    <row r="6" spans="1:13" ht="15" customHeight="1" x14ac:dyDescent="0.25">
      <c r="A6" s="175" t="s">
        <v>587</v>
      </c>
      <c r="B6" s="208">
        <v>233</v>
      </c>
      <c r="C6" s="208">
        <v>33</v>
      </c>
      <c r="G6" s="113"/>
      <c r="H6" s="175" t="s">
        <v>587</v>
      </c>
      <c r="I6" s="208">
        <v>47</v>
      </c>
      <c r="J6" s="208">
        <v>9</v>
      </c>
    </row>
    <row r="7" spans="1:13" ht="15" customHeight="1" x14ac:dyDescent="0.25">
      <c r="A7" s="175" t="s">
        <v>588</v>
      </c>
      <c r="B7" s="208">
        <v>939</v>
      </c>
      <c r="C7" s="208">
        <v>489</v>
      </c>
      <c r="G7" s="113"/>
      <c r="H7" s="175" t="s">
        <v>588</v>
      </c>
      <c r="I7" s="208">
        <v>376</v>
      </c>
      <c r="J7" s="208">
        <v>177</v>
      </c>
    </row>
    <row r="8" spans="1:13" ht="15" customHeight="1" x14ac:dyDescent="0.25">
      <c r="A8" s="175" t="s">
        <v>589</v>
      </c>
      <c r="B8" s="208">
        <v>1178</v>
      </c>
      <c r="C8" s="208">
        <v>1053</v>
      </c>
      <c r="G8" s="113"/>
      <c r="H8" s="175" t="s">
        <v>589</v>
      </c>
      <c r="I8" s="208">
        <v>964</v>
      </c>
      <c r="J8" s="208">
        <v>755</v>
      </c>
    </row>
    <row r="9" spans="1:13" ht="15" customHeight="1" x14ac:dyDescent="0.25">
      <c r="A9" s="175" t="s">
        <v>590</v>
      </c>
      <c r="B9" s="208">
        <v>1548</v>
      </c>
      <c r="C9" s="208">
        <v>2062</v>
      </c>
      <c r="G9" s="113"/>
      <c r="H9" s="175" t="s">
        <v>590</v>
      </c>
      <c r="I9" s="208">
        <v>1639</v>
      </c>
      <c r="J9" s="208">
        <v>2075</v>
      </c>
    </row>
    <row r="10" spans="1:13" ht="15" customHeight="1" x14ac:dyDescent="0.25">
      <c r="A10" s="175" t="s">
        <v>591</v>
      </c>
      <c r="B10" s="208">
        <v>166</v>
      </c>
      <c r="C10" s="208">
        <v>175</v>
      </c>
      <c r="G10" s="113"/>
      <c r="H10" s="175" t="s">
        <v>591</v>
      </c>
      <c r="I10" s="208">
        <v>188</v>
      </c>
      <c r="J10" s="208">
        <v>187</v>
      </c>
    </row>
    <row r="11" spans="1:13" ht="15" customHeight="1" x14ac:dyDescent="0.25">
      <c r="A11" s="176" t="s">
        <v>592</v>
      </c>
      <c r="B11" s="209">
        <v>155</v>
      </c>
      <c r="C11" s="209">
        <v>159</v>
      </c>
      <c r="G11" s="113"/>
      <c r="H11" s="176" t="s">
        <v>592</v>
      </c>
      <c r="I11" s="209">
        <v>240</v>
      </c>
      <c r="J11" s="209">
        <v>228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12</v>
      </c>
      <c r="C17" s="178">
        <f>IF(ISBLANK(C5),"0",C5)</f>
        <v>14</v>
      </c>
      <c r="G17" s="113"/>
      <c r="H17" s="174" t="s">
        <v>586</v>
      </c>
      <c r="I17" s="177">
        <f>IF(ISBLANK(I5),"0",I5)</f>
        <v>4</v>
      </c>
      <c r="J17" s="178">
        <f>IF(ISBLANK(J5),"0",J5)</f>
        <v>6</v>
      </c>
    </row>
    <row r="18" spans="1:13" ht="15" customHeight="1" x14ac:dyDescent="0.25">
      <c r="A18" s="175" t="s">
        <v>587</v>
      </c>
      <c r="B18" s="179">
        <f t="shared" ref="B18:C18" si="0">IF(ISBLANK(B6),"0",B6)</f>
        <v>233</v>
      </c>
      <c r="C18" s="180">
        <f t="shared" si="0"/>
        <v>33</v>
      </c>
      <c r="G18" s="113"/>
      <c r="H18" s="175" t="s">
        <v>587</v>
      </c>
      <c r="I18" s="179">
        <f t="shared" ref="I18:J18" si="1">IF(ISBLANK(I6),"0",I6)</f>
        <v>47</v>
      </c>
      <c r="J18" s="180">
        <f t="shared" si="1"/>
        <v>9</v>
      </c>
    </row>
    <row r="19" spans="1:13" ht="15" customHeight="1" x14ac:dyDescent="0.25">
      <c r="A19" s="175" t="s">
        <v>588</v>
      </c>
      <c r="B19" s="179">
        <f t="shared" ref="B19:C19" si="2">IF(ISBLANK(B7),"0",B7)</f>
        <v>939</v>
      </c>
      <c r="C19" s="180">
        <f t="shared" si="2"/>
        <v>489</v>
      </c>
      <c r="G19" s="113"/>
      <c r="H19" s="175" t="s">
        <v>588</v>
      </c>
      <c r="I19" s="179">
        <f t="shared" ref="I19:J19" si="3">IF(ISBLANK(I7),"0",I7)</f>
        <v>376</v>
      </c>
      <c r="J19" s="180">
        <f t="shared" si="3"/>
        <v>177</v>
      </c>
    </row>
    <row r="20" spans="1:13" ht="15" customHeight="1" x14ac:dyDescent="0.25">
      <c r="A20" s="175" t="s">
        <v>589</v>
      </c>
      <c r="B20" s="179">
        <f t="shared" ref="B20:C20" si="4">IF(ISBLANK(B8),"0",B8)</f>
        <v>1178</v>
      </c>
      <c r="C20" s="180">
        <f t="shared" si="4"/>
        <v>1053</v>
      </c>
      <c r="G20" s="113"/>
      <c r="H20" s="175" t="s">
        <v>589</v>
      </c>
      <c r="I20" s="179">
        <f t="shared" ref="I20:J20" si="5">IF(ISBLANK(I8),"0",I8)</f>
        <v>964</v>
      </c>
      <c r="J20" s="180">
        <f t="shared" si="5"/>
        <v>755</v>
      </c>
    </row>
    <row r="21" spans="1:13" ht="15" customHeight="1" x14ac:dyDescent="0.25">
      <c r="A21" s="175" t="s">
        <v>590</v>
      </c>
      <c r="B21" s="179">
        <f t="shared" ref="B21:C21" si="6">IF(ISBLANK(B9),"0",B9)</f>
        <v>1548</v>
      </c>
      <c r="C21" s="180">
        <f t="shared" si="6"/>
        <v>2062</v>
      </c>
      <c r="G21" s="113"/>
      <c r="H21" s="175" t="s">
        <v>590</v>
      </c>
      <c r="I21" s="179">
        <f t="shared" ref="I21:J21" si="7">IF(ISBLANK(I9),"0",I9)</f>
        <v>1639</v>
      </c>
      <c r="J21" s="180">
        <f t="shared" si="7"/>
        <v>2075</v>
      </c>
    </row>
    <row r="22" spans="1:13" ht="15" customHeight="1" x14ac:dyDescent="0.25">
      <c r="A22" s="175" t="s">
        <v>591</v>
      </c>
      <c r="B22" s="179">
        <f t="shared" ref="B22:C22" si="8">IF(ISBLANK(B10),"0",B10)</f>
        <v>166</v>
      </c>
      <c r="C22" s="180">
        <f t="shared" si="8"/>
        <v>175</v>
      </c>
      <c r="G22" s="113"/>
      <c r="H22" s="175" t="s">
        <v>591</v>
      </c>
      <c r="I22" s="179">
        <f t="shared" ref="I22:J22" si="9">IF(ISBLANK(I10),"0",I10)</f>
        <v>188</v>
      </c>
      <c r="J22" s="180">
        <f t="shared" si="9"/>
        <v>187</v>
      </c>
    </row>
    <row r="23" spans="1:13" ht="15" customHeight="1" x14ac:dyDescent="0.25">
      <c r="A23" s="176" t="s">
        <v>592</v>
      </c>
      <c r="B23" s="181">
        <f t="shared" ref="B23:C23" si="10">IF(ISBLANK(B11),"0",B11)</f>
        <v>155</v>
      </c>
      <c r="C23" s="182">
        <f t="shared" si="10"/>
        <v>159</v>
      </c>
      <c r="G23" s="113"/>
      <c r="H23" s="176" t="s">
        <v>592</v>
      </c>
      <c r="I23" s="181">
        <f t="shared" ref="I23:J23" si="11">IF(ISBLANK(I11),"0",I11)</f>
        <v>240</v>
      </c>
      <c r="J23" s="182">
        <f t="shared" si="11"/>
        <v>228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0.2836208934058142</v>
      </c>
      <c r="C29" s="184">
        <f>C17/SUM(C17:C23)*100</f>
        <v>0.35131744040150564</v>
      </c>
      <c r="D29" s="253"/>
      <c r="E29" s="253"/>
      <c r="G29" s="113"/>
      <c r="H29" s="174" t="s">
        <v>593</v>
      </c>
      <c r="I29" s="184">
        <f>I17/SUM(I17:I23)*100</f>
        <v>0.11567379988432619</v>
      </c>
      <c r="J29" s="184">
        <f>J17/SUM(J17:J23)*100</f>
        <v>0.17457084666860634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5.5069723469628924</v>
      </c>
      <c r="C30" s="185">
        <f>C18/SUM(C17:C23)*100</f>
        <v>0.82810539523212046</v>
      </c>
      <c r="D30" s="253"/>
      <c r="E30" s="253"/>
      <c r="G30" s="113"/>
      <c r="H30" s="175" t="s">
        <v>594</v>
      </c>
      <c r="I30" s="185">
        <f>I18/SUM(I17:I23)*100</f>
        <v>1.3591671486408328</v>
      </c>
      <c r="J30" s="185">
        <f>J18/SUM(J17:J23)*100</f>
        <v>0.26185627000290951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22.193334909004964</v>
      </c>
      <c r="C31" s="185">
        <f>C19/SUM(C17:C23)*100</f>
        <v>12.271016311166875</v>
      </c>
      <c r="D31" s="253"/>
      <c r="E31" s="253"/>
      <c r="G31" s="113"/>
      <c r="H31" s="175" t="s">
        <v>595</v>
      </c>
      <c r="I31" s="185">
        <f>I19/SUM(I17:I23)*100</f>
        <v>10.873337189126662</v>
      </c>
      <c r="J31" s="185">
        <f>J19/SUM(J17:J23)*100</f>
        <v>5.1498399767238867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27.842117702670766</v>
      </c>
      <c r="C32" s="185">
        <f>C20/SUM(C17:C23)*100</f>
        <v>26.424090338770391</v>
      </c>
      <c r="D32" s="253"/>
      <c r="E32" s="253"/>
      <c r="G32" s="113"/>
      <c r="H32" s="175" t="s">
        <v>596</v>
      </c>
      <c r="I32" s="185">
        <f>I20/SUM(I17:I23)*100</f>
        <v>27.877385772122615</v>
      </c>
      <c r="J32" s="185">
        <f>J20/SUM(J17:J23)*100</f>
        <v>21.966831539132965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36.587095249350035</v>
      </c>
      <c r="C33" s="185">
        <f>C21/SUM(C17:C23)*100</f>
        <v>51.744040150564615</v>
      </c>
      <c r="D33" s="253"/>
      <c r="E33" s="253"/>
      <c r="G33" s="113"/>
      <c r="H33" s="175" t="s">
        <v>597</v>
      </c>
      <c r="I33" s="185">
        <f>I21/SUM(I17:I23)*100</f>
        <v>47.397339502602662</v>
      </c>
      <c r="J33" s="185">
        <f>J21/SUM(J17:J23)*100</f>
        <v>60.372417806226366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3.9234223587804302</v>
      </c>
      <c r="C34" s="185">
        <f>C22/SUM(C17:C23)*100</f>
        <v>4.3914680050188206</v>
      </c>
      <c r="D34" s="253"/>
      <c r="E34" s="253"/>
      <c r="G34" s="113"/>
      <c r="H34" s="175" t="s">
        <v>598</v>
      </c>
      <c r="I34" s="185">
        <f>I22/SUM(I17:I23)*100</f>
        <v>5.4366685945633311</v>
      </c>
      <c r="J34" s="185">
        <f>J22/SUM(J17:J23)*100</f>
        <v>5.4407913878382317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3.6634365398251005</v>
      </c>
      <c r="C35" s="186">
        <f>C23/SUM(C17:C23)*100</f>
        <v>3.9899623588456716</v>
      </c>
      <c r="D35" s="253"/>
      <c r="E35" s="253"/>
      <c r="G35" s="113"/>
      <c r="H35" s="176" t="s">
        <v>599</v>
      </c>
      <c r="I35" s="186">
        <f>I23/SUM(I17:I23)*100</f>
        <v>6.940427993059572</v>
      </c>
      <c r="J35" s="186">
        <f>J23/SUM(J17:J23)*100</f>
        <v>6.6336921734070406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0.2836208934058142</v>
      </c>
      <c r="C41" s="184">
        <f t="shared" si="12"/>
        <v>0.35131744040150564</v>
      </c>
      <c r="G41" s="113"/>
      <c r="H41" s="174" t="s">
        <v>601</v>
      </c>
      <c r="I41" s="184">
        <f t="shared" ref="I41:J41" si="13">I29</f>
        <v>0.11567379988432619</v>
      </c>
      <c r="J41" s="184">
        <f t="shared" si="13"/>
        <v>0.17457084666860634</v>
      </c>
    </row>
    <row r="42" spans="1:12" x14ac:dyDescent="0.25">
      <c r="A42" s="175" t="s">
        <v>602</v>
      </c>
      <c r="B42" s="185">
        <f t="shared" si="12"/>
        <v>5.5069723469628924</v>
      </c>
      <c r="C42" s="185">
        <f t="shared" si="12"/>
        <v>0.82810539523212046</v>
      </c>
      <c r="G42" s="113"/>
      <c r="H42" s="175" t="s">
        <v>602</v>
      </c>
      <c r="I42" s="185">
        <f t="shared" ref="I42:J42" si="14">I30</f>
        <v>1.3591671486408328</v>
      </c>
      <c r="J42" s="185">
        <f t="shared" si="14"/>
        <v>0.26185627000290951</v>
      </c>
    </row>
    <row r="43" spans="1:12" x14ac:dyDescent="0.25">
      <c r="A43" s="175" t="s">
        <v>603</v>
      </c>
      <c r="B43" s="185">
        <f t="shared" si="12"/>
        <v>22.193334909004964</v>
      </c>
      <c r="C43" s="185">
        <f t="shared" si="12"/>
        <v>12.271016311166875</v>
      </c>
      <c r="G43" s="113"/>
      <c r="H43" s="175" t="s">
        <v>603</v>
      </c>
      <c r="I43" s="185">
        <f t="shared" ref="I43:J43" si="15">I31</f>
        <v>10.873337189126662</v>
      </c>
      <c r="J43" s="185">
        <f t="shared" si="15"/>
        <v>5.1498399767238867</v>
      </c>
    </row>
    <row r="44" spans="1:12" x14ac:dyDescent="0.25">
      <c r="A44" s="175" t="s">
        <v>604</v>
      </c>
      <c r="B44" s="185">
        <f t="shared" si="12"/>
        <v>27.842117702670766</v>
      </c>
      <c r="C44" s="185">
        <f t="shared" si="12"/>
        <v>26.424090338770391</v>
      </c>
      <c r="G44" s="113"/>
      <c r="H44" s="175" t="s">
        <v>604</v>
      </c>
      <c r="I44" s="185">
        <f t="shared" ref="I44:J44" si="16">I32</f>
        <v>27.877385772122615</v>
      </c>
      <c r="J44" s="185">
        <f t="shared" si="16"/>
        <v>21.966831539132965</v>
      </c>
    </row>
    <row r="45" spans="1:12" x14ac:dyDescent="0.25">
      <c r="A45" s="175" t="s">
        <v>605</v>
      </c>
      <c r="B45" s="185">
        <f t="shared" si="12"/>
        <v>36.587095249350035</v>
      </c>
      <c r="C45" s="185">
        <f t="shared" si="12"/>
        <v>51.744040150564615</v>
      </c>
      <c r="G45" s="113"/>
      <c r="H45" s="175" t="s">
        <v>605</v>
      </c>
      <c r="I45" s="185">
        <f t="shared" ref="I45:J45" si="17">I33</f>
        <v>47.397339502602662</v>
      </c>
      <c r="J45" s="185">
        <f t="shared" si="17"/>
        <v>60.372417806226366</v>
      </c>
    </row>
    <row r="46" spans="1:12" x14ac:dyDescent="0.25">
      <c r="A46" s="175" t="s">
        <v>606</v>
      </c>
      <c r="B46" s="185">
        <f t="shared" si="12"/>
        <v>3.9234223587804302</v>
      </c>
      <c r="C46" s="185">
        <f t="shared" si="12"/>
        <v>4.3914680050188206</v>
      </c>
      <c r="G46" s="113"/>
      <c r="H46" s="175" t="s">
        <v>606</v>
      </c>
      <c r="I46" s="185">
        <f t="shared" ref="I46:J46" si="18">I34</f>
        <v>5.4366685945633311</v>
      </c>
      <c r="J46" s="185">
        <f t="shared" si="18"/>
        <v>5.4407913878382317</v>
      </c>
    </row>
    <row r="47" spans="1:12" x14ac:dyDescent="0.25">
      <c r="A47" s="176" t="s">
        <v>607</v>
      </c>
      <c r="B47" s="186">
        <f t="shared" si="12"/>
        <v>3.6634365398251005</v>
      </c>
      <c r="C47" s="186">
        <f t="shared" si="12"/>
        <v>3.9899623588456716</v>
      </c>
      <c r="G47" s="113"/>
      <c r="H47" s="176" t="s">
        <v>607</v>
      </c>
      <c r="I47" s="186">
        <f t="shared" ref="I47:J47" si="19">I35</f>
        <v>6.940427993059572</v>
      </c>
      <c r="J47" s="186">
        <f t="shared" si="19"/>
        <v>6.6336921734070406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2769</v>
      </c>
      <c r="C5" s="207">
        <v>2289</v>
      </c>
      <c r="D5" s="253"/>
      <c r="E5" s="253"/>
      <c r="F5" s="1003"/>
      <c r="H5" s="174" t="s">
        <v>624</v>
      </c>
      <c r="I5" s="207">
        <v>1301</v>
      </c>
      <c r="J5" s="207">
        <v>1077</v>
      </c>
    </row>
    <row r="6" spans="1:10" ht="15" customHeight="1" x14ac:dyDescent="0.25">
      <c r="A6" s="175" t="s">
        <v>625</v>
      </c>
      <c r="B6" s="208">
        <v>648</v>
      </c>
      <c r="C6" s="208">
        <v>749</v>
      </c>
      <c r="D6" s="253"/>
      <c r="E6" s="253"/>
      <c r="F6" s="1003"/>
      <c r="H6" s="175" t="s">
        <v>625</v>
      </c>
      <c r="I6" s="208">
        <v>958</v>
      </c>
      <c r="J6" s="208">
        <v>1125</v>
      </c>
    </row>
    <row r="7" spans="1:10" ht="15" customHeight="1" x14ac:dyDescent="0.25">
      <c r="A7" s="176" t="s">
        <v>626</v>
      </c>
      <c r="B7" s="209">
        <v>814</v>
      </c>
      <c r="C7" s="209">
        <v>947</v>
      </c>
      <c r="D7" s="253"/>
      <c r="E7" s="253"/>
      <c r="F7" s="1003"/>
      <c r="H7" s="175" t="s">
        <v>626</v>
      </c>
      <c r="I7" s="208">
        <v>1194</v>
      </c>
      <c r="J7" s="208">
        <v>1225</v>
      </c>
    </row>
    <row r="8" spans="1:10" x14ac:dyDescent="0.25">
      <c r="D8" s="253"/>
      <c r="E8" s="253"/>
      <c r="F8" s="1003"/>
      <c r="H8" s="176" t="s">
        <v>2351</v>
      </c>
      <c r="I8" s="209">
        <v>5</v>
      </c>
      <c r="J8" s="209">
        <v>10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2769</v>
      </c>
      <c r="C13" s="178">
        <f>IF(ISBLANK(C5),"0",C5)</f>
        <v>2289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648</v>
      </c>
      <c r="C14" s="180">
        <f t="shared" si="0"/>
        <v>749</v>
      </c>
      <c r="D14" s="253"/>
      <c r="E14" s="253"/>
      <c r="F14" s="1003"/>
      <c r="H14" s="174" t="s">
        <v>624</v>
      </c>
      <c r="I14" s="177">
        <f>IF(ISBLANK(I5),"0",I5)</f>
        <v>1301</v>
      </c>
      <c r="J14" s="178">
        <f>IF(ISBLANK(J5),"0",J5)</f>
        <v>1077</v>
      </c>
    </row>
    <row r="15" spans="1:10" ht="15" customHeight="1" x14ac:dyDescent="0.25">
      <c r="A15" s="176" t="s">
        <v>626</v>
      </c>
      <c r="B15" s="181">
        <f t="shared" si="0"/>
        <v>814</v>
      </c>
      <c r="C15" s="182">
        <f t="shared" si="0"/>
        <v>947</v>
      </c>
      <c r="D15" s="253"/>
      <c r="E15" s="253"/>
      <c r="F15" s="1003"/>
      <c r="H15" s="175" t="s">
        <v>625</v>
      </c>
      <c r="I15" s="179">
        <f t="shared" ref="I15:J15" si="1">IF(ISBLANK(I6),"0",I6)</f>
        <v>958</v>
      </c>
      <c r="J15" s="180">
        <f t="shared" si="1"/>
        <v>1125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1194</v>
      </c>
      <c r="J16" s="180">
        <f t="shared" si="2"/>
        <v>1225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</v>
      </c>
      <c r="J17" s="182">
        <f t="shared" si="3"/>
        <v>10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65.445521153391624</v>
      </c>
      <c r="C21" s="184">
        <f>C13/SUM(C13:C15)*100</f>
        <v>57.440401505646179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15.315528243913967</v>
      </c>
      <c r="C22" s="185">
        <f>C14/SUM(C13:C15)*100</f>
        <v>18.795483061480553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19.238950602694398</v>
      </c>
      <c r="C23" s="186">
        <f>C15/SUM(C13:C15)*100</f>
        <v>23.764115432873275</v>
      </c>
      <c r="D23" s="253"/>
      <c r="E23" s="253"/>
      <c r="F23" s="1003"/>
      <c r="H23" s="174" t="s">
        <v>629</v>
      </c>
      <c r="I23" s="184">
        <f>I14/SUM(I14:I17)*100</f>
        <v>37.622903412377099</v>
      </c>
      <c r="J23" s="184">
        <f>J14/SUM(J14:J17)*100</f>
        <v>31.335466977014836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27.703875072296125</v>
      </c>
      <c r="J24" s="185">
        <f>J15/SUM(J14:J17)*100</f>
        <v>32.732033750363684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34.528629265471373</v>
      </c>
      <c r="J25" s="185">
        <f>J16/SUM(J14:J17)*100</f>
        <v>35.641547861507128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0.14459224985540775</v>
      </c>
      <c r="J26" s="186">
        <f>J17/SUM(J14:J17)*100</f>
        <v>0.29095141111434386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65.445521153391624</v>
      </c>
      <c r="C29" s="189">
        <f t="shared" si="4"/>
        <v>57.440401505646179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15.315528243913967</v>
      </c>
      <c r="C30" s="192">
        <f t="shared" si="4"/>
        <v>18.795483061480553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19.238950602694398</v>
      </c>
      <c r="C31" s="195">
        <f t="shared" si="4"/>
        <v>23.764115432873275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37.622903412377099</v>
      </c>
      <c r="J32" s="189">
        <f>J23</f>
        <v>31.335466977014836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27.703875072296125</v>
      </c>
      <c r="J33" s="192">
        <f t="shared" si="5"/>
        <v>32.732033750363684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34.528629265471373</v>
      </c>
      <c r="J34" s="192">
        <f t="shared" si="6"/>
        <v>35.641547861507128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0.14459224985540775</v>
      </c>
      <c r="J35" s="195">
        <f t="shared" si="7"/>
        <v>0.29095141111434386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124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7917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6.9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22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73.28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194.7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0</v>
      </c>
      <c r="E5" s="28"/>
      <c r="J5" s="654" t="s">
        <v>542</v>
      </c>
      <c r="K5" s="669">
        <f>IF(ISBLANK(B5),"",B5)</f>
        <v>2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0</v>
      </c>
      <c r="C6" s="657">
        <v>0</v>
      </c>
      <c r="E6" s="44"/>
      <c r="J6" s="656" t="s">
        <v>543</v>
      </c>
      <c r="K6" s="670">
        <f t="shared" ref="K6:K10" si="0">IF(ISBLANK(B6),"",B6)</f>
        <v>0</v>
      </c>
      <c r="L6" s="619">
        <f t="shared" ref="L6:L10" si="1">IF(ISBLANK(C6),"",C6)</f>
        <v>0</v>
      </c>
      <c r="N6" s="44"/>
    </row>
    <row r="7" spans="1:15" x14ac:dyDescent="0.25">
      <c r="A7" s="656" t="s">
        <v>641</v>
      </c>
      <c r="B7" s="657">
        <v>5</v>
      </c>
      <c r="C7" s="657">
        <v>3</v>
      </c>
      <c r="E7" s="44"/>
      <c r="J7" s="656" t="s">
        <v>641</v>
      </c>
      <c r="K7" s="670">
        <f t="shared" si="0"/>
        <v>5</v>
      </c>
      <c r="L7" s="619">
        <f t="shared" si="1"/>
        <v>3</v>
      </c>
      <c r="N7" s="44"/>
    </row>
    <row r="8" spans="1:15" x14ac:dyDescent="0.25">
      <c r="A8" s="650" t="s">
        <v>642</v>
      </c>
      <c r="B8" s="651">
        <v>1</v>
      </c>
      <c r="C8" s="651">
        <v>4</v>
      </c>
      <c r="E8" s="21"/>
      <c r="J8" s="650" t="s">
        <v>642</v>
      </c>
      <c r="K8" s="670">
        <f t="shared" si="0"/>
        <v>1</v>
      </c>
      <c r="L8" s="619">
        <f t="shared" si="1"/>
        <v>4</v>
      </c>
      <c r="N8" s="21"/>
    </row>
    <row r="9" spans="1:15" x14ac:dyDescent="0.25">
      <c r="A9" s="650" t="s">
        <v>643</v>
      </c>
      <c r="B9" s="651">
        <v>11</v>
      </c>
      <c r="C9" s="651">
        <v>5</v>
      </c>
      <c r="E9" s="21"/>
      <c r="J9" s="650" t="s">
        <v>643</v>
      </c>
      <c r="K9" s="670">
        <f t="shared" si="0"/>
        <v>11</v>
      </c>
      <c r="L9" s="619">
        <f t="shared" si="1"/>
        <v>5</v>
      </c>
      <c r="N9" s="21"/>
    </row>
    <row r="10" spans="1:15" x14ac:dyDescent="0.25">
      <c r="A10" s="652" t="s">
        <v>365</v>
      </c>
      <c r="B10" s="653">
        <v>172</v>
      </c>
      <c r="C10" s="653">
        <v>10</v>
      </c>
      <c r="J10" s="652" t="s">
        <v>365</v>
      </c>
      <c r="K10" s="671">
        <f t="shared" si="0"/>
        <v>172</v>
      </c>
      <c r="L10" s="620">
        <f t="shared" si="1"/>
        <v>10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4.28</v>
      </c>
      <c r="C15" s="197"/>
      <c r="D15" s="253"/>
      <c r="E15" s="211"/>
      <c r="F15" s="253"/>
      <c r="G15" s="253"/>
      <c r="J15" s="673" t="s">
        <v>488</v>
      </c>
      <c r="K15" s="674">
        <f>B15</f>
        <v>4.28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0.52</v>
      </c>
      <c r="C16" s="197"/>
      <c r="D16" s="253"/>
      <c r="E16" s="254"/>
      <c r="F16" s="253"/>
      <c r="G16" s="253"/>
      <c r="J16" s="675" t="s">
        <v>489</v>
      </c>
      <c r="K16" s="676">
        <f>B16</f>
        <v>0.52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2.2200000000000002</v>
      </c>
      <c r="C18" s="197"/>
      <c r="D18" s="255"/>
      <c r="E18" s="256"/>
      <c r="F18" s="253"/>
      <c r="G18" s="253"/>
      <c r="J18" s="678" t="s">
        <v>501</v>
      </c>
      <c r="K18" s="674">
        <f>B18</f>
        <v>2.2200000000000002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2.67</v>
      </c>
      <c r="C19" s="198"/>
      <c r="D19" s="255"/>
      <c r="E19" s="256"/>
      <c r="F19" s="253"/>
      <c r="G19" s="253"/>
      <c r="J19" s="672" t="s">
        <v>502</v>
      </c>
      <c r="K19" s="676">
        <f>B19</f>
        <v>2.67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2.4500000000000002</v>
      </c>
      <c r="C21" s="253"/>
      <c r="D21" s="253"/>
      <c r="E21" s="253"/>
      <c r="F21" s="253"/>
      <c r="G21" s="253"/>
      <c r="J21" s="661" t="s">
        <v>498</v>
      </c>
      <c r="K21" s="679">
        <f>B21</f>
        <v>2.4500000000000002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0</v>
      </c>
      <c r="E32" s="28"/>
      <c r="J32" s="654" t="s">
        <v>542</v>
      </c>
      <c r="K32" s="669">
        <f>IF(ISBLANK(B32),"",B32)</f>
        <v>1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0</v>
      </c>
      <c r="C34" s="657">
        <v>0</v>
      </c>
      <c r="E34" s="44"/>
      <c r="J34" s="656" t="s">
        <v>641</v>
      </c>
      <c r="K34" s="670">
        <f t="shared" si="2"/>
        <v>0</v>
      </c>
      <c r="L34" s="619">
        <f t="shared" si="3"/>
        <v>0</v>
      </c>
      <c r="N34" s="44"/>
    </row>
    <row r="35" spans="1:15" x14ac:dyDescent="0.25">
      <c r="A35" s="650" t="s">
        <v>642</v>
      </c>
      <c r="B35" s="651">
        <v>2</v>
      </c>
      <c r="C35" s="651">
        <v>1</v>
      </c>
      <c r="E35" s="21"/>
      <c r="J35" s="650" t="s">
        <v>642</v>
      </c>
      <c r="K35" s="670">
        <f t="shared" si="2"/>
        <v>2</v>
      </c>
      <c r="L35" s="619">
        <f t="shared" si="3"/>
        <v>1</v>
      </c>
      <c r="N35" s="21"/>
    </row>
    <row r="36" spans="1:15" x14ac:dyDescent="0.25">
      <c r="A36" s="650" t="s">
        <v>643</v>
      </c>
      <c r="B36" s="651">
        <v>5</v>
      </c>
      <c r="C36" s="651">
        <v>5</v>
      </c>
      <c r="E36" s="21"/>
      <c r="J36" s="650" t="s">
        <v>643</v>
      </c>
      <c r="K36" s="670">
        <f t="shared" si="2"/>
        <v>5</v>
      </c>
      <c r="L36" s="619">
        <f t="shared" si="3"/>
        <v>5</v>
      </c>
      <c r="N36" s="21"/>
    </row>
    <row r="37" spans="1:15" x14ac:dyDescent="0.25">
      <c r="A37" s="652" t="s">
        <v>365</v>
      </c>
      <c r="B37" s="653">
        <v>26</v>
      </c>
      <c r="C37" s="653">
        <v>0</v>
      </c>
      <c r="J37" s="652" t="s">
        <v>365</v>
      </c>
      <c r="K37" s="671">
        <f t="shared" si="2"/>
        <v>26</v>
      </c>
      <c r="L37" s="620">
        <f t="shared" si="3"/>
        <v>0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0.93</v>
      </c>
      <c r="C42" s="197"/>
      <c r="D42" s="253"/>
      <c r="E42" s="211"/>
      <c r="F42" s="253"/>
      <c r="G42" s="253"/>
      <c r="J42" s="673" t="s">
        <v>488</v>
      </c>
      <c r="K42" s="674">
        <f>B42</f>
        <v>0.93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0.17</v>
      </c>
      <c r="C43" s="197"/>
      <c r="D43" s="253"/>
      <c r="E43" s="254"/>
      <c r="F43" s="253"/>
      <c r="G43" s="253"/>
      <c r="J43" s="675" t="s">
        <v>489</v>
      </c>
      <c r="K43" s="676">
        <f>B43</f>
        <v>0.17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0.64</v>
      </c>
      <c r="C45" s="197"/>
      <c r="D45" s="255"/>
      <c r="E45" s="256"/>
      <c r="F45" s="253"/>
      <c r="G45" s="253"/>
      <c r="J45" s="678" t="s">
        <v>501</v>
      </c>
      <c r="K45" s="674">
        <f>B45</f>
        <v>0.64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0.46</v>
      </c>
      <c r="C46" s="198"/>
      <c r="D46" s="255"/>
      <c r="E46" s="256"/>
      <c r="F46" s="253"/>
      <c r="G46" s="253"/>
      <c r="J46" s="672" t="s">
        <v>502</v>
      </c>
      <c r="K46" s="676">
        <f>B46</f>
        <v>0.46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0.55000000000000004</v>
      </c>
      <c r="C48" s="253"/>
      <c r="D48" s="253"/>
      <c r="E48" s="253"/>
      <c r="F48" s="253"/>
      <c r="G48" s="253"/>
      <c r="J48" s="661" t="s">
        <v>498</v>
      </c>
      <c r="K48" s="679">
        <f>B48</f>
        <v>0.55000000000000004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350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153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350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11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1.5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0.28999999999999998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2.5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83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1.85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12.6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91.3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32.6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126913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16030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102.5</v>
      </c>
      <c r="E4" s="600">
        <v>1.98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80</v>
      </c>
      <c r="E5" s="751">
        <v>1.31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21.3</v>
      </c>
      <c r="D6" s="959">
        <v>83</v>
      </c>
      <c r="E6" s="959">
        <v>1.85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21.3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12</v>
      </c>
      <c r="C4" s="643">
        <v>1.4</v>
      </c>
      <c r="D4" s="643">
        <v>2.7</v>
      </c>
      <c r="E4" s="643">
        <v>0.27</v>
      </c>
      <c r="F4" s="643">
        <v>0.9</v>
      </c>
      <c r="G4" s="643">
        <v>2.4</v>
      </c>
      <c r="H4" s="1066"/>
      <c r="I4" s="253"/>
      <c r="J4" s="253"/>
      <c r="K4" s="253"/>
    </row>
    <row r="5" spans="1:11" x14ac:dyDescent="0.25">
      <c r="A5" s="480">
        <v>2021</v>
      </c>
      <c r="B5" s="602">
        <v>11</v>
      </c>
      <c r="C5" s="602">
        <v>1.3</v>
      </c>
      <c r="D5" s="602">
        <v>4.2</v>
      </c>
      <c r="E5" s="602">
        <v>0.27</v>
      </c>
      <c r="F5" s="602">
        <v>0.9</v>
      </c>
      <c r="G5" s="602">
        <v>2.4</v>
      </c>
      <c r="H5" s="1066"/>
      <c r="I5" s="253"/>
      <c r="J5" s="253"/>
      <c r="K5" s="253"/>
    </row>
    <row r="6" spans="1:11" x14ac:dyDescent="0.25">
      <c r="A6" s="360">
        <v>2022</v>
      </c>
      <c r="B6" s="602">
        <v>11</v>
      </c>
      <c r="C6" s="602">
        <v>1.4</v>
      </c>
      <c r="D6" s="602">
        <v>1.5</v>
      </c>
      <c r="E6" s="602">
        <v>0.28999999999999998</v>
      </c>
      <c r="F6" s="602">
        <v>0.9</v>
      </c>
      <c r="G6" s="602">
        <v>2.5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69.599999999999994</v>
      </c>
      <c r="D5" s="602">
        <v>2</v>
      </c>
      <c r="E5" s="602">
        <v>23.8</v>
      </c>
      <c r="F5" s="253"/>
      <c r="G5" s="253"/>
      <c r="H5" s="253"/>
    </row>
    <row r="6" spans="1:8" x14ac:dyDescent="0.25">
      <c r="A6" s="360">
        <v>2021</v>
      </c>
      <c r="B6" s="602">
        <v>76.2</v>
      </c>
      <c r="C6" s="602">
        <v>78.599999999999994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91.3</v>
      </c>
      <c r="C7" s="1067">
        <v>32.6</v>
      </c>
      <c r="D7" s="1067">
        <v>1</v>
      </c>
      <c r="E7" s="1067">
        <v>12.6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23.8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12.6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647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8.1999999999999993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129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1571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47664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6020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755</v>
      </c>
      <c r="C5" s="1034">
        <v>282</v>
      </c>
      <c r="D5" s="600">
        <v>473</v>
      </c>
      <c r="G5" s="871" t="s">
        <v>126</v>
      </c>
      <c r="H5" s="637">
        <f>IF(ISBLANK(D7),"",D7)</f>
        <v>392</v>
      </c>
    </row>
    <row r="6" spans="1:17" x14ac:dyDescent="0.25">
      <c r="A6" s="641">
        <v>2021</v>
      </c>
      <c r="B6" s="1034">
        <v>581</v>
      </c>
      <c r="C6" s="1034">
        <v>240</v>
      </c>
      <c r="D6" s="602">
        <v>341</v>
      </c>
      <c r="G6" s="635" t="s">
        <v>127</v>
      </c>
      <c r="H6" s="623">
        <f>IF(ISBLANK(C7),"",C7)</f>
        <v>255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647</v>
      </c>
      <c r="C7" s="1034">
        <v>255</v>
      </c>
      <c r="D7" s="617">
        <v>392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392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255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13.3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13.3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5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427</v>
      </c>
      <c r="C6" s="55">
        <v>220</v>
      </c>
      <c r="D6" s="55">
        <v>207</v>
      </c>
      <c r="E6" s="70">
        <v>589</v>
      </c>
      <c r="F6" s="55">
        <v>295</v>
      </c>
      <c r="G6" s="110">
        <v>294</v>
      </c>
      <c r="H6" s="55">
        <v>344</v>
      </c>
      <c r="I6" s="55">
        <v>185</v>
      </c>
      <c r="J6" s="55">
        <v>159</v>
      </c>
      <c r="K6" s="70">
        <v>1260</v>
      </c>
      <c r="L6" s="55">
        <v>648</v>
      </c>
      <c r="M6" s="110">
        <v>612</v>
      </c>
      <c r="N6" s="70">
        <v>1381</v>
      </c>
      <c r="O6" s="55">
        <v>758</v>
      </c>
      <c r="P6" s="110">
        <v>623</v>
      </c>
      <c r="Q6" s="70">
        <v>5269</v>
      </c>
      <c r="R6" s="55">
        <v>2737</v>
      </c>
      <c r="S6" s="110">
        <v>2532</v>
      </c>
      <c r="T6" s="70">
        <v>8406</v>
      </c>
      <c r="U6" s="55">
        <v>4180</v>
      </c>
      <c r="V6" s="160">
        <v>4226</v>
      </c>
    </row>
    <row r="7" spans="1:22" x14ac:dyDescent="0.25">
      <c r="A7" s="286">
        <v>2021</v>
      </c>
      <c r="B7" s="167">
        <v>417</v>
      </c>
      <c r="C7" s="94">
        <v>210</v>
      </c>
      <c r="D7" s="94">
        <v>207</v>
      </c>
      <c r="E7" s="167">
        <v>564</v>
      </c>
      <c r="F7" s="94">
        <v>286</v>
      </c>
      <c r="G7" s="169">
        <v>278</v>
      </c>
      <c r="H7" s="94">
        <v>333</v>
      </c>
      <c r="I7" s="94">
        <v>181</v>
      </c>
      <c r="J7" s="94">
        <v>152</v>
      </c>
      <c r="K7" s="167">
        <v>1228</v>
      </c>
      <c r="L7" s="94">
        <v>628</v>
      </c>
      <c r="M7" s="169">
        <v>600</v>
      </c>
      <c r="N7" s="167">
        <v>1378</v>
      </c>
      <c r="O7" s="94">
        <v>756</v>
      </c>
      <c r="P7" s="169">
        <v>622</v>
      </c>
      <c r="Q7" s="167">
        <v>5210</v>
      </c>
      <c r="R7" s="94">
        <v>2698</v>
      </c>
      <c r="S7" s="169">
        <v>2512</v>
      </c>
      <c r="T7" s="212">
        <v>8264</v>
      </c>
      <c r="U7" s="58">
        <v>4105</v>
      </c>
      <c r="V7" s="160">
        <v>4159</v>
      </c>
    </row>
    <row r="8" spans="1:22" x14ac:dyDescent="0.25">
      <c r="A8" s="219">
        <v>2022</v>
      </c>
      <c r="B8" s="72">
        <v>433</v>
      </c>
      <c r="C8" s="61">
        <v>214</v>
      </c>
      <c r="D8" s="61">
        <v>219</v>
      </c>
      <c r="E8" s="72">
        <v>545</v>
      </c>
      <c r="F8" s="61">
        <v>281</v>
      </c>
      <c r="G8" s="111">
        <v>264</v>
      </c>
      <c r="H8" s="61">
        <v>315</v>
      </c>
      <c r="I8" s="61">
        <v>167</v>
      </c>
      <c r="J8" s="61">
        <v>148</v>
      </c>
      <c r="K8" s="72">
        <v>1217</v>
      </c>
      <c r="L8" s="61">
        <v>622</v>
      </c>
      <c r="M8" s="111">
        <v>595</v>
      </c>
      <c r="N8" s="72">
        <v>1238</v>
      </c>
      <c r="O8" s="61">
        <v>665</v>
      </c>
      <c r="P8" s="111">
        <v>573</v>
      </c>
      <c r="Q8" s="72">
        <v>4922</v>
      </c>
      <c r="R8" s="61">
        <v>2549</v>
      </c>
      <c r="S8" s="111">
        <v>2373</v>
      </c>
      <c r="T8" s="72">
        <v>7917</v>
      </c>
      <c r="U8" s="61">
        <v>3944</v>
      </c>
      <c r="V8" s="111">
        <v>3973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433</v>
      </c>
      <c r="C15" s="172">
        <f>E8</f>
        <v>545</v>
      </c>
      <c r="D15" s="172">
        <f>H8</f>
        <v>315</v>
      </c>
      <c r="E15" s="172">
        <f>K8</f>
        <v>1217</v>
      </c>
      <c r="F15" s="172">
        <f>N8</f>
        <v>1238</v>
      </c>
      <c r="G15" s="172">
        <f>Q8</f>
        <v>4922</v>
      </c>
      <c r="H15" s="334">
        <f>T8</f>
        <v>7917</v>
      </c>
      <c r="M15" s="172">
        <f>K8</f>
        <v>1217</v>
      </c>
      <c r="N15" s="172">
        <f>H15-E15-O15</f>
        <v>4683</v>
      </c>
      <c r="O15" s="172">
        <f>H15-(B15+C15+G15)</f>
        <v>2017</v>
      </c>
      <c r="P15" s="29"/>
      <c r="Q15" s="100">
        <f>M15/H15*100</f>
        <v>15.37198433750158</v>
      </c>
      <c r="R15" s="100">
        <f>N15/H15*100</f>
        <v>59.151193633952261</v>
      </c>
      <c r="S15" s="100">
        <f>O15/H15*100</f>
        <v>25.476822028546163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15.37198433750158</v>
      </c>
      <c r="R18" s="100">
        <f>N15/H15*100</f>
        <v>59.151193633952261</v>
      </c>
      <c r="S18" s="100">
        <f>O15/H15*100</f>
        <v>25.476822028546163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21.3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17.5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17</v>
      </c>
      <c r="C4" s="600">
        <v>2</v>
      </c>
      <c r="D4" s="600">
        <v>0</v>
      </c>
      <c r="E4" s="599">
        <v>0</v>
      </c>
      <c r="F4" s="600">
        <v>14.1</v>
      </c>
      <c r="G4" s="600">
        <v>0</v>
      </c>
    </row>
    <row r="5" spans="1:10" x14ac:dyDescent="0.25">
      <c r="A5" s="286">
        <v>2022</v>
      </c>
      <c r="B5" s="751">
        <v>16</v>
      </c>
      <c r="C5" s="751">
        <v>3</v>
      </c>
      <c r="D5" s="751">
        <v>0</v>
      </c>
      <c r="E5" s="753">
        <v>0</v>
      </c>
      <c r="F5" s="751">
        <v>13.3</v>
      </c>
      <c r="G5" s="751">
        <v>0</v>
      </c>
    </row>
    <row r="6" spans="1:10" x14ac:dyDescent="0.25">
      <c r="A6" s="218">
        <v>2023</v>
      </c>
      <c r="B6" s="752">
        <v>11</v>
      </c>
      <c r="C6" s="752">
        <v>1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17</v>
      </c>
      <c r="C11" s="80">
        <f>IF(ISBLANK(D4),"",D4)</f>
        <v>0</v>
      </c>
      <c r="E11" s="103">
        <f>A4</f>
        <v>2021</v>
      </c>
      <c r="F11" s="80">
        <f>IF(ISBLANK(B4),"",B4)</f>
        <v>17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16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16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11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11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0</v>
      </c>
      <c r="E18" s="603">
        <f>A4</f>
        <v>2021</v>
      </c>
      <c r="F18" s="100">
        <f>IF(ISBLANK(C4),"",C4)</f>
        <v>2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3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3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0</v>
      </c>
      <c r="E20" s="155">
        <f t="shared" si="5"/>
        <v>2023</v>
      </c>
      <c r="F20" s="83">
        <f>IF(ISBLANK(C6),"",C6)</f>
        <v>1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143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14.5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58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47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210</v>
      </c>
    </row>
    <row r="17" spans="2:3" x14ac:dyDescent="0.25">
      <c r="B17" s="253">
        <v>2022</v>
      </c>
      <c r="C17" s="1100">
        <v>175</v>
      </c>
    </row>
    <row r="18" spans="2:3" x14ac:dyDescent="0.25">
      <c r="B18" s="253">
        <v>2023</v>
      </c>
      <c r="C18" s="1100">
        <v>143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210</v>
      </c>
    </row>
    <row r="22" spans="2:3" x14ac:dyDescent="0.25">
      <c r="B22" s="636">
        <f>B17</f>
        <v>2022</v>
      </c>
      <c r="C22" s="636">
        <f t="shared" ref="C22:C23" si="0">IF(ISBLANK(C17),"",C17)</f>
        <v>175</v>
      </c>
    </row>
    <row r="23" spans="2:3" x14ac:dyDescent="0.25">
      <c r="B23" s="636">
        <f>B18</f>
        <v>2023</v>
      </c>
      <c r="C23" s="636">
        <f t="shared" si="0"/>
        <v>143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</v>
      </c>
      <c r="C5" s="55">
        <v>7</v>
      </c>
      <c r="D5" s="55">
        <v>7</v>
      </c>
      <c r="E5" s="269">
        <f>SUM(B5:D5)</f>
        <v>18</v>
      </c>
      <c r="F5" s="71">
        <v>117</v>
      </c>
      <c r="G5" s="70">
        <v>0.3</v>
      </c>
      <c r="H5" s="55">
        <v>0.1</v>
      </c>
      <c r="I5" s="110">
        <v>0.3</v>
      </c>
      <c r="J5" s="71">
        <v>1.4</v>
      </c>
    </row>
    <row r="6" spans="1:10" x14ac:dyDescent="0.25">
      <c r="A6" s="286">
        <v>2022</v>
      </c>
      <c r="B6" s="757">
        <v>2</v>
      </c>
      <c r="C6" s="758">
        <v>7</v>
      </c>
      <c r="D6" s="758">
        <v>8</v>
      </c>
      <c r="E6" s="270">
        <f>SUM(B6:D6)</f>
        <v>17</v>
      </c>
      <c r="F6" s="214">
        <v>104</v>
      </c>
      <c r="G6" s="457">
        <v>0.2</v>
      </c>
      <c r="H6" s="458">
        <v>0.2</v>
      </c>
      <c r="I6" s="763">
        <v>0.4</v>
      </c>
      <c r="J6" s="214">
        <v>1.3</v>
      </c>
    </row>
    <row r="7" spans="1:10" x14ac:dyDescent="0.25">
      <c r="A7" s="218">
        <v>2023</v>
      </c>
      <c r="B7" s="167">
        <v>5</v>
      </c>
      <c r="C7" s="94">
        <v>8</v>
      </c>
      <c r="D7" s="94">
        <v>8</v>
      </c>
      <c r="E7" s="447">
        <f>SUM(B7:D7)</f>
        <v>21</v>
      </c>
      <c r="F7" s="168">
        <v>114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104</v>
      </c>
      <c r="C14" s="28"/>
      <c r="D14" s="28"/>
      <c r="F14" s="625" t="s">
        <v>1526</v>
      </c>
      <c r="G14" s="621">
        <f>IF(ISBLANK(B7),"",B7)</f>
        <v>5</v>
      </c>
      <c r="I14" s="625" t="s">
        <v>1529</v>
      </c>
      <c r="J14" s="621">
        <f>IF(ISBLANK(B7),"",B7)</f>
        <v>5</v>
      </c>
    </row>
    <row r="15" spans="1:10" x14ac:dyDescent="0.25">
      <c r="A15" s="624">
        <f t="shared" ref="A15" si="1">A7</f>
        <v>2023</v>
      </c>
      <c r="B15" s="623">
        <f t="shared" si="0"/>
        <v>114</v>
      </c>
      <c r="C15" s="28"/>
      <c r="D15" s="28"/>
      <c r="F15" s="626" t="s">
        <v>1527</v>
      </c>
      <c r="G15" s="622">
        <f>IF(ISBLANK(C7),"",C7)</f>
        <v>8</v>
      </c>
      <c r="I15" s="626" t="s">
        <v>1538</v>
      </c>
      <c r="J15" s="622">
        <f>IF(ISBLANK(C7),"",C7)</f>
        <v>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8</v>
      </c>
      <c r="I16" s="627" t="s">
        <v>1539</v>
      </c>
      <c r="J16" s="623">
        <f>IF(ISBLANK(D7),"",D7)</f>
        <v>8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0.2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9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10.6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</v>
      </c>
      <c r="C6" s="759"/>
      <c r="D6" s="759"/>
      <c r="E6" s="457">
        <v>3.4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</v>
      </c>
      <c r="C7" s="759"/>
      <c r="D7" s="759"/>
      <c r="E7" s="457">
        <v>3.4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9</v>
      </c>
      <c r="C8" s="760"/>
      <c r="D8" s="760"/>
      <c r="E8" s="601">
        <v>10.6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</v>
      </c>
      <c r="C16" s="755"/>
      <c r="I16" s="700">
        <f>A6</f>
        <v>2020</v>
      </c>
      <c r="J16" s="674">
        <f>IF(ISBLANK(E6),"",E6)</f>
        <v>3.4</v>
      </c>
      <c r="K16" s="756"/>
    </row>
    <row r="17" spans="1:10" x14ac:dyDescent="0.25">
      <c r="A17" s="701">
        <f>A7</f>
        <v>2021</v>
      </c>
      <c r="B17" s="853">
        <f>IF(ISBLANK(B7),"",B7)</f>
        <v>3</v>
      </c>
      <c r="C17" s="755"/>
      <c r="I17" s="701">
        <f>A7</f>
        <v>2021</v>
      </c>
      <c r="J17" s="853">
        <f>IF(ISBLANK(E7),"",E7)</f>
        <v>3.4</v>
      </c>
    </row>
    <row r="18" spans="1:10" x14ac:dyDescent="0.25">
      <c r="A18" s="702">
        <f>A8</f>
        <v>2022</v>
      </c>
      <c r="B18" s="676">
        <f>IF(ISBLANK(B8),"",B8)</f>
        <v>9</v>
      </c>
      <c r="C18" s="755"/>
      <c r="I18" s="702">
        <f>A8</f>
        <v>2022</v>
      </c>
      <c r="J18" s="676">
        <f>IF(ISBLANK(E8),"",E8)</f>
        <v>10.6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14</v>
      </c>
      <c r="D5" s="449">
        <f>IF(ISBLANK(B5),"",A5)</f>
        <v>2021</v>
      </c>
      <c r="E5" s="618">
        <f>IF(ISBLANK(B5),"",B5)</f>
        <v>14</v>
      </c>
      <c r="K5" s="217">
        <v>2020</v>
      </c>
      <c r="L5" s="655">
        <v>14.4</v>
      </c>
    </row>
    <row r="6" spans="1:12" x14ac:dyDescent="0.25">
      <c r="A6" s="229">
        <v>2022</v>
      </c>
      <c r="B6" s="602">
        <v>13</v>
      </c>
      <c r="D6" s="450">
        <f>IF(ISBLANK(B6),"",A6)</f>
        <v>2022</v>
      </c>
      <c r="E6" s="619">
        <f>IF(ISBLANK(B6),"",B6)</f>
        <v>13</v>
      </c>
      <c r="K6" s="286">
        <v>2021</v>
      </c>
      <c r="L6" s="657">
        <v>14.1</v>
      </c>
    </row>
    <row r="7" spans="1:12" x14ac:dyDescent="0.25">
      <c r="A7" s="123">
        <v>2023</v>
      </c>
      <c r="B7" s="617">
        <v>12</v>
      </c>
      <c r="D7" s="379">
        <f>IF(ISBLANK(B7),"",A7)</f>
        <v>2023</v>
      </c>
      <c r="E7" s="620">
        <f>IF(ISBLANK(B7),"",B7)</f>
        <v>12</v>
      </c>
      <c r="K7" s="219">
        <v>2022</v>
      </c>
      <c r="L7" s="617">
        <v>13.3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17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</v>
      </c>
      <c r="C5" s="602">
        <v>21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41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</v>
      </c>
      <c r="C5" s="643">
        <v>1669</v>
      </c>
      <c r="D5" s="643">
        <v>151</v>
      </c>
      <c r="E5" s="869">
        <v>9</v>
      </c>
      <c r="F5" s="1039">
        <v>6.7</v>
      </c>
      <c r="G5" s="1039">
        <v>11.2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</v>
      </c>
      <c r="C6" s="657">
        <v>1636</v>
      </c>
      <c r="D6" s="657">
        <v>116</v>
      </c>
      <c r="E6" s="657">
        <v>7</v>
      </c>
      <c r="F6" s="657">
        <v>5.8</v>
      </c>
      <c r="G6" s="657">
        <v>8.1999999999999993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</v>
      </c>
      <c r="C7" s="617">
        <v>1571</v>
      </c>
      <c r="D7" s="617">
        <v>129</v>
      </c>
      <c r="E7" s="617">
        <v>8.1999999999999993</v>
      </c>
      <c r="F7" s="617">
        <v>6.5</v>
      </c>
      <c r="G7" s="617">
        <v>9.9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17.399999999999999</v>
      </c>
      <c r="C4" s="655">
        <v>46</v>
      </c>
      <c r="D4" s="655">
        <v>3.8</v>
      </c>
      <c r="E4" s="655">
        <v>41</v>
      </c>
      <c r="F4" s="655">
        <v>0.5</v>
      </c>
      <c r="G4" s="655">
        <v>17</v>
      </c>
      <c r="H4" s="655">
        <v>2</v>
      </c>
      <c r="I4" s="655">
        <v>2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14.5</v>
      </c>
      <c r="C5" s="602">
        <v>52</v>
      </c>
      <c r="D5" s="602">
        <v>4.3</v>
      </c>
      <c r="E5" s="602">
        <v>47</v>
      </c>
      <c r="F5" s="602">
        <v>0.6</v>
      </c>
      <c r="G5" s="602">
        <v>16</v>
      </c>
      <c r="H5" s="602">
        <v>3</v>
      </c>
      <c r="I5" s="602">
        <v>3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58</v>
      </c>
      <c r="D6" s="617"/>
      <c r="E6" s="617">
        <v>47</v>
      </c>
      <c r="F6" s="617"/>
      <c r="G6" s="617">
        <v>11</v>
      </c>
      <c r="H6" s="617">
        <v>1</v>
      </c>
      <c r="I6" s="617">
        <v>5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46</v>
      </c>
      <c r="C4" s="1006">
        <v>19</v>
      </c>
      <c r="D4" s="1006">
        <v>27</v>
      </c>
      <c r="E4" s="1005">
        <v>168</v>
      </c>
      <c r="F4" s="1006">
        <v>93</v>
      </c>
      <c r="G4" s="1006">
        <v>75</v>
      </c>
      <c r="H4" s="1007">
        <v>5.5</v>
      </c>
      <c r="I4" s="1007">
        <v>20</v>
      </c>
      <c r="J4" s="1007">
        <v>-14.5</v>
      </c>
      <c r="K4" s="70">
        <v>106</v>
      </c>
      <c r="L4" s="55">
        <v>43</v>
      </c>
      <c r="M4" s="110">
        <v>63</v>
      </c>
      <c r="N4" s="55">
        <v>105</v>
      </c>
      <c r="O4" s="55">
        <v>43</v>
      </c>
      <c r="P4" s="110">
        <v>62</v>
      </c>
    </row>
    <row r="5" spans="1:17" x14ac:dyDescent="0.25">
      <c r="A5" s="286">
        <v>2021</v>
      </c>
      <c r="B5" s="1008">
        <v>56</v>
      </c>
      <c r="C5" s="1009">
        <v>28</v>
      </c>
      <c r="D5" s="1009">
        <v>28</v>
      </c>
      <c r="E5" s="1008">
        <v>214</v>
      </c>
      <c r="F5" s="1009">
        <v>102</v>
      </c>
      <c r="G5" s="1009">
        <v>112</v>
      </c>
      <c r="H5" s="1010">
        <v>6.8</v>
      </c>
      <c r="I5" s="1010">
        <v>25.9</v>
      </c>
      <c r="J5" s="1010">
        <v>-19.100000000000001</v>
      </c>
      <c r="K5" s="212">
        <v>107</v>
      </c>
      <c r="L5" s="58">
        <v>40</v>
      </c>
      <c r="M5" s="160">
        <v>67</v>
      </c>
      <c r="N5" s="58">
        <v>113</v>
      </c>
      <c r="O5" s="58">
        <v>43</v>
      </c>
      <c r="P5" s="160">
        <v>70</v>
      </c>
    </row>
    <row r="6" spans="1:17" x14ac:dyDescent="0.25">
      <c r="A6" s="219">
        <v>2022</v>
      </c>
      <c r="B6" s="1011">
        <v>55</v>
      </c>
      <c r="C6" s="1012">
        <v>32</v>
      </c>
      <c r="D6" s="1012">
        <v>23</v>
      </c>
      <c r="E6" s="1011">
        <v>174</v>
      </c>
      <c r="F6" s="1012">
        <v>89</v>
      </c>
      <c r="G6" s="1012">
        <v>85</v>
      </c>
      <c r="H6" s="1013">
        <v>6.9</v>
      </c>
      <c r="I6" s="1013">
        <v>22</v>
      </c>
      <c r="J6" s="1013">
        <v>-15</v>
      </c>
      <c r="K6" s="1014">
        <v>160</v>
      </c>
      <c r="L6" s="1015">
        <v>68</v>
      </c>
      <c r="M6" s="1016">
        <v>92</v>
      </c>
      <c r="N6" s="1015">
        <v>162</v>
      </c>
      <c r="O6" s="1015">
        <v>62</v>
      </c>
      <c r="P6" s="1016">
        <v>100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27</v>
      </c>
      <c r="C13" s="319">
        <f>IF(ISBLANK(C4),"",C4)</f>
        <v>19</v>
      </c>
      <c r="D13" s="364"/>
      <c r="E13" s="322">
        <f>A4</f>
        <v>2020</v>
      </c>
      <c r="F13" s="319">
        <f>IF(ISBLANK(G4),"",G4)</f>
        <v>75</v>
      </c>
      <c r="G13" s="319">
        <f>IF(ISBLANK(F4),"",F4)</f>
        <v>93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28</v>
      </c>
      <c r="C14" s="320">
        <f t="shared" ref="C14:C15" si="2">IF(ISBLANK(C5),"",C5)</f>
        <v>28</v>
      </c>
      <c r="D14" s="364"/>
      <c r="E14" s="323">
        <f t="shared" ref="E14:E15" si="3">A5</f>
        <v>2021</v>
      </c>
      <c r="F14" s="320">
        <f t="shared" ref="F14:F15" si="4">IF(ISBLANK(G5),"",G5)</f>
        <v>112</v>
      </c>
      <c r="G14" s="320">
        <f t="shared" ref="G14:G15" si="5">IF(ISBLANK(F5),"",F5)</f>
        <v>102</v>
      </c>
      <c r="H14" s="389"/>
      <c r="I14" s="389"/>
      <c r="J14" s="48"/>
      <c r="K14" s="325" t="s">
        <v>536</v>
      </c>
      <c r="L14" s="328">
        <f>IF(ISBLANK(K4),"",K4)</f>
        <v>106</v>
      </c>
      <c r="M14" s="328">
        <f>IF(ISBLANK(K5),"",K5)</f>
        <v>107</v>
      </c>
      <c r="N14" s="328">
        <f>IF(ISBLANK(K6),"",K6)</f>
        <v>160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23</v>
      </c>
      <c r="C15" s="321">
        <f t="shared" si="2"/>
        <v>32</v>
      </c>
      <c r="E15" s="324">
        <f t="shared" si="3"/>
        <v>2022</v>
      </c>
      <c r="F15" s="321">
        <f t="shared" si="4"/>
        <v>85</v>
      </c>
      <c r="G15" s="321">
        <f t="shared" si="5"/>
        <v>89</v>
      </c>
      <c r="H15" s="211"/>
      <c r="I15" s="211"/>
      <c r="J15" s="28"/>
      <c r="K15" s="326" t="s">
        <v>535</v>
      </c>
      <c r="L15" s="329">
        <f>IF(ISBLANK(N4),"",N4)</f>
        <v>105</v>
      </c>
      <c r="M15" s="329">
        <f>IF(ISBLANK(N5),"",N5)</f>
        <v>113</v>
      </c>
      <c r="N15" s="329">
        <f>IF(ISBLANK(N6),"",N6)</f>
        <v>162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106</v>
      </c>
      <c r="M19" s="328">
        <f>IF(ISBLANK(K5),"",K5)</f>
        <v>107</v>
      </c>
      <c r="N19" s="328">
        <f>IF(ISBLANK(K6),"",K6)</f>
        <v>160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105</v>
      </c>
      <c r="M20" s="329">
        <f>IF(ISBLANK(N5),"",N5)</f>
        <v>113</v>
      </c>
      <c r="N20" s="329">
        <f>IF(ISBLANK(N6),"",N6)</f>
        <v>162</v>
      </c>
      <c r="O20" s="364"/>
    </row>
    <row r="21" spans="1:15" x14ac:dyDescent="0.25">
      <c r="A21" s="322">
        <f>A4</f>
        <v>2020</v>
      </c>
      <c r="B21" s="319">
        <f>IF(ISBLANK(D4),"",D4)</f>
        <v>27</v>
      </c>
      <c r="C21" s="319">
        <f>IF(ISBLANK(C4),"",C4)</f>
        <v>19</v>
      </c>
      <c r="E21" s="322">
        <f>A4</f>
        <v>2020</v>
      </c>
      <c r="F21" s="319">
        <f>IF(ISBLANK(G4),"",G4)</f>
        <v>75</v>
      </c>
      <c r="G21" s="319">
        <f>IF(ISBLANK(F4),"",F4)</f>
        <v>93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28</v>
      </c>
      <c r="C22" s="320">
        <f t="shared" ref="C22:C23" si="8">IF(ISBLANK(C5),"",C5)</f>
        <v>28</v>
      </c>
      <c r="E22" s="323">
        <f t="shared" ref="E22:E23" si="9">A5</f>
        <v>2021</v>
      </c>
      <c r="F22" s="320">
        <f t="shared" ref="F22:F23" si="10">IF(ISBLANK(G5),"",G5)</f>
        <v>112</v>
      </c>
      <c r="G22" s="320">
        <f t="shared" ref="G22:G23" si="11">IF(ISBLANK(F5),"",F5)</f>
        <v>102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23</v>
      </c>
      <c r="C23" s="321">
        <f t="shared" si="8"/>
        <v>32</v>
      </c>
      <c r="E23" s="324">
        <f t="shared" si="9"/>
        <v>2022</v>
      </c>
      <c r="F23" s="321">
        <f t="shared" si="10"/>
        <v>85</v>
      </c>
      <c r="G23" s="321">
        <f t="shared" si="11"/>
        <v>89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</v>
      </c>
      <c r="C5" s="611"/>
      <c r="D5" s="611"/>
      <c r="E5" s="599">
        <v>2</v>
      </c>
      <c r="F5" s="616"/>
      <c r="G5" s="945"/>
      <c r="H5" s="599">
        <v>10</v>
      </c>
      <c r="I5" s="616">
        <v>3</v>
      </c>
      <c r="J5" s="616">
        <v>7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2</v>
      </c>
      <c r="F6" s="1028"/>
      <c r="G6" s="980"/>
      <c r="H6" s="1034">
        <v>11</v>
      </c>
      <c r="I6" s="1028">
        <v>2</v>
      </c>
      <c r="J6" s="1028">
        <v>9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11</v>
      </c>
      <c r="F7" s="1028"/>
      <c r="G7" s="980"/>
      <c r="H7" s="1034">
        <v>26</v>
      </c>
      <c r="I7" s="1028">
        <v>12</v>
      </c>
      <c r="J7" s="1028">
        <v>14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12</v>
      </c>
    </row>
    <row r="15" spans="1:12" ht="30" x14ac:dyDescent="0.25">
      <c r="A15" s="833" t="s">
        <v>1543</v>
      </c>
      <c r="B15" s="623">
        <f>IF(ISBLANK(J7),"",J7)</f>
        <v>14</v>
      </c>
    </row>
    <row r="17" spans="1:2" x14ac:dyDescent="0.25">
      <c r="A17" s="625" t="s">
        <v>1540</v>
      </c>
      <c r="B17" s="621">
        <f>IF(ISBLANK(I7),"",I7)</f>
        <v>12</v>
      </c>
    </row>
    <row r="18" spans="1:2" x14ac:dyDescent="0.25">
      <c r="A18" s="627" t="s">
        <v>1541</v>
      </c>
      <c r="B18" s="623">
        <f>IF(ISBLANK(J7),"",J7)</f>
        <v>14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79.2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24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78.3</v>
      </c>
      <c r="C6" s="614">
        <v>24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78.099999999999994</v>
      </c>
      <c r="C10" s="614">
        <v>28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79.2</v>
      </c>
      <c r="C14" s="73">
        <v>24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225.381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62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2880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7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155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2598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23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68.864999999999995</v>
      </c>
      <c r="C5" s="611">
        <v>50.865000000000002</v>
      </c>
      <c r="D5" s="751">
        <v>2021</v>
      </c>
      <c r="E5" s="751">
        <v>24</v>
      </c>
      <c r="G5" s="358">
        <v>2014</v>
      </c>
      <c r="H5" s="70">
        <v>2598.0100000000002</v>
      </c>
      <c r="I5" s="55">
        <v>2598.0100000000002</v>
      </c>
      <c r="J5" s="55">
        <v>0</v>
      </c>
      <c r="K5" s="71">
        <v>21</v>
      </c>
    </row>
    <row r="6" spans="1:12" x14ac:dyDescent="0.25">
      <c r="A6" s="286">
        <v>2021</v>
      </c>
      <c r="B6" s="601">
        <v>79.063000000000002</v>
      </c>
      <c r="C6" s="612">
        <v>57.063000000000002</v>
      </c>
      <c r="D6" s="959">
        <v>1867</v>
      </c>
      <c r="E6" s="959">
        <v>23</v>
      </c>
      <c r="G6" s="480">
        <v>2017</v>
      </c>
      <c r="H6" s="212">
        <v>2598</v>
      </c>
      <c r="I6" s="58">
        <v>2598</v>
      </c>
      <c r="J6" s="58">
        <v>0</v>
      </c>
      <c r="K6" s="214">
        <v>21</v>
      </c>
    </row>
    <row r="7" spans="1:12" x14ac:dyDescent="0.25">
      <c r="A7" s="218">
        <v>2022</v>
      </c>
      <c r="B7" s="601">
        <v>225.381</v>
      </c>
      <c r="C7" s="612">
        <v>101.06699999999999</v>
      </c>
      <c r="D7" s="959">
        <v>1790</v>
      </c>
      <c r="E7" s="959">
        <v>23</v>
      </c>
      <c r="G7" s="482">
        <v>2020</v>
      </c>
      <c r="H7" s="72">
        <v>2598</v>
      </c>
      <c r="I7" s="61">
        <v>2598</v>
      </c>
      <c r="J7" s="61">
        <v>0</v>
      </c>
      <c r="K7" s="73">
        <v>21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101.06699999999999</v>
      </c>
      <c r="D14" s="631">
        <f>A5</f>
        <v>2020</v>
      </c>
      <c r="E14" s="625">
        <f>IF(ISBLANK(D5),"",D5)</f>
        <v>2021</v>
      </c>
      <c r="F14" s="211"/>
      <c r="G14" s="634" t="s">
        <v>925</v>
      </c>
      <c r="H14" s="621">
        <f>IF(ISBLANK(J7),"",J7)</f>
        <v>0</v>
      </c>
      <c r="I14" s="211"/>
      <c r="J14" s="211"/>
    </row>
    <row r="15" spans="1:12" x14ac:dyDescent="0.25">
      <c r="A15" s="870" t="s">
        <v>16</v>
      </c>
      <c r="B15" s="630">
        <f>IF(ISBLANK(B7),"",B7)</f>
        <v>225.381</v>
      </c>
      <c r="D15" s="632">
        <f t="shared" ref="D15:D16" si="0">A6</f>
        <v>2021</v>
      </c>
      <c r="E15" s="626">
        <f>IF(ISBLANK(D6),"",D6)</f>
        <v>1867</v>
      </c>
      <c r="F15" s="211"/>
      <c r="G15" s="635" t="s">
        <v>926</v>
      </c>
      <c r="H15" s="623">
        <f>IF(ISBLANK(I7),"",I7)</f>
        <v>2598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1790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101.06699999999999</v>
      </c>
      <c r="F19" s="253"/>
      <c r="G19" s="634" t="s">
        <v>529</v>
      </c>
      <c r="H19" s="621">
        <f>IF(ISBLANK(J7),"",J7)</f>
        <v>0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225.381</v>
      </c>
      <c r="F20" s="253"/>
      <c r="G20" s="635" t="s">
        <v>528</v>
      </c>
      <c r="H20" s="623">
        <f>IF(ISBLANK(I7),"",I7)</f>
        <v>2598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0.1</v>
      </c>
      <c r="C5" s="1092">
        <v>2880</v>
      </c>
      <c r="D5" s="1093">
        <v>52</v>
      </c>
      <c r="E5" s="1092">
        <v>155</v>
      </c>
      <c r="F5" s="1093">
        <v>7</v>
      </c>
    </row>
    <row r="6" spans="1:9" x14ac:dyDescent="0.25">
      <c r="A6" s="218">
        <v>2021</v>
      </c>
      <c r="B6" s="1092">
        <v>0.6</v>
      </c>
      <c r="C6" s="1092">
        <v>2880</v>
      </c>
      <c r="D6" s="1093">
        <v>52</v>
      </c>
      <c r="E6" s="1092">
        <v>155</v>
      </c>
      <c r="F6" s="1093">
        <v>7</v>
      </c>
    </row>
    <row r="7" spans="1:9" x14ac:dyDescent="0.25">
      <c r="A7" s="219">
        <v>2022</v>
      </c>
      <c r="B7" s="73">
        <v>0.3</v>
      </c>
      <c r="C7" s="73">
        <v>2880</v>
      </c>
      <c r="D7" s="73">
        <v>62</v>
      </c>
      <c r="E7" s="73">
        <v>155</v>
      </c>
      <c r="F7" s="73">
        <v>7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1023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182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841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1584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462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1122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1245</v>
      </c>
      <c r="C5" s="458">
        <v>131</v>
      </c>
      <c r="D5" s="458">
        <v>1114</v>
      </c>
      <c r="E5" s="457">
        <v>1245</v>
      </c>
      <c r="F5" s="458">
        <v>131</v>
      </c>
      <c r="G5" s="458">
        <v>1114</v>
      </c>
      <c r="H5" s="457">
        <v>1</v>
      </c>
      <c r="I5" s="763">
        <v>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2093</v>
      </c>
      <c r="C6" s="458">
        <v>93</v>
      </c>
      <c r="D6" s="458">
        <v>2000</v>
      </c>
      <c r="E6" s="457">
        <v>2093</v>
      </c>
      <c r="F6" s="458">
        <v>93</v>
      </c>
      <c r="G6" s="458">
        <v>2000</v>
      </c>
      <c r="H6" s="457">
        <v>1</v>
      </c>
      <c r="I6" s="763">
        <v>1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1023</v>
      </c>
      <c r="C7" s="612">
        <v>182</v>
      </c>
      <c r="D7" s="612">
        <v>841</v>
      </c>
      <c r="E7" s="601">
        <v>1584</v>
      </c>
      <c r="F7" s="612">
        <v>462</v>
      </c>
      <c r="G7" s="612">
        <v>1122</v>
      </c>
      <c r="H7" s="947">
        <v>2.5</v>
      </c>
      <c r="I7" s="948">
        <v>1.3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1245</v>
      </c>
      <c r="C14" s="674">
        <f t="shared" ref="C14:D14" si="0">IF(ISBLANK(C5),"",C5)</f>
        <v>131</v>
      </c>
      <c r="D14" s="669">
        <f t="shared" si="0"/>
        <v>1114</v>
      </c>
      <c r="F14" s="884">
        <f>A5</f>
        <v>2020</v>
      </c>
      <c r="G14" s="674">
        <f>IF(ISBLANK(E5),"",E5)</f>
        <v>1245</v>
      </c>
      <c r="H14" s="674">
        <f t="shared" ref="H14:I16" si="1">IF(ISBLANK(F5),"",F5)</f>
        <v>131</v>
      </c>
      <c r="I14" s="669">
        <f t="shared" si="1"/>
        <v>1114</v>
      </c>
      <c r="J14" s="756"/>
      <c r="K14" s="884">
        <f>A5</f>
        <v>2020</v>
      </c>
      <c r="L14" s="674">
        <f>IF(ISBLANK(H5),"",H5)</f>
        <v>1</v>
      </c>
      <c r="M14" s="669">
        <f>IF(ISBLANK(I5),"",I5)</f>
        <v>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2093</v>
      </c>
      <c r="C15" s="879">
        <f t="shared" si="3"/>
        <v>93</v>
      </c>
      <c r="D15" s="886">
        <f t="shared" si="3"/>
        <v>2000</v>
      </c>
      <c r="F15" s="890">
        <f t="shared" ref="F15:F16" si="4">A6</f>
        <v>2021</v>
      </c>
      <c r="G15" s="853">
        <f t="shared" ref="G15:G16" si="5">IF(ISBLANK(E6),"",E6)</f>
        <v>2093</v>
      </c>
      <c r="H15" s="853">
        <f t="shared" si="1"/>
        <v>93</v>
      </c>
      <c r="I15" s="670">
        <f t="shared" si="1"/>
        <v>2000</v>
      </c>
      <c r="J15" s="211"/>
      <c r="K15" s="890">
        <f t="shared" ref="K15:K16" si="6">A6</f>
        <v>2021</v>
      </c>
      <c r="L15" s="853">
        <f t="shared" ref="L15:M16" si="7">IF(ISBLANK(H6),"",H6)</f>
        <v>1</v>
      </c>
      <c r="M15" s="670">
        <f t="shared" si="7"/>
        <v>1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1023</v>
      </c>
      <c r="C16" s="888">
        <f t="shared" si="3"/>
        <v>182</v>
      </c>
      <c r="D16" s="889">
        <f t="shared" si="3"/>
        <v>841</v>
      </c>
      <c r="F16" s="891">
        <f t="shared" si="4"/>
        <v>2022</v>
      </c>
      <c r="G16" s="676">
        <f t="shared" si="5"/>
        <v>1584</v>
      </c>
      <c r="H16" s="676">
        <f t="shared" si="1"/>
        <v>462</v>
      </c>
      <c r="I16" s="671">
        <f t="shared" si="1"/>
        <v>1122</v>
      </c>
      <c r="J16" s="211"/>
      <c r="K16" s="891">
        <f t="shared" si="6"/>
        <v>2022</v>
      </c>
      <c r="L16" s="676">
        <f t="shared" si="7"/>
        <v>2.5</v>
      </c>
      <c r="M16" s="671">
        <f t="shared" si="7"/>
        <v>1.3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1245</v>
      </c>
      <c r="C22" s="674">
        <f t="shared" ref="C22:D22" si="8">IF(ISBLANK(C5),"",C5)</f>
        <v>131</v>
      </c>
      <c r="D22" s="669">
        <f t="shared" si="8"/>
        <v>1114</v>
      </c>
      <c r="F22" s="884">
        <f>A5</f>
        <v>2020</v>
      </c>
      <c r="G22" s="674">
        <f>IF(ISBLANK(E5),"",E5)</f>
        <v>1245</v>
      </c>
      <c r="H22" s="674">
        <f t="shared" ref="H22:I24" si="9">IF(ISBLANK(F5),"",F5)</f>
        <v>131</v>
      </c>
      <c r="I22" s="669">
        <f t="shared" si="9"/>
        <v>1114</v>
      </c>
      <c r="J22" s="756"/>
      <c r="K22" s="884">
        <f>A5</f>
        <v>2020</v>
      </c>
      <c r="L22" s="674">
        <f>IF(ISBLANK(H5),"",H5)</f>
        <v>1</v>
      </c>
      <c r="M22" s="669">
        <f>IF(ISBLANK(I5),"",I5)</f>
        <v>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2093</v>
      </c>
      <c r="C23" s="853">
        <f t="shared" si="11"/>
        <v>93</v>
      </c>
      <c r="D23" s="670">
        <f t="shared" si="11"/>
        <v>2000</v>
      </c>
      <c r="F23" s="890">
        <f t="shared" ref="F23:F24" si="12">A6</f>
        <v>2021</v>
      </c>
      <c r="G23" s="853">
        <f t="shared" ref="G23:G24" si="13">IF(ISBLANK(E6),"",E6)</f>
        <v>2093</v>
      </c>
      <c r="H23" s="853">
        <f t="shared" si="9"/>
        <v>93</v>
      </c>
      <c r="I23" s="670">
        <f t="shared" si="9"/>
        <v>2000</v>
      </c>
      <c r="J23" s="211"/>
      <c r="K23" s="890">
        <f t="shared" ref="K23:K24" si="14">A6</f>
        <v>2021</v>
      </c>
      <c r="L23" s="853">
        <f t="shared" ref="L23:M24" si="15">IF(ISBLANK(H6),"",H6)</f>
        <v>1</v>
      </c>
      <c r="M23" s="670">
        <f t="shared" si="15"/>
        <v>1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1023</v>
      </c>
      <c r="C24" s="676">
        <f t="shared" si="11"/>
        <v>182</v>
      </c>
      <c r="D24" s="671">
        <f t="shared" si="11"/>
        <v>841</v>
      </c>
      <c r="F24" s="891">
        <f t="shared" si="12"/>
        <v>2022</v>
      </c>
      <c r="G24" s="676">
        <f t="shared" si="13"/>
        <v>1584</v>
      </c>
      <c r="H24" s="676">
        <f t="shared" si="9"/>
        <v>462</v>
      </c>
      <c r="I24" s="671">
        <f t="shared" si="9"/>
        <v>1122</v>
      </c>
      <c r="J24" s="211"/>
      <c r="K24" s="891">
        <f t="shared" si="14"/>
        <v>2022</v>
      </c>
      <c r="L24" s="676">
        <f t="shared" si="15"/>
        <v>2.5</v>
      </c>
      <c r="M24" s="671">
        <f t="shared" si="15"/>
        <v>1.3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20</v>
      </c>
      <c r="C3" s="71">
        <v>1</v>
      </c>
      <c r="D3" s="71">
        <v>18.5</v>
      </c>
      <c r="F3" s="105" t="s">
        <v>537</v>
      </c>
      <c r="G3" s="97">
        <f>IF(ISBLANK(B3),"",B3)</f>
        <v>20</v>
      </c>
      <c r="H3" s="97">
        <f>IF(ISBLANK(B4),"",B4)</f>
        <v>34</v>
      </c>
      <c r="I3" s="97">
        <f>IF(ISBLANK(B5),"",B5)</f>
        <v>30</v>
      </c>
      <c r="J3" s="365"/>
    </row>
    <row r="4" spans="1:12" x14ac:dyDescent="0.25">
      <c r="A4" s="286">
        <v>2021</v>
      </c>
      <c r="B4" s="214">
        <v>34</v>
      </c>
      <c r="C4" s="214">
        <v>0</v>
      </c>
      <c r="D4" s="214"/>
      <c r="F4" s="130" t="s">
        <v>538</v>
      </c>
      <c r="G4" s="98">
        <f>IF(ISBLANK(C3),"",C3)</f>
        <v>1</v>
      </c>
      <c r="H4" s="98">
        <f>IF(ISBLANK(C4),"",C4)</f>
        <v>0</v>
      </c>
      <c r="I4" s="98">
        <f>IF(ISBLANK(C5),"",C5)</f>
        <v>0</v>
      </c>
      <c r="J4" s="365"/>
    </row>
    <row r="5" spans="1:12" x14ac:dyDescent="0.25">
      <c r="A5" s="218">
        <v>2022</v>
      </c>
      <c r="B5" s="168">
        <v>30</v>
      </c>
      <c r="C5" s="168">
        <v>0</v>
      </c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20</v>
      </c>
      <c r="H8" s="97">
        <f>IF(ISBLANK(B4),"",B4)</f>
        <v>34</v>
      </c>
      <c r="I8" s="97">
        <f>IF(ISBLANK(B5),"",B5)</f>
        <v>30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</v>
      </c>
      <c r="H9" s="98">
        <f>IF(ISBLANK(C4),"",C4)</f>
        <v>0</v>
      </c>
      <c r="I9" s="98">
        <f>IF(ISBLANK(C5),"",C5)</f>
        <v>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18.5</v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159</v>
      </c>
      <c r="C4" s="110">
        <v>147</v>
      </c>
      <c r="E4" s="29" t="s">
        <v>540</v>
      </c>
      <c r="F4" s="163">
        <f>B4/($B$22+$C$22)*100</f>
        <v>2.008336491095112</v>
      </c>
      <c r="G4" s="163">
        <f>C4/($B$22+$C$22)*100</f>
        <v>1.8567639257294428</v>
      </c>
      <c r="J4" s="29" t="s">
        <v>540</v>
      </c>
      <c r="K4" s="163">
        <f>G4</f>
        <v>1.8567639257294428</v>
      </c>
    </row>
    <row r="5" spans="1:11" x14ac:dyDescent="0.25">
      <c r="A5" s="202" t="s">
        <v>541</v>
      </c>
      <c r="B5" s="212">
        <v>147</v>
      </c>
      <c r="C5" s="160">
        <v>173</v>
      </c>
      <c r="E5" s="29" t="s">
        <v>541</v>
      </c>
      <c r="F5" s="163">
        <f t="shared" ref="F5:G21" si="0">B5/($B$22+$C$22)*100</f>
        <v>1.8567639257294428</v>
      </c>
      <c r="G5" s="163">
        <f t="shared" si="0"/>
        <v>2.185171150688392</v>
      </c>
      <c r="J5" s="29" t="s">
        <v>541</v>
      </c>
      <c r="K5" s="163">
        <f t="shared" ref="K5:K21" si="1">G5</f>
        <v>2.185171150688392</v>
      </c>
    </row>
    <row r="6" spans="1:11" x14ac:dyDescent="0.25">
      <c r="A6" s="202" t="s">
        <v>542</v>
      </c>
      <c r="B6" s="212">
        <v>177</v>
      </c>
      <c r="C6" s="160">
        <v>175</v>
      </c>
      <c r="E6" s="29" t="s">
        <v>542</v>
      </c>
      <c r="F6" s="163">
        <f t="shared" si="0"/>
        <v>2.2356953391436152</v>
      </c>
      <c r="G6" s="163">
        <f t="shared" si="0"/>
        <v>2.2104332449160036</v>
      </c>
      <c r="J6" s="29" t="s">
        <v>542</v>
      </c>
      <c r="K6" s="163">
        <f t="shared" si="1"/>
        <v>2.2104332449160036</v>
      </c>
    </row>
    <row r="7" spans="1:11" x14ac:dyDescent="0.25">
      <c r="A7" s="202" t="s">
        <v>543</v>
      </c>
      <c r="B7" s="212">
        <v>183</v>
      </c>
      <c r="C7" s="160">
        <v>212</v>
      </c>
      <c r="E7" s="29" t="s">
        <v>543</v>
      </c>
      <c r="F7" s="163">
        <f t="shared" si="0"/>
        <v>2.3114816218264491</v>
      </c>
      <c r="G7" s="163">
        <f t="shared" si="0"/>
        <v>2.6777819881268159</v>
      </c>
      <c r="J7" s="29" t="s">
        <v>543</v>
      </c>
      <c r="K7" s="163">
        <f t="shared" si="1"/>
        <v>2.6777819881268159</v>
      </c>
    </row>
    <row r="8" spans="1:11" x14ac:dyDescent="0.25">
      <c r="A8" s="202" t="s">
        <v>544</v>
      </c>
      <c r="B8" s="212">
        <v>199</v>
      </c>
      <c r="C8" s="160">
        <v>211</v>
      </c>
      <c r="E8" s="29" t="s">
        <v>544</v>
      </c>
      <c r="F8" s="163">
        <f t="shared" si="0"/>
        <v>2.5135783756473411</v>
      </c>
      <c r="G8" s="163">
        <f t="shared" si="0"/>
        <v>2.6651509410130099</v>
      </c>
      <c r="J8" s="29" t="s">
        <v>544</v>
      </c>
      <c r="K8" s="163">
        <f t="shared" si="1"/>
        <v>2.6651509410130099</v>
      </c>
    </row>
    <row r="9" spans="1:11" x14ac:dyDescent="0.25">
      <c r="A9" s="202" t="s">
        <v>545</v>
      </c>
      <c r="B9" s="212">
        <v>191</v>
      </c>
      <c r="C9" s="160">
        <v>242</v>
      </c>
      <c r="E9" s="29" t="s">
        <v>545</v>
      </c>
      <c r="F9" s="163">
        <f t="shared" si="0"/>
        <v>2.4125299987368951</v>
      </c>
      <c r="G9" s="163">
        <f t="shared" si="0"/>
        <v>3.0567134015409878</v>
      </c>
      <c r="J9" s="29" t="s">
        <v>545</v>
      </c>
      <c r="K9" s="163">
        <f t="shared" si="1"/>
        <v>3.0567134015409878</v>
      </c>
    </row>
    <row r="10" spans="1:11" x14ac:dyDescent="0.25">
      <c r="A10" s="202" t="s">
        <v>546</v>
      </c>
      <c r="B10" s="212">
        <v>188</v>
      </c>
      <c r="C10" s="160">
        <v>228</v>
      </c>
      <c r="E10" s="29" t="s">
        <v>546</v>
      </c>
      <c r="F10" s="163">
        <f t="shared" si="0"/>
        <v>2.3746368573954779</v>
      </c>
      <c r="G10" s="163">
        <f t="shared" si="0"/>
        <v>2.8798787419477074</v>
      </c>
      <c r="J10" s="29" t="s">
        <v>546</v>
      </c>
      <c r="K10" s="163">
        <f t="shared" si="1"/>
        <v>2.8798787419477074</v>
      </c>
    </row>
    <row r="11" spans="1:11" x14ac:dyDescent="0.25">
      <c r="A11" s="202" t="s">
        <v>547</v>
      </c>
      <c r="B11" s="212">
        <v>219</v>
      </c>
      <c r="C11" s="160">
        <v>244</v>
      </c>
      <c r="E11" s="29" t="s">
        <v>547</v>
      </c>
      <c r="F11" s="163">
        <f t="shared" si="0"/>
        <v>2.7661993179234559</v>
      </c>
      <c r="G11" s="163">
        <f t="shared" si="0"/>
        <v>3.081975495768599</v>
      </c>
      <c r="J11" s="29" t="s">
        <v>547</v>
      </c>
      <c r="K11" s="163">
        <f t="shared" si="1"/>
        <v>3.081975495768599</v>
      </c>
    </row>
    <row r="12" spans="1:11" x14ac:dyDescent="0.25">
      <c r="A12" s="202" t="s">
        <v>548</v>
      </c>
      <c r="B12" s="212">
        <v>240</v>
      </c>
      <c r="C12" s="160">
        <v>256</v>
      </c>
      <c r="E12" s="29" t="s">
        <v>548</v>
      </c>
      <c r="F12" s="163">
        <f t="shared" si="0"/>
        <v>3.0314513073133762</v>
      </c>
      <c r="G12" s="163">
        <f t="shared" si="0"/>
        <v>3.2335480611342677</v>
      </c>
      <c r="J12" s="29" t="s">
        <v>548</v>
      </c>
      <c r="K12" s="163">
        <f t="shared" si="1"/>
        <v>3.2335480611342677</v>
      </c>
    </row>
    <row r="13" spans="1:11" x14ac:dyDescent="0.25">
      <c r="A13" s="202" t="s">
        <v>549</v>
      </c>
      <c r="B13" s="212">
        <v>270</v>
      </c>
      <c r="C13" s="160">
        <v>273</v>
      </c>
      <c r="E13" s="29" t="s">
        <v>549</v>
      </c>
      <c r="F13" s="163">
        <f t="shared" si="0"/>
        <v>3.4103827207275486</v>
      </c>
      <c r="G13" s="163">
        <f t="shared" si="0"/>
        <v>3.4482758620689653</v>
      </c>
      <c r="J13" s="29" t="s">
        <v>549</v>
      </c>
      <c r="K13" s="163">
        <f t="shared" si="1"/>
        <v>3.4482758620689653</v>
      </c>
    </row>
    <row r="14" spans="1:11" x14ac:dyDescent="0.25">
      <c r="A14" s="202" t="s">
        <v>550</v>
      </c>
      <c r="B14" s="212">
        <v>294</v>
      </c>
      <c r="C14" s="160">
        <v>270</v>
      </c>
      <c r="E14" s="29" t="s">
        <v>550</v>
      </c>
      <c r="F14" s="163">
        <f t="shared" si="0"/>
        <v>3.7135278514588856</v>
      </c>
      <c r="G14" s="163">
        <f t="shared" si="0"/>
        <v>3.4103827207275486</v>
      </c>
      <c r="J14" s="29" t="s">
        <v>550</v>
      </c>
      <c r="K14" s="163">
        <f t="shared" si="1"/>
        <v>3.4103827207275486</v>
      </c>
    </row>
    <row r="15" spans="1:11" x14ac:dyDescent="0.25">
      <c r="A15" s="202" t="s">
        <v>551</v>
      </c>
      <c r="B15" s="212">
        <v>266</v>
      </c>
      <c r="C15" s="160">
        <v>280</v>
      </c>
      <c r="E15" s="29" t="s">
        <v>551</v>
      </c>
      <c r="F15" s="163">
        <f t="shared" si="0"/>
        <v>3.3598585322723249</v>
      </c>
      <c r="G15" s="163">
        <f t="shared" si="0"/>
        <v>3.5366931918656057</v>
      </c>
      <c r="J15" s="29" t="s">
        <v>551</v>
      </c>
      <c r="K15" s="163">
        <f t="shared" si="1"/>
        <v>3.5366931918656057</v>
      </c>
    </row>
    <row r="16" spans="1:11" x14ac:dyDescent="0.25">
      <c r="A16" s="202" t="s">
        <v>552</v>
      </c>
      <c r="B16" s="212">
        <v>323</v>
      </c>
      <c r="C16" s="160">
        <v>333</v>
      </c>
      <c r="E16" s="29" t="s">
        <v>552</v>
      </c>
      <c r="F16" s="163">
        <f t="shared" si="0"/>
        <v>4.0798282177592524</v>
      </c>
      <c r="G16" s="163">
        <f t="shared" si="0"/>
        <v>4.20613868889731</v>
      </c>
      <c r="J16" s="29" t="s">
        <v>552</v>
      </c>
      <c r="K16" s="163">
        <f t="shared" si="1"/>
        <v>4.20613868889731</v>
      </c>
    </row>
    <row r="17" spans="1:11" x14ac:dyDescent="0.25">
      <c r="A17" s="202" t="s">
        <v>553</v>
      </c>
      <c r="B17" s="212">
        <v>355</v>
      </c>
      <c r="C17" s="160">
        <v>342</v>
      </c>
      <c r="E17" s="29" t="s">
        <v>553</v>
      </c>
      <c r="F17" s="163">
        <f t="shared" si="0"/>
        <v>4.4840217254010355</v>
      </c>
      <c r="G17" s="163">
        <f t="shared" si="0"/>
        <v>4.3198181129215616</v>
      </c>
      <c r="J17" s="29" t="s">
        <v>553</v>
      </c>
      <c r="K17" s="163">
        <f t="shared" si="1"/>
        <v>4.3198181129215616</v>
      </c>
    </row>
    <row r="18" spans="1:11" x14ac:dyDescent="0.25">
      <c r="A18" s="202" t="s">
        <v>554</v>
      </c>
      <c r="B18" s="212">
        <v>351</v>
      </c>
      <c r="C18" s="160">
        <v>270</v>
      </c>
      <c r="E18" s="29" t="s">
        <v>554</v>
      </c>
      <c r="F18" s="163">
        <f t="shared" si="0"/>
        <v>4.4334975369458132</v>
      </c>
      <c r="G18" s="163">
        <f t="shared" si="0"/>
        <v>3.4103827207275486</v>
      </c>
      <c r="J18" s="29" t="s">
        <v>554</v>
      </c>
      <c r="K18" s="163">
        <f t="shared" si="1"/>
        <v>3.4103827207275486</v>
      </c>
    </row>
    <row r="19" spans="1:11" x14ac:dyDescent="0.25">
      <c r="A19" s="202" t="s">
        <v>555</v>
      </c>
      <c r="B19" s="212">
        <v>161</v>
      </c>
      <c r="C19" s="160">
        <v>146</v>
      </c>
      <c r="E19" s="29" t="s">
        <v>555</v>
      </c>
      <c r="F19" s="163">
        <f t="shared" si="0"/>
        <v>2.0335985853227232</v>
      </c>
      <c r="G19" s="163">
        <f t="shared" si="0"/>
        <v>1.8441328786156372</v>
      </c>
      <c r="J19" s="29" t="s">
        <v>555</v>
      </c>
      <c r="K19" s="163">
        <f t="shared" si="1"/>
        <v>1.8441328786156372</v>
      </c>
    </row>
    <row r="20" spans="1:11" x14ac:dyDescent="0.25">
      <c r="A20" s="202" t="s">
        <v>556</v>
      </c>
      <c r="B20" s="212">
        <v>134</v>
      </c>
      <c r="C20" s="160">
        <v>91</v>
      </c>
      <c r="E20" s="29" t="s">
        <v>556</v>
      </c>
      <c r="F20" s="163">
        <f t="shared" si="0"/>
        <v>1.6925603132499685</v>
      </c>
      <c r="G20" s="163">
        <f t="shared" si="0"/>
        <v>1.1494252873563218</v>
      </c>
      <c r="J20" s="29" t="s">
        <v>556</v>
      </c>
      <c r="K20" s="163">
        <f t="shared" si="1"/>
        <v>1.1494252873563218</v>
      </c>
    </row>
    <row r="21" spans="1:11" x14ac:dyDescent="0.25">
      <c r="A21" s="203" t="s">
        <v>557</v>
      </c>
      <c r="B21" s="72">
        <v>116</v>
      </c>
      <c r="C21" s="111">
        <v>51</v>
      </c>
      <c r="E21" s="31" t="s">
        <v>557</v>
      </c>
      <c r="F21" s="163">
        <f t="shared" si="0"/>
        <v>1.4652014652014651</v>
      </c>
      <c r="G21" s="163">
        <f t="shared" si="0"/>
        <v>0.64418340280409248</v>
      </c>
      <c r="J21" s="31" t="s">
        <v>557</v>
      </c>
      <c r="K21" s="210">
        <f t="shared" si="1"/>
        <v>0.64418340280409248</v>
      </c>
    </row>
    <row r="22" spans="1:11" x14ac:dyDescent="0.25">
      <c r="A22" s="309" t="s">
        <v>16</v>
      </c>
      <c r="B22" s="121">
        <f>SUM(B4:B21)</f>
        <v>3973</v>
      </c>
      <c r="C22" s="124">
        <f>SUM(C4:C21)</f>
        <v>3944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307</v>
      </c>
      <c r="C3" s="110">
        <v>313</v>
      </c>
      <c r="E3" s="297" t="s">
        <v>709</v>
      </c>
      <c r="F3" s="71">
        <v>50.76</v>
      </c>
      <c r="G3" s="71">
        <v>53.93</v>
      </c>
      <c r="K3" s="122" t="s">
        <v>16</v>
      </c>
      <c r="L3" s="71">
        <v>3.19</v>
      </c>
      <c r="M3" s="71">
        <v>2.79</v>
      </c>
    </row>
    <row r="4" spans="1:16" x14ac:dyDescent="0.25">
      <c r="A4" s="202" t="s">
        <v>704</v>
      </c>
      <c r="B4" s="212">
        <v>354</v>
      </c>
      <c r="C4" s="160">
        <v>332</v>
      </c>
      <c r="E4" s="298" t="s">
        <v>710</v>
      </c>
      <c r="F4" s="214">
        <v>42.59</v>
      </c>
      <c r="G4" s="214">
        <v>38.729999999999997</v>
      </c>
      <c r="K4" s="215" t="s">
        <v>212</v>
      </c>
      <c r="L4" s="214">
        <v>3.1</v>
      </c>
      <c r="M4" s="214">
        <v>2.73</v>
      </c>
      <c r="N4" s="211"/>
    </row>
    <row r="5" spans="1:16" x14ac:dyDescent="0.25">
      <c r="A5" s="202" t="s">
        <v>705</v>
      </c>
      <c r="B5" s="212">
        <v>269</v>
      </c>
      <c r="C5" s="160">
        <v>203</v>
      </c>
      <c r="E5" s="298" t="s">
        <v>711</v>
      </c>
      <c r="F5" s="214">
        <v>5.68</v>
      </c>
      <c r="G5" s="214">
        <v>5.65</v>
      </c>
      <c r="K5" s="123" t="s">
        <v>213</v>
      </c>
      <c r="L5" s="73">
        <v>3.28</v>
      </c>
      <c r="M5" s="73">
        <v>2.85</v>
      </c>
      <c r="N5" s="211"/>
    </row>
    <row r="6" spans="1:16" x14ac:dyDescent="0.25">
      <c r="A6" s="202" t="s">
        <v>706</v>
      </c>
      <c r="B6" s="212">
        <v>261</v>
      </c>
      <c r="C6" s="160">
        <v>226</v>
      </c>
      <c r="E6" s="298" t="s">
        <v>712</v>
      </c>
      <c r="F6" s="214">
        <v>0.81</v>
      </c>
      <c r="G6" s="214">
        <v>1.43</v>
      </c>
      <c r="K6" s="226"/>
      <c r="L6" s="164"/>
      <c r="M6" s="211"/>
    </row>
    <row r="7" spans="1:16" x14ac:dyDescent="0.25">
      <c r="A7" s="202" t="s">
        <v>707</v>
      </c>
      <c r="B7" s="212">
        <v>155</v>
      </c>
      <c r="C7" s="160">
        <v>160</v>
      </c>
      <c r="E7" s="299" t="s">
        <v>713</v>
      </c>
      <c r="F7" s="73">
        <v>0.16</v>
      </c>
      <c r="G7" s="73">
        <v>0.26</v>
      </c>
      <c r="K7" s="227"/>
      <c r="L7" s="211"/>
      <c r="M7" s="211"/>
    </row>
    <row r="8" spans="1:16" x14ac:dyDescent="0.25">
      <c r="A8" s="203" t="s">
        <v>708</v>
      </c>
      <c r="B8" s="72">
        <v>159</v>
      </c>
      <c r="C8" s="111">
        <v>232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21.350613915416098</v>
      </c>
      <c r="C13" s="301">
        <f>B3/SUM(B3:B8)*100</f>
        <v>20.398671096345513</v>
      </c>
      <c r="E13" s="217" t="s">
        <v>836</v>
      </c>
      <c r="F13" s="289">
        <f>IF(ISBLANK(F3),"",F3)</f>
        <v>50.76</v>
      </c>
      <c r="G13" s="289">
        <f>IF(ISBLANK(G3),"",G3)</f>
        <v>53.93</v>
      </c>
    </row>
    <row r="14" spans="1:16" x14ac:dyDescent="0.25">
      <c r="A14" s="220" t="s">
        <v>825</v>
      </c>
      <c r="B14" s="305">
        <f>C4/SUM(C3:C8)*100</f>
        <v>22.646657571623464</v>
      </c>
      <c r="C14" s="302">
        <f>B4/SUM(B3:B8)*100</f>
        <v>23.521594684385384</v>
      </c>
      <c r="E14" s="286" t="s">
        <v>837</v>
      </c>
      <c r="F14" s="290">
        <f t="shared" ref="F14:G17" si="0">IF(ISBLANK(F4),"",F4)</f>
        <v>42.59</v>
      </c>
      <c r="G14" s="290">
        <f t="shared" si="0"/>
        <v>38.729999999999997</v>
      </c>
    </row>
    <row r="15" spans="1:16" x14ac:dyDescent="0.25">
      <c r="A15" s="220" t="s">
        <v>826</v>
      </c>
      <c r="B15" s="305">
        <f>C5/SUM(C3:C8)*100</f>
        <v>13.847203274215552</v>
      </c>
      <c r="C15" s="302">
        <f>B5/SUM(B3:B8)*100</f>
        <v>17.873754152823921</v>
      </c>
      <c r="E15" s="286" t="s">
        <v>838</v>
      </c>
      <c r="F15" s="290">
        <f t="shared" si="0"/>
        <v>5.68</v>
      </c>
      <c r="G15" s="290">
        <f t="shared" si="0"/>
        <v>5.65</v>
      </c>
    </row>
    <row r="16" spans="1:16" x14ac:dyDescent="0.25">
      <c r="A16" s="220" t="s">
        <v>827</v>
      </c>
      <c r="B16" s="305">
        <f>C6/SUM(C3:C8)*100</f>
        <v>15.416098226466577</v>
      </c>
      <c r="C16" s="302">
        <f>B6/SUM(B3:B8)*100</f>
        <v>17.342192691029901</v>
      </c>
      <c r="E16" s="286" t="s">
        <v>839</v>
      </c>
      <c r="F16" s="290">
        <f t="shared" si="0"/>
        <v>0.81</v>
      </c>
      <c r="G16" s="290">
        <f t="shared" si="0"/>
        <v>1.43</v>
      </c>
    </row>
    <row r="17" spans="1:18" x14ac:dyDescent="0.25">
      <c r="A17" s="220" t="s">
        <v>828</v>
      </c>
      <c r="B17" s="305">
        <f>C7/SUM(C3:C8)*100</f>
        <v>10.914051841746248</v>
      </c>
      <c r="C17" s="302">
        <f>B7/SUM(B3:B8)*100</f>
        <v>10.299003322259136</v>
      </c>
      <c r="E17" s="219" t="s">
        <v>840</v>
      </c>
      <c r="F17" s="291">
        <f t="shared" si="0"/>
        <v>0.16</v>
      </c>
      <c r="G17" s="291">
        <f t="shared" si="0"/>
        <v>0.26</v>
      </c>
    </row>
    <row r="18" spans="1:18" x14ac:dyDescent="0.25">
      <c r="A18" s="221" t="s">
        <v>829</v>
      </c>
      <c r="B18" s="306">
        <f>C8/SUM(C3:C8)*100</f>
        <v>15.825375170532061</v>
      </c>
      <c r="C18" s="303">
        <f>B8/SUM(B3:B8)*100</f>
        <v>10.564784053156147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21.350613915416098</v>
      </c>
      <c r="C22" s="301">
        <f>C13</f>
        <v>20.398671096345513</v>
      </c>
    </row>
    <row r="23" spans="1:18" x14ac:dyDescent="0.25">
      <c r="A23" s="220" t="s">
        <v>831</v>
      </c>
      <c r="B23" s="305">
        <f t="shared" ref="B23:C27" si="1">B14</f>
        <v>22.646657571623464</v>
      </c>
      <c r="C23" s="302">
        <f t="shared" si="1"/>
        <v>23.521594684385384</v>
      </c>
    </row>
    <row r="24" spans="1:18" x14ac:dyDescent="0.25">
      <c r="A24" s="307" t="s">
        <v>832</v>
      </c>
      <c r="B24" s="305">
        <f t="shared" si="1"/>
        <v>13.847203274215552</v>
      </c>
      <c r="C24" s="302">
        <f t="shared" si="1"/>
        <v>17.873754152823921</v>
      </c>
    </row>
    <row r="25" spans="1:18" x14ac:dyDescent="0.25">
      <c r="A25" s="220" t="s">
        <v>833</v>
      </c>
      <c r="B25" s="305">
        <f t="shared" si="1"/>
        <v>15.416098226466577</v>
      </c>
      <c r="C25" s="302">
        <f t="shared" si="1"/>
        <v>17.342192691029901</v>
      </c>
    </row>
    <row r="26" spans="1:18" x14ac:dyDescent="0.25">
      <c r="A26" s="220" t="s">
        <v>834</v>
      </c>
      <c r="B26" s="305">
        <f t="shared" si="1"/>
        <v>10.914051841746248</v>
      </c>
      <c r="C26" s="302">
        <f t="shared" si="1"/>
        <v>10.299003322259136</v>
      </c>
    </row>
    <row r="27" spans="1:18" x14ac:dyDescent="0.25">
      <c r="A27" s="308" t="s">
        <v>835</v>
      </c>
      <c r="B27" s="306">
        <f t="shared" si="1"/>
        <v>15.825375170532061</v>
      </c>
      <c r="C27" s="303">
        <f t="shared" si="1"/>
        <v>10.564784053156147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403</v>
      </c>
      <c r="C34" s="110">
        <v>346</v>
      </c>
      <c r="E34" s="297" t="s">
        <v>709</v>
      </c>
      <c r="F34" s="71">
        <v>53.93</v>
      </c>
      <c r="G34" s="211"/>
      <c r="K34" s="122" t="s">
        <v>16</v>
      </c>
      <c r="L34" s="71">
        <v>2.79</v>
      </c>
      <c r="M34" s="211"/>
    </row>
    <row r="35" spans="1:16" x14ac:dyDescent="0.25">
      <c r="A35" s="202" t="s">
        <v>704</v>
      </c>
      <c r="B35" s="212">
        <v>359</v>
      </c>
      <c r="C35" s="160">
        <v>371</v>
      </c>
      <c r="E35" s="298" t="s">
        <v>710</v>
      </c>
      <c r="F35" s="214">
        <v>38.729999999999997</v>
      </c>
      <c r="G35" s="211"/>
      <c r="K35" s="215" t="s">
        <v>212</v>
      </c>
      <c r="L35" s="214">
        <v>2.73</v>
      </c>
      <c r="M35" s="211"/>
      <c r="N35" s="29" t="s">
        <v>876</v>
      </c>
    </row>
    <row r="36" spans="1:16" x14ac:dyDescent="0.25">
      <c r="A36" s="202" t="s">
        <v>705</v>
      </c>
      <c r="B36" s="212">
        <v>262</v>
      </c>
      <c r="C36" s="160">
        <v>237</v>
      </c>
      <c r="E36" s="298" t="s">
        <v>711</v>
      </c>
      <c r="F36" s="214">
        <v>5.65</v>
      </c>
      <c r="G36" s="211"/>
      <c r="K36" s="123" t="s">
        <v>213</v>
      </c>
      <c r="L36" s="73">
        <v>2.85</v>
      </c>
      <c r="M36" s="211"/>
      <c r="N36" s="288">
        <v>2022</v>
      </c>
    </row>
    <row r="37" spans="1:16" x14ac:dyDescent="0.25">
      <c r="A37" s="202" t="s">
        <v>706</v>
      </c>
      <c r="B37" s="212">
        <v>208</v>
      </c>
      <c r="C37" s="160">
        <v>188</v>
      </c>
      <c r="E37" s="298" t="s">
        <v>712</v>
      </c>
      <c r="F37" s="214">
        <v>1.43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95</v>
      </c>
      <c r="C38" s="160">
        <v>126</v>
      </c>
      <c r="E38" s="299" t="s">
        <v>713</v>
      </c>
      <c r="F38" s="73">
        <v>0.26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102</v>
      </c>
      <c r="C39" s="111">
        <v>119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24.945926459985579</v>
      </c>
      <c r="C44" s="301">
        <f>B34/SUM(B34:B39)*100</f>
        <v>28.201539538138558</v>
      </c>
      <c r="E44" s="217" t="s">
        <v>836</v>
      </c>
      <c r="F44" s="289">
        <f>IF(ISBLANK(F34),"",F34)</f>
        <v>53.93</v>
      </c>
    </row>
    <row r="45" spans="1:16" x14ac:dyDescent="0.25">
      <c r="A45" s="220" t="s">
        <v>825</v>
      </c>
      <c r="B45" s="305">
        <f>C35/SUM(C34:C39)*100</f>
        <v>26.748377793799566</v>
      </c>
      <c r="C45" s="302">
        <f>B35/SUM(B34:B39)*100</f>
        <v>25.122463261021693</v>
      </c>
      <c r="E45" s="286" t="s">
        <v>837</v>
      </c>
      <c r="F45" s="290">
        <f t="shared" ref="F45:F48" si="2">IF(ISBLANK(F35),"",F35)</f>
        <v>38.729999999999997</v>
      </c>
    </row>
    <row r="46" spans="1:16" x14ac:dyDescent="0.25">
      <c r="A46" s="220" t="s">
        <v>826</v>
      </c>
      <c r="B46" s="305">
        <f>C36/SUM(C34:C39)*100</f>
        <v>17.087238644556596</v>
      </c>
      <c r="C46" s="302">
        <f>B36/SUM(B34:B39)*100</f>
        <v>18.33449965010497</v>
      </c>
      <c r="E46" s="286" t="s">
        <v>838</v>
      </c>
      <c r="F46" s="290">
        <f t="shared" si="2"/>
        <v>5.65</v>
      </c>
    </row>
    <row r="47" spans="1:16" x14ac:dyDescent="0.25">
      <c r="A47" s="220" t="s">
        <v>827</v>
      </c>
      <c r="B47" s="305">
        <f>C37/SUM(C34:C39)*100</f>
        <v>13.554434030281183</v>
      </c>
      <c r="C47" s="302">
        <f>B37/SUM(B34:B39)*100</f>
        <v>14.555633310007</v>
      </c>
      <c r="E47" s="286" t="s">
        <v>839</v>
      </c>
      <c r="F47" s="290">
        <f t="shared" si="2"/>
        <v>1.43</v>
      </c>
    </row>
    <row r="48" spans="1:16" x14ac:dyDescent="0.25">
      <c r="A48" s="220" t="s">
        <v>828</v>
      </c>
      <c r="B48" s="305">
        <f>C38/SUM(C34:C39)*100</f>
        <v>9.0843547224224945</v>
      </c>
      <c r="C48" s="302">
        <f>B38/SUM(B34:B39)*100</f>
        <v>6.6480055983205038</v>
      </c>
      <c r="E48" s="219" t="s">
        <v>840</v>
      </c>
      <c r="F48" s="291">
        <f t="shared" si="2"/>
        <v>0.26</v>
      </c>
    </row>
    <row r="49" spans="1:3" x14ac:dyDescent="0.25">
      <c r="A49" s="221" t="s">
        <v>829</v>
      </c>
      <c r="B49" s="306">
        <f>C39/SUM(C34:C39)*100</f>
        <v>8.5796683489545771</v>
      </c>
      <c r="C49" s="303">
        <f>B39/SUM(B34:B39)*100</f>
        <v>7.1378586424072781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24.945926459985579</v>
      </c>
      <c r="C53" s="301">
        <f>C44</f>
        <v>28.201539538138558</v>
      </c>
    </row>
    <row r="54" spans="1:3" x14ac:dyDescent="0.25">
      <c r="A54" s="220" t="s">
        <v>831</v>
      </c>
      <c r="B54" s="305">
        <f t="shared" ref="B54:C54" si="3">B45</f>
        <v>26.748377793799566</v>
      </c>
      <c r="C54" s="302">
        <f t="shared" si="3"/>
        <v>25.122463261021693</v>
      </c>
    </row>
    <row r="55" spans="1:3" x14ac:dyDescent="0.25">
      <c r="A55" s="307" t="s">
        <v>832</v>
      </c>
      <c r="B55" s="305">
        <f t="shared" ref="B55:C55" si="4">B46</f>
        <v>17.087238644556596</v>
      </c>
      <c r="C55" s="302">
        <f t="shared" si="4"/>
        <v>18.33449965010497</v>
      </c>
    </row>
    <row r="56" spans="1:3" x14ac:dyDescent="0.25">
      <c r="A56" s="220" t="s">
        <v>833</v>
      </c>
      <c r="B56" s="305">
        <f t="shared" ref="B56:C56" si="5">B47</f>
        <v>13.554434030281183</v>
      </c>
      <c r="C56" s="302">
        <f t="shared" si="5"/>
        <v>14.555633310007</v>
      </c>
    </row>
    <row r="57" spans="1:3" x14ac:dyDescent="0.25">
      <c r="A57" s="220" t="s">
        <v>834</v>
      </c>
      <c r="B57" s="305">
        <f t="shared" ref="B57:C57" si="6">B48</f>
        <v>9.0843547224224945</v>
      </c>
      <c r="C57" s="302">
        <f t="shared" si="6"/>
        <v>6.6480055983205038</v>
      </c>
    </row>
    <row r="58" spans="1:3" x14ac:dyDescent="0.25">
      <c r="A58" s="308" t="s">
        <v>835</v>
      </c>
      <c r="B58" s="306">
        <f t="shared" ref="B58:C58" si="7">B49</f>
        <v>8.5796683489545771</v>
      </c>
      <c r="C58" s="303">
        <f t="shared" si="7"/>
        <v>7.1378586424072781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2024-04-26T07:35:14Z</dcterms:modified>
</cp:coreProperties>
</file>