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<sst xmlns="http://schemas.openxmlformats.org/spreadsheetml/2006/main" count="6316" uniqueCount="2914">
  <si>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</si>
  <si>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</si>
  <si>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</si>
  <si>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</si>
  <si>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</si>
  <si>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</si>
  <si>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</si>
  <si>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</si>
  <si>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</si>
  <si>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</si>
  <si>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</si>
  <si>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</si>
  <si>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</si>
  <si>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</si>
  <si>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</si>
  <si>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</si>
  <si>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</si>
  <si>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</si>
  <si>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</si>
  <si>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</si>
  <si>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</si>
  <si>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</si>
  <si>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</si>
  <si>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</si>
  <si>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</si>
  <si>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</si>
  <si>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</si>
  <si>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</si>
  <si>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</si>
  <si>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</si>
  <si>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</si>
  <si>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</si>
  <si>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</si>
  <si>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</si>
  <si>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</si>
  <si>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</si>
  <si>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</si>
  <si>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</si>
  <si>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</si>
  <si>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</si>
  <si>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</si>
  <si>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</si>
  <si>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</si>
  <si>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</si>
  <si>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</si>
  <si>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</si>
  <si>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</si>
  <si>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</si>
  <si>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</si>
  <si>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</si>
  <si>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</si>
  <si>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</si>
  <si>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</si>
  <si>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</si>
  <si>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</si>
  <si>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</si>
  <si>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</si>
  <si>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</si>
  <si>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</si>
  <si>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</si>
  <si>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</si>
  <si>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</si>
  <si>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</si>
  <si>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</si>
  <si>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</si>
  <si>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</si>
  <si>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</si>
  <si>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</si>
  <si>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</si>
  <si>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</si>
  <si>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</si>
  <si>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</si>
  <si>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</si>
  <si>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</si>
  <si>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</si>
  <si>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</si>
  <si>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</si>
  <si>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</si>
  <si>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</si>
  <si>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</si>
  <si>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</si>
  <si>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</si>
  <si>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</si>
  <si>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</si>
  <si>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</si>
  <si>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</si>
  <si>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</si>
  <si>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</si>
  <si>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</si>
  <si>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</si>
  <si>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</si>
  <si>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</si>
  <si>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</si>
  <si>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</si>
  <si>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</si>
  <si>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</si>
  <si>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</si>
  <si>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</si>
  <si>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</si>
  <si>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</si>
  <si>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</si>
  <si>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</si>
  <si>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</si>
  <si>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</si>
  <si>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</si>
  <si>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</si>
  <si>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</si>
  <si>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</si>
  <si>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</si>
  <si>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</si>
  <si>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</si>
  <si>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</si>
  <si>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</si>
  <si>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</si>
  <si>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</si>
  <si>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</si>
  <si>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</si>
  <si>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</si>
  <si>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</si>
  <si>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</si>
  <si>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</si>
  <si>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</si>
  <si>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</si>
  <si>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</si>
  <si>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</si>
  <si>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</si>
  <si>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</si>
  <si>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</si>
  <si>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</si>
  <si>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</si>
  <si>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</si>
  <si>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</si>
  <si>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</si>
  <si>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</si>
  <si>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</si>
  <si>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</si>
  <si>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</si>
  <si>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</si>
  <si>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</si>
  <si>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</si>
  <si>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</si>
  <si>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</si>
  <si>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</si>
  <si>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</si>
  <si>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</si>
  <si>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</si>
  <si>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</si>
  <si>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</si>
  <si>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</si>
  <si>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</si>
  <si>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</si>
  <si>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</si>
  <si>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</si>
  <si>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</si>
  <si>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</si>
  <si>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</si>
  <si>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</si>
  <si>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</si>
  <si>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</si>
  <si>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</si>
  <si>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</si>
  <si>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</si>
  <si>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</si>
  <si>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</si>
  <si>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</si>
  <si>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</si>
  <si>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</si>
  <si>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</si>
  <si>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</si>
  <si>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</si>
  <si>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</si>
  <si>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</si>
  <si>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</si>
  <si>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</si>
  <si>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</si>
  <si>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</si>
  <si>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</si>
  <si>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</si>
  <si>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</si>
  <si>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</si>
  <si>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</si>
  <si>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</si>
  <si>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</si>
  <si>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</si>
  <si>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</si>
  <si>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</si>
  <si>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</si>
  <si>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</si>
  <si>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</si>
  <si>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</si>
  <si>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</si>
  <si>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</si>
  <si>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</si>
  <si>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</si>
  <si>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</si>
  <si>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</si>
  <si>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</si>
  <si>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</si>
  <si>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</si>
  <si>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</si>
  <si>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</si>
  <si>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</si>
  <si>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</si>
  <si>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</si>
  <si>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</si>
  <si>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</si>
  <si>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</si>
  <si>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</si>
  <si>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</si>
  <si>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</si>
  <si>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</si>
  <si>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</si>
  <si>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</si>
  <si>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</si>
  <si>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</si>
  <si>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</si>
  <si>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</si>
  <si>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</si>
  <si>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</si>
  <si>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</si>
  <si>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</si>
  <si>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</si>
  <si>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</si>
  <si>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</si>
  <si>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</si>
  <si>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</si>
  <si>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</si>
  <si>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</si>
  <si>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</si>
  <si>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</si>
  <si>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</si>
  <si>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</si>
  <si>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</si>
  <si>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</si>
  <si>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</si>
  <si>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</si>
  <si>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</si>
  <si>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</si>
  <si>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</si>
  <si>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</si>
  <si>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</si>
  <si>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</si>
  <si>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</si>
  <si>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</si>
  <si>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</si>
  <si>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</si>
  <si>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</si>
  <si>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</si>
  <si>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</si>
  <si>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</si>
  <si>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</si>
  <si>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</si>
  <si>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</si>
  <si>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</si>
  <si>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</si>
  <si>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</si>
  <si>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</si>
  <si>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</si>
  <si>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</si>
  <si>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</si>
  <si>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</si>
  <si>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</si>
  <si>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</si>
  <si>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</si>
  <si>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</si>
  <si>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</si>
  <si>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</si>
  <si>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</si>
  <si>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</si>
  <si>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</si>
  <si>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</si>
  <si>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</si>
  <si>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</si>
  <si>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</si>
  <si>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</si>
  <si>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</si>
  <si>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</si>
  <si>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</si>
  <si>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</si>
  <si>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</si>
  <si>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</si>
  <si>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</si>
  <si>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</si>
  <si>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</si>
  <si>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</si>
  <si>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</si>
  <si>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</si>
  <si>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</si>
  <si>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</si>
  <si>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</si>
  <si>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</si>
  <si>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</si>
  <si>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</si>
  <si>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</si>
  <si>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</si>
  <si>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</si>
  <si>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</si>
  <si>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</si>
  <si>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</si>
  <si>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</si>
  <si>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</si>
  <si>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</si>
  <si>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</si>
  <si>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</si>
  <si>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</si>
  <si>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</si>
  <si>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</si>
  <si>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</si>
  <si>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</si>
  <si>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</si>
  <si>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</si>
  <si>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</si>
  <si>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</si>
  <si>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</si>
  <si>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</si>
  <si>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</si>
  <si>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</si>
  <si>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</si>
  <si>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</si>
  <si>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</si>
  <si>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</si>
  <si>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</si>
  <si>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</si>
  <si>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</si>
  <si>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</si>
  <si>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</si>
  <si>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</si>
  <si>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</si>
  <si>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</si>
  <si>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</si>
  <si>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</si>
  <si>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</si>
  <si>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</si>
  <si>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</si>
  <si>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</si>
  <si>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</si>
  <si>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</si>
  <si>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</si>
  <si>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</si>
  <si>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</si>
  <si>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</si>
  <si>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</si>
  <si>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</si>
  <si>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</si>
  <si>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</si>
  <si>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</si>
  <si>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</si>
  <si>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</si>
  <si>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</si>
  <si>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</si>
  <si>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</si>
  <si>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</si>
  <si>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</si>
  <si>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</si>
  <si>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</si>
  <si>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</si>
  <si>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</si>
  <si>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</si>
  <si>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</si>
  <si>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</si>
  <si>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</si>
  <si>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</si>
  <si>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</si>
  <si>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</si>
  <si>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</si>
  <si>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</si>
  <si>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</si>
  <si>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</si>
  <si>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</si>
  <si>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</si>
  <si>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</si>
  <si>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</si>
  <si>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</si>
  <si>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</si>
  <si>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</si>
  <si>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</si>
  <si>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</si>
  <si>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</si>
  <si>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</si>
  <si>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</si>
  <si>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</si>
  <si>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</si>
  <si>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</si>
  <si>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</si>
  <si>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</si>
  <si>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</si>
  <si>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</si>
  <si>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</si>
  <si>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</si>
  <si>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</si>
  <si>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</si>
  <si>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</si>
  <si>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</si>
  <si>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</si>
  <si>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</si>
  <si>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</si>
  <si>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</si>
  <si>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</si>
  <si>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</si>
  <si>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</si>
  <si>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</si>
  <si>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</si>
  <si>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</si>
  <si>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</si>
  <si>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</si>
  <si>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</si>
  <si>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</si>
  <si>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</si>
  <si>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</si>
  <si>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</si>
  <si>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</si>
  <si>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</si>
  <si>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</si>
  <si>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</si>
  <si>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</si>
  <si>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</si>
  <si>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</si>
  <si>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</si>
  <si>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</si>
  <si>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</si>
  <si>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</si>
  <si>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</si>
  <si>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</si>
  <si>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</si>
  <si>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</si>
  <si>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</si>
  <si>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</si>
  <si>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</si>
  <si>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</si>
  <si>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</si>
  <si>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</si>
  <si>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</si>
  <si>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</si>
  <si>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</si>
  <si>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</si>
  <si>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</si>
  <si>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</si>
  <si>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</si>
  <si>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</si>
  <si>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</si>
  <si>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</si>
  <si>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</si>
  <si>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</si>
  <si>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</si>
  <si>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</si>
  <si>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</si>
  <si>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</si>
  <si>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</si>
  <si>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</si>
  <si>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</si>
  <si>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</si>
  <si>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</si>
  <si>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</si>
  <si>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</si>
  <si>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</si>
  <si>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</si>
  <si>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</si>
  <si>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</si>
  <si>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</si>
  <si>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</si>
  <si>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</si>
  <si>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</si>
  <si>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</si>
  <si>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</si>
  <si>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</si>
  <si>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</si>
  <si>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</si>
  <si>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</si>
  <si>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</si>
  <si>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</si>
  <si>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</si>
  <si>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</si>
  <si>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</si>
  <si>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</si>
  <si>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</si>
  <si>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</si>
  <si>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</si>
  <si>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</si>
  <si>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</si>
  <si>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</si>
  <si>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</si>
  <si>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</si>
  <si>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</si>
  <si>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</si>
  <si>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</si>
  <si>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</si>
  <si>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</si>
  <si>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</si>
  <si>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</si>
  <si>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</si>
  <si>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</si>
  <si>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</si>
  <si>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</si>
  <si>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</si>
  <si>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</si>
  <si>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</si>
  <si>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</si>
  <si>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</si>
  <si>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</si>
  <si>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</si>
  <si>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</si>
  <si>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</si>
  <si>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</si>
  <si>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</si>
  <si>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</si>
  <si>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</si>
  <si>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</si>
  <si>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</si>
  <si>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</si>
  <si>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</si>
  <si>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</si>
  <si>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</si>
  <si>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</si>
  <si>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</si>
  <si>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</si>
  <si>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</si>
  <si>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</si>
  <si>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</si>
  <si>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</si>
  <si>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</si>
  <si>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</si>
  <si>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</si>
  <si>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</si>
  <si>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</si>
  <si>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</si>
  <si>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</si>
  <si>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</si>
  <si>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</si>
  <si>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</si>
  <si>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</si>
  <si>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</si>
  <si>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</si>
  <si>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</si>
  <si>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</si>
  <si>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</si>
  <si>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</si>
  <si>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</si>
  <si>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</si>
  <si>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</si>
  <si>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</si>
  <si>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</si>
  <si>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</si>
  <si>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</si>
  <si>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</si>
  <si>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</si>
  <si>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</si>
  <si>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</si>
  <si>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</si>
  <si>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</si>
  <si>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</si>
  <si>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</si>
  <si>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</si>
  <si>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</si>
  <si>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</si>
  <si>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</si>
  <si>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</si>
  <si>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</si>
  <si>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</si>
  <si>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</si>
  <si>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</si>
  <si>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</si>
  <si>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</si>
  <si>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</si>
  <si>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</si>
  <si>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</si>
  <si>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</si>
  <si>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</si>
  <si>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</si>
  <si>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</si>
  <si>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</si>
  <si>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</si>
  <si>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</si>
  <si>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</si>
  <si>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</si>
  <si>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</si>
  <si>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</si>
  <si>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</si>
  <si>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</si>
  <si>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</si>
  <si>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</si>
  <si>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</si>
  <si>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</si>
  <si>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</si>
  <si>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</si>
  <si>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</si>
  <si>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</si>
  <si>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</si>
  <si>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</si>
  <si>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</si>
  <si>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</si>
  <si>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</si>
  <si>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</si>
  <si>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</si>
  <si>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</si>
  <si>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</si>
  <si>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</si>
  <si>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</si>
  <si>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</si>
  <si>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</si>
  <si>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</si>
  <si>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</si>
  <si>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</si>
  <si>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</si>
  <si>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</si>
  <si>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</si>
  <si>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</si>
  <si>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</si>
  <si>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</si>
  <si>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</si>
  <si>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</si>
  <si>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</si>
  <si>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</si>
  <si>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</si>
  <si>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</si>
  <si>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</si>
  <si>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</si>
  <si>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</si>
  <si>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</si>
  <si>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</si>
  <si>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</si>
  <si>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</si>
  <si>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</si>
  <si>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</si>
  <si>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</si>
  <si>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</si>
  <si>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</si>
  <si>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</si>
  <si>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</si>
  <si>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</si>
  <si>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</si>
  <si>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</si>
  <si>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</si>
  <si>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</si>
  <si>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</si>
  <si>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</si>
  <si>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</si>
  <si>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</si>
  <si>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</si>
  <si>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</si>
  <si>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</si>
  <si>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</si>
  <si>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</si>
  <si>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</si>
  <si>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</si>
  <si>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</si>
  <si>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</si>
  <si>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</si>
  <si>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</si>
  <si>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</si>
  <si>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</si>
  <si>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</si>
  <si>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</si>
  <si>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</si>
  <si>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</si>
  <si>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</si>
  <si>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</si>
  <si>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</si>
  <si>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</si>
  <si>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</si>
  <si>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</si>
  <si>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</si>
  <si>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</si>
  <si>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</si>
  <si>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</si>
  <si>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</si>
  <si>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</si>
  <si>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</si>
  <si>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</si>
  <si>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</si>
  <si>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</si>
  <si>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</si>
  <si>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</si>
  <si>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</si>
  <si>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</si>
  <si>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</si>
  <si>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</si>
  <si>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</si>
  <si>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</si>
  <si>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</si>
  <si>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</si>
  <si>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</si>
  <si>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</si>
  <si>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</si>
  <si>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</si>
  <si>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</si>
  <si>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</si>
  <si>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</si>
  <si>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</si>
  <si>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</si>
  <si>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</si>
  <si>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</si>
  <si>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</si>
  <si>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</si>
  <si>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</si>
  <si>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</si>
  <si>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</si>
  <si>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</si>
  <si>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</si>
  <si>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</si>
  <si>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</si>
  <si>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</si>
  <si>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</si>
  <si>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</si>
  <si>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</si>
  <si>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</si>
  <si>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</si>
  <si>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</si>
  <si>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</si>
  <si>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</si>
  <si>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</si>
  <si>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</si>
  <si>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</si>
  <si>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</si>
  <si>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</si>
  <si>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</si>
  <si>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</si>
  <si>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</si>
  <si>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</si>
  <si>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</si>
  <si>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</si>
  <si>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</si>
  <si>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</si>
  <si>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</si>
  <si>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</si>
  <si>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</si>
  <si>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</si>
  <si>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</si>
  <si>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</si>
  <si>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</si>
  <si>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</si>
  <si>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</si>
  <si>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</si>
  <si>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</si>
  <si>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</si>
  <si>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</si>
  <si>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</si>
  <si>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</si>
  <si>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</si>
  <si>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</si>
  <si>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</si>
  <si>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</si>
  <si>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</si>
  <si>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</si>
  <si>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</si>
  <si>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</si>
  <si>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</si>
  <si>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</si>
  <si>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</si>
  <si>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</si>
  <si>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</si>
  <si>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</si>
  <si>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</si>
  <si>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</si>
  <si>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</si>
  <si>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</si>
  <si>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</si>
  <si>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</si>
  <si>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</si>
  <si>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</si>
  <si>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</si>
  <si>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</si>
  <si>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</si>
  <si>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</si>
  <si>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</si>
  <si>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</si>
  <si>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</si>
  <si>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</si>
  <si>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</si>
  <si>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</si>
  <si>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</si>
  <si>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</si>
  <si>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</si>
  <si>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</si>
  <si>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</si>
  <si>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</si>
  <si>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</si>
  <si>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</si>
  <si>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</si>
  <si>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</si>
  <si>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</si>
  <si>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</si>
  <si>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</si>
  <si>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</si>
  <si>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</si>
  <si>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</si>
  <si>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</si>
  <si>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</si>
  <si>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</si>
  <si>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</si>
  <si>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</si>
  <si>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</si>
  <si>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</si>
  <si>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</si>
  <si>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</si>
  <si>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</si>
  <si>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</si>
  <si>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</si>
  <si>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</si>
  <si>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</si>
  <si>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</si>
  <si>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</si>
  <si>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</si>
  <si>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</si>
  <si>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</si>
  <si>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</si>
  <si>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</si>
  <si>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</si>
  <si>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</si>
  <si>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</si>
  <si>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</si>
  <si>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</si>
  <si>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</si>
  <si>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</si>
  <si>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</si>
  <si>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</si>
  <si>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</si>
  <si>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</si>
  <si>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</si>
  <si>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</si>
  <si>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</si>
  <si>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</si>
  <si>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</si>
  <si>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</si>
  <si>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</si>
  <si>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</si>
  <si>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</si>
  <si>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</si>
  <si>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</si>
  <si>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</si>
  <si>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</si>
  <si>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</si>
  <si>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</si>
  <si>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</si>
  <si>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</si>
  <si>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</si>
  <si>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</si>
  <si>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</si>
  <si>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</si>
  <si>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</si>
  <si>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</si>
  <si>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</si>
  <si>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</si>
  <si>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</si>
  <si>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</si>
  <si>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</si>
  <si>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</si>
  <si>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</si>
  <si>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</si>
  <si>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</si>
  <si>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</si>
  <si>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</si>
  <si>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</si>
  <si>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</si>
  <si>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</si>
  <si>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</si>
  <si>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</si>
  <si>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</si>
  <si>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</si>
  <si>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</si>
  <si>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</si>
  <si>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</si>
  <si>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</si>
  <si>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</si>
  <si>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</si>
  <si>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</si>
  <si>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</si>
  <si>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</si>
  <si>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</si>
  <si>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</si>
  <si>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</si>
  <si>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</si>
  <si>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</si>
  <si>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</si>
  <si>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</si>
  <si>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</si>
  <si>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</si>
  <si>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</si>
  <si>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</si>
  <si>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</si>
  <si>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</si>
  <si>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</si>
  <si>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</si>
  <si>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</si>
  <si>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</si>
  <si>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</si>
  <si>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</si>
  <si>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</si>
  <si>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</si>
  <si>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</si>
  <si>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</si>
  <si>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</si>
  <si>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</si>
  <si>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</si>
  <si>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</si>
  <si>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</si>
  <si>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</si>
  <si>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</si>
  <si>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</si>
  <si>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</si>
  <si>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</si>
  <si>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</si>
  <si>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</si>
  <si>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</si>
  <si>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</si>
  <si>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</si>
  <si>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</si>
  <si>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</si>
  <si>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</si>
  <si>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</si>
  <si>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</si>
  <si>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</si>
  <si>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</si>
  <si>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</si>
  <si>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</si>
  <si>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</si>
  <si>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</si>
  <si>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</si>
  <si>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</si>
  <si>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</si>
  <si>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</si>
  <si>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</si>
  <si>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</si>
  <si>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</si>
  <si>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</si>
  <si>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</si>
  <si>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</si>
  <si>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</si>
  <si>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</si>
  <si>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</si>
  <si>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</si>
  <si>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</si>
  <si>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</si>
  <si>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</si>
  <si>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</si>
  <si>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</si>
  <si>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</si>
  <si>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</si>
  <si>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</si>
  <si>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</si>
  <si>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</si>
  <si>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</si>
  <si>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</si>
  <si>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</si>
  <si>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</si>
  <si>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</si>
  <si>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</si>
  <si>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</si>
  <si>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</si>
  <si>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</si>
  <si>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</si>
  <si>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</si>
  <si>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</si>
  <si>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</si>
  <si>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</si>
  <si>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</si>
  <si>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</si>
  <si>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</si>
  <si>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</si>
  <si>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</si>
  <si>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</si>
  <si>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</si>
  <si>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</si>
  <si>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</si>
  <si>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</si>
  <si>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</si>
  <si>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</si>
  <si>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</si>
  <si>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</si>
  <si>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</si>
  <si>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</si>
  <si>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</si>
  <si>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</si>
  <si>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</si>
  <si>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</si>
  <si>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</si>
  <si>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</si>
  <si>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</si>
  <si>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</si>
  <si>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</si>
  <si>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</si>
  <si>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</si>
  <si>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</si>
  <si>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</si>
  <si>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</si>
  <si>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</si>
  <si>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</si>
  <si>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</si>
  <si>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</si>
  <si>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</si>
  <si>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</si>
  <si>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</si>
  <si>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</si>
  <si>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</si>
  <si>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</si>
  <si>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</si>
  <si>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</si>
  <si>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</si>
  <si>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</si>
  <si>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</si>
  <si>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</si>
  <si>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</si>
  <si>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</si>
  <si>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</si>
  <si>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</si>
  <si>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</si>
  <si>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</si>
  <si>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</si>
  <si>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</si>
  <si>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</si>
  <si>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</si>
  <si>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</si>
  <si>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</si>
  <si>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</si>
  <si>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</si>
  <si>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</si>
  <si>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</si>
  <si>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</si>
  <si>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</si>
  <si>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</si>
  <si>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</si>
  <si>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</si>
  <si>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</si>
  <si>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</si>
  <si>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</si>
  <si>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</si>
  <si>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</si>
  <si>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</si>
  <si>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</si>
  <si>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</si>
  <si>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</si>
  <si>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</si>
  <si>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</si>
  <si>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</si>
  <si>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</si>
  <si>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</si>
  <si>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</si>
  <si>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</si>
  <si>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</si>
  <si>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</si>
  <si>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</si>
  <si>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</si>
  <si>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</si>
  <si>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</si>
  <si>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</si>
  <si>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</si>
  <si>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</si>
  <si>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</si>
  <si>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</si>
  <si>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</si>
  <si>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</si>
  <si>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</si>
  <si>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</si>
  <si>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</si>
  <si>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</si>
  <si>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</si>
  <si>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</si>
  <si>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</si>
  <si>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</si>
  <si>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</si>
  <si>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</si>
  <si>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</si>
  <si>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</si>
  <si>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</si>
  <si>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</si>
  <si>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</si>
  <si>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</si>
  <si>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</si>
  <si>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</si>
  <si>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</si>
  <si>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</si>
  <si>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</si>
  <si>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</si>
  <si>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</si>
  <si>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</si>
  <si>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</si>
  <si>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</si>
  <si>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</si>
  <si>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</si>
  <si>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</si>
  <si>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</si>
  <si>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</si>
  <si>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</si>
  <si>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</si>
  <si>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</si>
  <si>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</si>
  <si>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</si>
  <si>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</si>
  <si>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</si>
  <si>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</si>
  <si>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</si>
  <si>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</si>
  <si>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</si>
  <si>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</si>
  <si>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</si>
  <si>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</si>
  <si>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</si>
  <si>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</si>
  <si>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</si>
  <si>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</si>
  <si>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</si>
  <si>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</si>
  <si>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</si>
  <si>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</si>
  <si>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</si>
  <si>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</si>
  <si>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</si>
  <si>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</si>
  <si>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</si>
  <si>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</si>
  <si>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</si>
  <si>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</si>
  <si>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</si>
  <si>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</si>
  <si>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</si>
  <si>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</si>
  <si>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</si>
  <si>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</si>
  <si>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</si>
  <si>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</si>
  <si>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</si>
  <si>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</si>
  <si>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</si>
  <si>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</si>
  <si>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</si>
  <si>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</si>
  <si>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</si>
  <si>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</si>
  <si>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</si>
  <si>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</si>
  <si>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</si>
  <si>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</si>
  <si>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</si>
  <si>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</si>
  <si>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</si>
  <si>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</si>
  <si>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</si>
  <si>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</si>
  <si>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</si>
  <si>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</si>
  <si>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</si>
  <si>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</si>
  <si>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</si>
  <si>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</si>
  <si>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</si>
  <si>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</si>
  <si>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</si>
  <si>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</si>
  <si>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</si>
  <si>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</si>
  <si>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</si>
  <si>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</si>
  <si>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</si>
  <si>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</si>
  <si>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</si>
  <si>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</si>
  <si>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</si>
  <si>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</si>
  <si>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</si>
  <si>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</si>
  <si>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</si>
  <si>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</si>
  <si>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</si>
  <si>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</si>
  <si>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</si>
  <si>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</si>
  <si>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</si>
  <si>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</si>
  <si>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</si>
  <si>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</si>
  <si>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</si>
  <si>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</si>
  <si>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</si>
  <si>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</si>
  <si>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</si>
  <si>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</si>
  <si>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</si>
  <si>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</si>
  <si>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</si>
  <si>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</si>
  <si>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</si>
  <si>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</si>
  <si>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</si>
  <si>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</si>
  <si>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</si>
  <si>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</si>
  <si>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</si>
  <si>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</si>
  <si>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</si>
  <si>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</si>
  <si>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</si>
  <si>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</si>
  <si>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</si>
  <si>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</si>
  <si>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</si>
  <si>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</si>
  <si>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</si>
  <si>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</si>
  <si>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</si>
  <si>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</si>
  <si>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</si>
  <si>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</si>
  <si>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</si>
  <si>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</si>
  <si>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</si>
  <si>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</si>
  <si>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</si>
  <si>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</si>
  <si>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</si>
  <si>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</si>
  <si>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</si>
  <si>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</si>
  <si>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</si>
  <si>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</si>
  <si>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</si>
  <si>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</si>
  <si>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</si>
  <si>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</si>
  <si>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</si>
  <si>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</si>
  <si>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</si>
  <si>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</si>
  <si>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</si>
  <si>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</si>
  <si>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</si>
  <si>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</si>
  <si>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</si>
  <si>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</si>
  <si>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</si>
  <si>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</si>
  <si>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</si>
  <si>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</si>
  <si>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</si>
  <si>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</si>
  <si>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</si>
  <si>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</si>
  <si>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</si>
  <si>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</si>
  <si>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</si>
  <si>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</si>
  <si>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</si>
  <si>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</si>
  <si>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</si>
  <si>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</si>
  <si>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</si>
  <si>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</si>
  <si>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</si>
  <si>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</si>
  <si>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</si>
  <si>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</si>
  <si>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</si>
  <si>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</si>
  <si>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</si>
  <si>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</si>
  <si>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</si>
  <si>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</si>
  <si>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</si>
  <si>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</si>
  <si>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</si>
  <si>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</si>
  <si>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</si>
  <si>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</si>
  <si>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</si>
  <si>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</si>
  <si>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</si>
  <si>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</si>
  <si>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</si>
  <si>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</si>
  <si>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</si>
  <si>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</si>
  <si>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</si>
  <si>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</si>
  <si>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</si>
  <si>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</si>
  <si>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</si>
  <si>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</si>
  <si>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</si>
  <si>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</si>
  <si>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</si>
  <si>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</si>
  <si>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</si>
  <si>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</si>
  <si>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</si>
  <si>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</si>
  <si>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</si>
  <si>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</si>
  <si>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</si>
  <si>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</si>
  <si>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</si>
  <si>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</si>
  <si>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</si>
  <si>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</si>
  <si>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</si>
  <si>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</si>
  <si>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</si>
  <si>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</si>
  <si>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</si>
  <si>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</si>
  <si>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</si>
  <si>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</si>
  <si>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</si>
  <si>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</si>
  <si>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</si>
  <si>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</si>
  <si>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</si>
  <si>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</si>
  <si>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</si>
  <si>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</si>
  <si>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</si>
  <si>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</si>
  <si>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</si>
  <si>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</si>
  <si>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</si>
  <si>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</si>
  <si>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</si>
  <si>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</si>
  <si>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</si>
  <si>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</si>
  <si>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</si>
  <si>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</si>
  <si>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</si>
  <si>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</si>
  <si>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</si>
  <si>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</si>
  <si>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</si>
  <si>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</si>
  <si>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</si>
  <si>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</si>
  <si>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</si>
  <si>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</si>
  <si>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</si>
  <si>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</si>
  <si>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</si>
  <si>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</si>
  <si>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</si>
  <si>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</si>
  <si>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</si>
  <si>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</si>
  <si>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</si>
  <si>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</si>
  <si>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</si>
  <si>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</si>
  <si>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</si>
  <si>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</si>
  <si>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</si>
  <si>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</si>
  <si>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</si>
  <si>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</si>
  <si>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</si>
  <si>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</si>
  <si>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</si>
  <si>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</si>
  <si>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</si>
  <si>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</si>
  <si>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</si>
  <si>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</si>
  <si>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</si>
  <si>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</si>
  <si>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</si>
  <si>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</si>
  <si>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</si>
  <si>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</si>
  <si>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</si>
  <si>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</si>
  <si>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</si>
  <si>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</si>
  <si>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</si>
  <si>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</si>
  <si>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</si>
  <si>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</si>
  <si>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</si>
  <si>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</si>
  <si>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</si>
  <si>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</si>
  <si>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</si>
  <si>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</si>
  <si>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</si>
  <si>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</si>
  <si>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</si>
  <si>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</si>
  <si>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</si>
  <si>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</si>
  <si>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</si>
  <si>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</si>
  <si>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</si>
  <si>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</si>
  <si>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</si>
  <si>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</si>
  <si>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</si>
  <si>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</si>
  <si>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</si>
  <si>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</si>
  <si>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</si>
  <si>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</si>
  <si>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</si>
  <si>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</si>
  <si>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</si>
  <si>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</si>
  <si>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</si>
  <si>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</si>
  <si>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</si>
  <si>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</si>
  <si>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</si>
  <si>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</si>
  <si>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</si>
  <si>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</si>
  <si>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</si>
  <si>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</si>
  <si>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</si>
  <si>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</si>
  <si>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</si>
  <si>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</si>
  <si>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</si>
  <si>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</si>
  <si>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</si>
  <si>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</si>
  <si>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</si>
  <si>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</si>
  <si>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</si>
  <si>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</si>
  <si>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</si>
  <si>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</si>
  <si>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</si>
  <si>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</si>
  <si>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</si>
  <si>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</si>
  <si>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</si>
  <si>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</si>
  <si>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</si>
  <si>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</si>
  <si>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</si>
  <si>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</si>
  <si>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</si>
  <si>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</si>
  <si>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</si>
  <si>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</si>
  <si>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</si>
  <si>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</si>
  <si>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</si>
  <si>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</si>
  <si>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</si>
  <si>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</si>
  <si>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</si>
  <si>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</si>
  <si>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</si>
  <si>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</si>
  <si>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</si>
  <si>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</si>
  <si>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</si>
  <si>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</si>
  <si>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</si>
  <si>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</si>
  <si>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</si>
  <si>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</si>
  <si>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</si>
  <si>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</si>
  <si>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</si>
  <si>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</si>
  <si>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</si>
  <si>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</si>
  <si>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</si>
  <si>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</si>
  <si>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</si>
  <si>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</si>
  <si>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</si>
  <si>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</si>
  <si>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</si>
  <si>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</si>
  <si>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</si>
  <si>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</si>
  <si>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</si>
  <si>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</si>
  <si>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</si>
  <si>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</si>
  <si>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</si>
  <si>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</si>
  <si>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</si>
  <si>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</si>
  <si>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</si>
  <si>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</si>
  <si>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</si>
  <si>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</si>
  <si>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</si>
  <si>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</si>
  <si>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</si>
  <si>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</si>
  <si>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</si>
  <si>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</si>
  <si>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</si>
  <si>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</si>
  <si>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</si>
  <si>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</si>
  <si>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</si>
  <si>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</si>
  <si>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</si>
  <si>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</si>
  <si>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</si>
  <si>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</si>
  <si>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</si>
  <si>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</si>
  <si>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</si>
  <si>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</si>
  <si>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</si>
  <si>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</si>
  <si>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</si>
  <si>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</si>
  <si>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</si>
  <si>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</si>
  <si>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</si>
  <si>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</si>
  <si>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</si>
  <si>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</si>
  <si>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</si>
  <si>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</si>
  <si>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</si>
  <si>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</si>
  <si>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</si>
  <si>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</si>
  <si>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</si>
  <si>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</si>
  <si>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</si>
  <si>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</si>
  <si>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</si>
  <si>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</si>
  <si>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</si>
  <si>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</si>
  <si>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</si>
  <si>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</si>
  <si>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</si>
  <si>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</si>
  <si>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</si>
  <si>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</si>
  <si>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</si>
  <si>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</si>
  <si>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</si>
  <si>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</si>
  <si>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</si>
  <si>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</si>
  <si>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</si>
  <si>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</si>
  <si>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</si>
  <si>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</si>
  <si>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</si>
  <si>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</si>
  <si>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</si>
  <si>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</si>
  <si>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</si>
  <si>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</si>
  <si>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</si>
  <si>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</si>
  <si>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</si>
  <si>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</si>
  <si>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</si>
  <si>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</si>
  <si>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</si>
  <si>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</si>
  <si>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</si>
  <si>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</si>
  <si>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</si>
  <si>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</si>
  <si>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</si>
  <si>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</si>
  <si>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</si>
  <si>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</si>
  <si>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</si>
  <si>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</si>
  <si>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</si>
  <si>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</si>
  <si>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</si>
  <si>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</si>
  <si>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</si>
  <si>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</si>
  <si>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</si>
  <si>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</si>
  <si>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</si>
  <si>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</si>
  <si>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</si>
  <si>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</si>
  <si>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</si>
  <si>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</si>
  <si>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</si>
  <si>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</si>
  <si>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</si>
  <si>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</si>
  <si>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</si>
  <si>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</si>
  <si>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</si>
  <si>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</si>
  <si>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</si>
  <si>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</si>
  <si>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</si>
  <si>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</si>
  <si>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</si>
  <si>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</si>
  <si>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</si>
  <si>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</si>
  <si>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</si>
  <si>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</si>
  <si>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</si>
  <si>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</si>
  <si>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</si>
  <si>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</si>
  <si>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</si>
  <si>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</si>
  <si>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</si>
  <si>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</si>
  <si>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</si>
  <si>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</si>
  <si>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</si>
  <si>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</si>
  <si>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</si>
  <si>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</si>
  <si>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</si>
  <si>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</si>
  <si>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</si>
  <si>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</si>
  <si>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</si>
  <si>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</si>
  <si>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</si>
  <si>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</si>
  <si>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</si>
  <si>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</si>
  <si>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</si>
  <si>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</si>
  <si>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</si>
  <si>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</si>
  <si>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</si>
  <si>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</si>
  <si>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</si>
  <si>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</si>
  <si>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</si>
  <si>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</si>
  <si>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</si>
  <si>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</si>
  <si>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</si>
  <si>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</si>
  <si>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</si>
  <si>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</si>
  <si>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</si>
  <si>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</si>
  <si>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</si>
  <si>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</si>
  <si>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</si>
  <si>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</si>
  <si>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</si>
  <si>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</si>
  <si>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</si>
  <si>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</si>
  <si>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</si>
  <si>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</si>
  <si>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</si>
  <si>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</si>
  <si>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</si>
  <si>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</si>
  <si>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</si>
  <si>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</si>
  <si>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</si>
  <si>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</si>
  <si>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</si>
  <si>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</si>
  <si>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</si>
  <si>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</si>
  <si>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</si>
  <si>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</si>
  <si>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</si>
  <si>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</si>
  <si>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</si>
  <si>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</si>
  <si>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</si>
  <si>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</si>
  <si>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</si>
  <si>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</si>
  <si>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</si>
  <si>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</si>
  <si>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</si>
  <si>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</si>
  <si>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</si>
  <si>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</si>
  <si>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</si>
  <si>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</si>
  <si>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</si>
  <si>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</si>
  <si>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</si>
  <si>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</si>
  <si>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</si>
  <si>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</si>
  <si>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</si>
  <si>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</si>
  <si>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</si>
  <si>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</si>
  <si>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</si>
  <si>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</si>
  <si>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</si>
  <si>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</si>
  <si>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</si>
  <si>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</si>
  <si>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</si>
  <si>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</si>
  <si>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</si>
  <si>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</si>
  <si>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</si>
  <si>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</si>
  <si>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</si>
  <si>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</si>
  <si>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</si>
  <si>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</si>
  <si>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</si>
  <si>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</si>
  <si>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</si>
  <si>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</si>
  <si>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</si>
  <si>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</si>
  <si>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</si>
  <si>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</si>
  <si>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</si>
  <si>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</si>
  <si>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</si>
  <si>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</si>
  <si>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</si>
  <si>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</si>
  <si>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</si>
  <si>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</si>
  <si>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</si>
  <si>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</si>
  <si>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</si>
  <si>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</si>
  <si>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</si>
  <si>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</si>
  <si>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</si>
  <si>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</si>
  <si>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</si>
  <si>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</si>
  <si>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</si>
  <si>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</si>
  <si>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</si>
  <si>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</si>
  <si>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</si>
  <si>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</si>
  <si>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</si>
  <si>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</si>
  <si>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</si>
  <si>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</si>
  <si>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</si>
  <si>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</si>
  <si>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</si>
  <si>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</si>
  <si>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</si>
  <si>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</si>
  <si>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</si>
  <si>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</si>
  <si>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</si>
  <si>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</si>
  <si>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</si>
  <si>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</si>
  <si>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</si>
  <si>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</si>
  <si>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</si>
  <si>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</si>
  <si>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</si>
  <si>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</si>
  <si>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</si>
  <si>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</si>
  <si>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</si>
  <si>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</si>
  <si>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</si>
  <si>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</si>
  <si>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</si>
  <si>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</si>
  <si>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</si>
  <si>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</si>
  <si>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</si>
  <si>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</si>
  <si>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</si>
  <si>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</si>
  <si>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</si>
  <si>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</si>
  <si>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</si>
  <si>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</si>
  <si>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</si>
  <si>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</si>
  <si>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</si>
  <si>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</si>
  <si>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</si>
  <si>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</si>
  <si>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</si>
  <si>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</si>
  <si>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</si>
  <si>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</si>
  <si>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</si>
  <si>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</si>
  <si>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</si>
  <si>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</si>
  <si>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</si>
  <si>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</si>
  <si>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</si>
  <si>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</si>
  <si>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</si>
  <si>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</si>
  <si>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</si>
  <si>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</si>
  <si>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</si>
  <si>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</si>
  <si>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</si>
  <si>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</si>
  <si>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</si>
  <si>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</si>
  <si>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</si>
  <si>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</si>
  <si>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</si>
  <si>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</si>
  <si>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</si>
  <si>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</si>
  <si>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</si>
  <si>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</si>
  <si>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</si>
  <si>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</si>
  <si>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</si>
  <si>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</si>
  <si>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</si>
  <si>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</si>
  <si>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</si>
  <si>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</si>
  <si>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</si>
  <si>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</si>
  <si>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</si>
  <si>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</si>
  <si>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</si>
  <si>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</si>
  <si>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</si>
  <si>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</si>
  <si>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</si>
  <si>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</si>
  <si>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</si>
  <si>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</si>
  <si>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</si>
  <si>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</si>
  <si>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</si>
  <si>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</si>
  <si>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</si>
  <si>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</si>
  <si>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</si>
  <si>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</si>
  <si>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</si>
  <si>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</si>
  <si>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</si>
  <si>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</si>
  <si>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</si>
  <si>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</si>
  <si>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</si>
  <si>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</si>
  <si>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</si>
  <si>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</si>
  <si>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</si>
  <si>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</si>
  <si>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</si>
  <si>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</si>
  <si>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</si>
  <si>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</si>
  <si>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</si>
  <si>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</si>
  <si>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</si>
  <si>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</si>
  <si>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</si>
  <si>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</si>
  <si>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</si>
  <si>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</si>
  <si>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</si>
  <si>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</si>
  <si>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</si>
  <si>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</si>
  <si>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</si>
  <si>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</si>
  <si>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</si>
  <si>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</si>
  <si>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</si>
  <si>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</si>
  <si>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</si>
  <si>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</si>
  <si>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</si>
  <si>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</si>
  <si>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</si>
  <si>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</si>
  <si>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</si>
  <si>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</si>
  <si>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</si>
  <si>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</si>
  <si>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</si>
  <si>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</si>
  <si>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</si>
  <si>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</si>
  <si>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</si>
  <si>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</si>
  <si>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</si>
  <si>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</si>
  <si>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</si>
  <si>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</si>
  <si>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</si>
  <si>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</si>
  <si>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</si>
  <si>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</si>
  <si>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</si>
  <si>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</si>
  <si>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</si>
  <si>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</si>
  <si>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</si>
  <si>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</si>
  <si>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</si>
  <si>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</si>
  <si>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</si>
  <si>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</si>
  <si>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</si>
  <si>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</si>
  <si>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</si>
  <si>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</si>
  <si>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</si>
  <si>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</si>
  <si>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</si>
  <si>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</si>
  <si>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</si>
  <si>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</si>
  <si>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</si>
  <si>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</si>
  <si>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</si>
  <si>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</si>
  <si>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</si>
  <si>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</si>
  <si>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</si>
  <si>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</si>
  <si>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</si>
  <si>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</si>
  <si>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</si>
  <si>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</si>
  <si>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</si>
  <si>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</si>
  <si>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</si>
  <si>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</si>
  <si>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</si>
  <si>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</si>
  <si>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</si>
  <si>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</si>
  <si>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</si>
  <si>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</si>
  <si>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</si>
  <si>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</si>
  <si>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</si>
  <si>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</si>
  <si>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</si>
  <si>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</si>
  <si>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</si>
  <si>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</si>
  <si>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</si>
  <si>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</si>
  <si>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</si>
  <si>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</si>
  <si>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</si>
  <si>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</si>
  <si>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</si>
  <si>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</si>
  <si>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</si>
  <si>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</si>
  <si>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</si>
  <si>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</si>
  <si>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</si>
  <si>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</si>
  <si>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</si>
  <si>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</si>
  <si>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</si>
  <si>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</si>
  <si>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</si>
  <si>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</si>
  <si>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</si>
  <si>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</si>
  <si>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</si>
  <si>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</si>
  <si>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</si>
  <si>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</si>
  <si>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</si>
  <si>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</si>
  <si>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</si>
  <si>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</si>
  <si>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</si>
  <si>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</si>
  <si>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</si>
  <si>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</si>
  <si>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</si>
  <si>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</si>
  <si>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</si>
  <si>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</si>
  <si>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</si>
  <si>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</si>
  <si>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</si>
  <si>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</si>
  <si>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</si>
  <si>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</si>
  <si>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</si>
  <si>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</si>
  <si>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</si>
  <si>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</si>
  <si>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</si>
  <si>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</si>
  <si>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</si>
  <si>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</si>
  <si>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</si>
  <si>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</si>
  <si>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</si>
  <si>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</si>
  <si>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</si>
  <si>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</si>
  <si>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</si>
  <si>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</si>
  <si>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</si>
  <si>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</si>
  <si>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</si>
  <si>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</si>
  <si>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</si>
  <si>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</si>
  <si>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</si>
  <si>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</si>
  <si>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</si>
  <si>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</si>
  <si>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</si>
  <si>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</si>
  <si>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</si>
  <si>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</si>
  <si>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</si>
  <si>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</si>
  <si>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</si>
  <si>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</si>
  <si>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</si>
  <si>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</si>
  <si>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</si>
  <si>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</si>
  <si>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</si>
  <si>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</si>
  <si>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</si>
  <si>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</si>
  <si>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</si>
  <si>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</si>
  <si>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</si>
  <si>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</si>
  <si>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</si>
  <si>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</si>
  <si>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</si>
  <si>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</si>
  <si>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</si>
  <si>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</si>
  <si>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</si>
  <si>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</si>
  <si>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</si>
  <si>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</si>
  <si>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</si>
  <si>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</si>
  <si>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</si>
  <si>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</si>
  <si>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</si>
  <si>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</si>
  <si>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</si>
  <si>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</si>
  <si>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</si>
  <si>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</si>
  <si>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</si>
  <si>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</si>
  <si>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</si>
  <si>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</si>
  <si>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</si>
  <si>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</si>
  <si>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</si>
  <si>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</si>
  <si>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</si>
  <si>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</si>
  <si>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</si>
  <si>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</si>
  <si>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</si>
  <si>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</si>
  <si>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</si>
  <si>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</si>
  <si>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</si>
  <si>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</si>
  <si>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</si>
  <si>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</si>
  <si>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</si>
  <si>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</si>
  <si>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</si>
  <si>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</si>
  <si>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</si>
  <si>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</si>
  <si>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</si>
  <si>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</si>
  <si>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</si>
  <si>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</si>
  <si>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</si>
  <si>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</si>
  <si>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</si>
  <si>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</si>
  <si>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</si>
  <si>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</si>
  <si>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</si>
  <si>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</si>
  <si>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</si>
  <si>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</si>
  <si>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</si>
  <si>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</si>
  <si>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</si>
  <si>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</si>
  <si>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</si>
  <si>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</si>
  <si>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</si>
  <si>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</si>
  <si>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</si>
  <si>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</si>
  <si>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</si>
  <si>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</si>
  <si>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</si>
  <si>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</si>
  <si>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</si>
  <si>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</si>
  <si>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</si>
  <si>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</si>
  <si>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</si>
  <si>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</si>
  <si>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</si>
  <si>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</si>
  <si>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</si>
  <si>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</si>
  <si>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</si>
  <si>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</si>
  <si>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</si>
  <si>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</si>
  <si>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</si>
  <si>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</si>
  <si>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</si>
  <si>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</si>
  <si>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</si>
  <si>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</si>
  <si>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</si>
  <si>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</si>
  <si>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</si>
  <si>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</si>
  <si>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</si>
  <si>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</si>
  <si>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</si>
  <si>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</si>
  <si>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</si>
  <si>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</si>
  <si>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</si>
  <si>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</si>
  <si>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</si>
  <si>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</si>
  <si>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</si>
  <si>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</si>
  <si>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</si>
  <si>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</si>
  <si>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</si>
  <si>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</si>
  <si>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</si>
  <si>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</si>
  <si>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</si>
  <si>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</si>
  <si>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</si>
  <si>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</si>
  <si>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</si>
  <si>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</si>
  <si>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</si>
  <si>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</si>
  <si>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</si>
  <si>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</si>
  <si>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</si>
  <si>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</si>
  <si>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</si>
  <si>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</si>
  <si>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</si>
  <si>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</si>
  <si>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</si>
  <si>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</si>
  <si>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</si>
  <si>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</si>
  <si>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</si>
  <si>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</si>
  <si>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</si>
  <si>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</si>
  <si>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</si>
  <si>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</si>
  <si>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</si>
  <si>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</si>
  <si>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</si>
  <si>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</si>
  <si>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</si>
  <si>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</si>
  <si>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</si>
  <si>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</si>
  <si>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</si>
  <si>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</si>
  <si>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</si>
  <si>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</si>
  <si>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</si>
  <si>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</si>
  <si>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</si>
  <si>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</si>
  <si>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</si>
  <si>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</si>
  <si>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</si>
  <si>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</si>
  <si>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</si>
  <si>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</si>
  <si>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</si>
  <si>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</si>
  <si>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</si>
  <si>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</si>
  <si>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</si>
  <si>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</si>
  <si>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</si>
  <si>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</si>
  <si>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</si>
  <si>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</si>
  <si>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</si>
  <si>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</si>
  <si>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</si>
  <si>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</si>
  <si>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</si>
  <si>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</si>
  <si>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</si>
  <si>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</si>
  <si>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</si>
  <si>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</si>
  <si>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</si>
  <si>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</si>
  <si>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</si>
  <si>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</si>
  <si>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</si>
  <si>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</si>
  <si>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</si>
  <si>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</si>
  <si>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</si>
  <si>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</si>
  <si>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</si>
  <si>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</si>
  <si>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</si>
  <si>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</si>
  <si>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</si>
  <si>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</si>
  <si>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</si>
  <si>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</si>
  <si>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</si>
  <si>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</si>
  <si>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</si>
  <si>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</si>
  <si>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</si>
  <si>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</si>
  <si>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</si>
  <si>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</si>
  <si>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</si>
  <si>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</si>
  <si>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</si>
  <si>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</si>
  <si>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</si>
  <si>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</si>
  <si>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</si>
  <si>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</si>
  <si>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</si>
  <si>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</si>
  <si>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</si>
  <si>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</si>
  <si>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</si>
  <si>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</si>
  <si>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</si>
  <si>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</si>
  <si>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</si>
  <si>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</si>
  <si>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</si>
  <si>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</si>
  <si>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</si>
  <si>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</si>
  <si>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</si>
  <si>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</si>
  <si>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</si>
  <si>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</si>
  <si>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</si>
  <si>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</si>
  <si>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</si>
  <si>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</si>
  <si>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</si>
  <si>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</si>
  <si>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</si>
  <si>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</si>
  <si>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</si>
  <si>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</si>
  <si>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</si>
  <si>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</si>
  <si>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</si>
  <si>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</si>
  <si>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</si>
  <si>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</si>
  <si>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</si>
  <si>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</si>
  <si>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</si>
  <si>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</si>
  <si>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</si>
  <si>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</si>
  <si>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</si>
  <si>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</si>
  <si>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</si>
  <si>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</si>
  <si>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</si>
  <si>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</si>
  <si>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</si>
  <si>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</si>
  <si>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</si>
  <si>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</si>
  <si>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</si>
  <si>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</si>
  <si>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</si>
  <si>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</si>
  <si>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</si>
  <si>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</si>
  <si>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</si>
  <si>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</si>
  <si>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</si>
  <si>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</si>
  <si>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</si>
  <si>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</si>
  <si>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</si>
  <si>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</si>
  <si>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</si>
  <si>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</si>
  <si>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</si>
  <si>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</si>
  <si>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</si>
  <si>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</si>
  <si>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</si>
  <si>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</si>
  <si>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</si>
  <si>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</si>
  <si>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</si>
  <si>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</si>
  <si>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</si>
  <si>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</si>
  <si>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</si>
  <si>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</si>
  <si>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</si>
  <si>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</si>
  <si>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</si>
  <si>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</si>
  <si>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</si>
  <si>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</si>
  <si>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</si>
  <si>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</si>
  <si>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</si>
  <si>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</si>
  <si>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</si>
  <si>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</si>
  <si>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</si>
  <si>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</si>
  <si>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</si>
  <si>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</si>
  <si>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</si>
  <si>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</si>
  <si>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</si>
  <si>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</si>
  <si>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</si>
  <si>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</si>
  <si>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</si>
  <si>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</si>
  <si>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</si>
  <si>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</si>
  <si>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</si>
  <si>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</si>
  <si>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</si>
  <si>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</si>
  <si>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</si>
  <si>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</si>
  <si>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</si>
  <si>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</si>
  <si>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</si>
  <si>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</si>
  <si>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</si>
  <si>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</si>
  <si>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</si>
  <si>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</si>
  <si>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</si>
  <si>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</si>
  <si>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</si>
  <si>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</si>
  <si>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</si>
  <si>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</si>
  <si>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</si>
  <si>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</si>
  <si>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</si>
  <si>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</si>
  <si>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</si>
  <si>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</si>
  <si>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</si>
  <si>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</si>
  <si>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</si>
  <si>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</si>
  <si>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</si>
  <si>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</si>
  <si>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</si>
  <si>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</si>
  <si>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</si>
  <si>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</si>
  <si>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</si>
  <si>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</si>
  <si>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</si>
  <si>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</si>
  <si>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</si>
  <si>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</si>
  <si>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</si>
  <si>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</si>
  <si>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</si>
  <si>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</si>
  <si>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</si>
  <si>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</si>
  <si>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</si>
  <si>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</si>
  <si>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</si>
  <si>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</si>
  <si>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</si>
  <si>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</si>
  <si>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</si>
  <si>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</si>
  <si>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</si>
  <si>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</si>
  <si>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</si>
  <si>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</si>
  <si>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</si>
  <si>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</si>
  <si>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</si>
  <si>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</si>
  <si>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</si>
  <si>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</si>
  <si>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</si>
  <si>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</si>
  <si>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</si>
  <si>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</si>
  <si>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</si>
  <si>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</si>
  <si>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</si>
  <si>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</si>
  <si>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</si>
  <si>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</si>
  <si>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</si>
  <si>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</si>
  <si>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</si>
  <si>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</si>
  <si>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</si>
  <si>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</si>
  <si>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</si>
  <si>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</si>
  <si>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</si>
  <si>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</si>
  <si>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</si>
  <si>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</si>
  <si>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</si>
  <si>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</si>
  <si>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</si>
  <si>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</si>
  <si>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</si>
  <si>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</si>
  <si>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</si>
  <si>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</si>
  <si>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</si>
  <si>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</si>
  <si>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</si>
  <si>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</si>
  <si>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</si>
  <si>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</si>
  <si>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</si>
  <si>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</si>
  <si>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</si>
  <si>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</si>
  <si>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</si>
  <si>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</si>
  <si>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</si>
  <si>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</si>
  <si>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</si>
  <si>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</si>
  <si>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</si>
  <si>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</si>
  <si>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</si>
  <si>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</si>
  <si>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</si>
  <si>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</si>
  <si>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</si>
  <si>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</si>
  <si>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</si>
  <si>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</si>
  <si>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</si>
  <si>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</si>
  <si>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</si>
  <si>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</si>
  <si>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</si>
  <si>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</si>
  <si>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</si>
  <si>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</si>
  <si>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</si>
  <si>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</si>
  <si>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</si>
  <si>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</si>
  <si>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</si>
  <si>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</si>
  <si>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</si>
  <si>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</si>
  <si>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</si>
  <si>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</si>
  <si>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</si>
  <si>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</si>
  <si>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</si>
  <si>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</si>
  <si>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</si>
  <si>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</si>
  <si>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</si>
  <si>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</si>
  <si>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</si>
  <si>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</si>
  <si>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</si>
  <si>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</si>
  <si>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</si>
  <si>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</si>
  <si>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</si>
  <si>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</si>
  <si>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</si>
  <si>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</si>
  <si>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</si>
  <si>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</si>
  <si>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</si>
  <si>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</si>
  <si>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</si>
  <si>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</si>
  <si>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</si>
  <si>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</si>
  <si>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</si>
  <si>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</si>
  <si>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</si>
  <si>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</si>
  <si>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</si>
  <si>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</si>
  <si>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</si>
  <si>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</si>
  <si>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</si>
  <si>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</si>
  <si>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</si>
  <si>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</si>
  <si>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</si>
  <si>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</si>
  <si>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</si>
  <si>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</si>
  <si>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</si>
  <si>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</si>
  <si>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</si>
  <si>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</si>
  <si>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</si>
  <si>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</si>
  <si>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</si>
  <si>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</si>
  <si>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</si>
  <si>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</si>
  <si>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</si>
  <si>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</si>
  <si>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</si>
  <si>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</si>
  <si>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</si>
  <si>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</si>
  <si>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</si>
  <si>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</si>
  <si>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</si>
  <si>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</si>
  <si>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</si>
  <si>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</si>
  <si>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</si>
  <si>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</si>
  <si>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</si>
  <si>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</si>
  <si>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</si>
  <si>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</si>
  <si>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</si>
  <si>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</si>
  <si>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</si>
  <si>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</si>
  <si>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</si>
  <si>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</si>
  <si>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</si>
  <si>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</si>
  <si>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</si>
  <si>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</si>
  <si>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</si>
  <si>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</si>
  <si>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</si>
  <si>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</si>
  <si>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</si>
  <si>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</si>
  <si>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</si>
  <si>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</si>
  <si>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</si>
  <si>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</si>
  <si>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</si>
  <si>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</si>
  <si>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</si>
  <si>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</si>
  <si>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</si>
  <si>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</si>
  <si>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</si>
  <si>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</si>
  <si>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</si>
  <si>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</si>
  <si>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</si>
  <si>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</si>
  <si>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</si>
  <si>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</si>
  <si>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</si>
  <si>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</si>
  <si>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</si>
  <si>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</si>
  <si>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</si>
  <si>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</si>
  <si>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</si>
  <si>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</si>
  <si>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</si>
  <si>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</si>
  <si>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</si>
  <si>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</si>
  <si>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</si>
  <si>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</si>
  <si>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</si>
  <si>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</si>
  <si>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</si>
  <si>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</si>
  <si>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</si>
  <si>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</si>
  <si>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</si>
  <si>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</si>
  <si>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</si>
  <si>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</si>
  <si>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</si>
  <si>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</si>
  <si>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</si>
  <si>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</si>
  <si>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</si>
  <si>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</si>
  <si>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</si>
  <si>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</si>
  <si>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</si>
  <si>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</si>
  <si>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</si>
  <si>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</si>
  <si>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</si>
  <si>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</si>
  <si>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</si>
  <si>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</si>
  <si>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</si>
  <si>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</si>
  <si>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</si>
  <si>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</si>
  <si>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</si>
  <si>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</si>
  <si>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</si>
  <si>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</si>
  <si>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</si>
  <si>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</si>
  <si>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</si>
  <si>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</si>
  <si>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</si>
  <si>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</si>
  <si>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</si>
  <si>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</si>
  <si>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</si>
  <si>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</si>
  <si>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</si>
  <si>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</si>
  <si>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</si>
  <si>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</si>
  <si>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</si>
  <si>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</si>
  <si>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</si>
  <si>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</si>
  <si>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</si>
  <si>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</si>
  <si>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</si>
  <si>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</si>
  <si>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</si>
  <si>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</si>
  <si>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</si>
  <si>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</si>
  <si>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</si>
  <si>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</si>
  <si>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</si>
  <si>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</si>
  <si>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</si>
  <si>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</si>
  <si>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</si>
  <si>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</si>
  <si>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</si>
  <si>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</si>
  <si>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</si>
  <si>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</si>
  <si>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</si>
  <si>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</si>
  <si>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</si>
  <si>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</si>
  <si>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</si>
  <si>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</si>
  <si>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</si>
  <si>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</si>
  <si>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</si>
  <si>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</si>
  <si>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</si>
  <si>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</si>
  <si>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</si>
  <si>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</si>
  <si>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</si>
  <si>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</si>
  <si>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</si>
  <si>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</si>
  <si>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</si>
  <si>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</si>
  <si>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</si>
  <si>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</si>
  <si>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</si>
  <si>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</si>
  <si>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</si>
  <si>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</si>
  <si>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</si>
  <si>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</si>
  <si>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</si>
  <si>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</si>
  <si>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</si>
  <si>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</si>
  <si>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</si>
  <si>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</si>
  <si>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</si>
  <si>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</si>
  <si>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</si>
  <si>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</si>
  <si>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</si>
  <si>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</si>
  <si>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</si>
  <si>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</si>
  <si>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</si>
  <si>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</si>
  <si>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</si>
  <si>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</si>
  <si>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</si>
  <si>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</si>
  <si>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</si>
  <si>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</si>
  <si>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</si>
  <si>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</si>
  <si>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</si>
  <si>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</si>
  <si>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</si>
  <si>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</si>
  <si>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</si>
  <si>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</si>
  <si>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</si>
  <si>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</si>
  <si>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</si>
  <si>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</si>
  <si>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</si>
  <si>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</si>
  <si>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</si>
  <si>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</si>
  <si>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</si>
  <si>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</si>
  <si>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</si>
  <si>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</si>
  <si>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</si>
  <si>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</si>
  <si>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</si>
  <si>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</si>
  <si>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</si>
  <si>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</si>
  <si>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</si>
  <si>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</si>
  <si>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</si>
  <si>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</si>
  <si>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</si>
  <si>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</si>
  <si>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</si>
  <si>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</si>
  <si>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</si>
  <si>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</si>
  <si>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</si>
  <si>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</si>
  <si>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</si>
  <si>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</si>
  <si>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</si>
  <si>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</si>
  <si>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</si>
  <si>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</si>
  <si>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</si>
  <si>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</si>
  <si>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</si>
  <si>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</si>
  <si>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</si>
  <si>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</si>
  <si>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</si>
  <si>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</si>
  <si>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</si>
  <si>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</si>
  <si>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</si>
  <si>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</si>
  <si>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</si>
  <si>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</si>
  <si>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</si>
  <si>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</si>
  <si>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</si>
  <si>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</si>
  <si>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</si>
  <si>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</si>
  <si>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</si>
  <si>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</si>
  <si>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</si>
  <si>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</si>
  <si>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</si>
  <si>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</si>
  <si>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</si>
  <si>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</si>
  <si>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</si>
  <si>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</si>
  <si>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</si>
  <si>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</si>
  <si>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</si>
  <si>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</si>
  <si>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</si>
  <si>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</si>
  <si>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</si>
  <si>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</si>
  <si>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</si>
  <si>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</si>
  <si>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</si>
  <si>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</si>
  <si>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</si>
  <si>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</si>
  <si>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</si>
  <si>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</si>
  <si>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</si>
  <si>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</si>
  <si>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</si>
  <si>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</si>
  <si>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</si>
  <si>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</si>
  <si>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</si>
  <si>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</si>
  <si>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</si>
  <si>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</si>
  <si>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</si>
  <si>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</si>
  <si>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</si>
  <si>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</si>
  <si>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</si>
  <si>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</si>
  <si>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</si>
  <si>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</si>
  <si>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</si>
  <si>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</si>
  <si>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</si>
  <si>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</si>
  <si>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</si>
  <si>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</si>
  <si>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</si>
  <si>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</si>
  <si>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</si>
  <si>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</si>
  <si>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</si>
  <si>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</si>
  <si>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</si>
  <si>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</si>
  <si>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</si>
  <si>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</si>
  <si>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</si>
  <si>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</si>
  <si>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</si>
  <si>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</si>
  <si>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</si>
  <si>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</si>
  <si>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</si>
  <si>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</si>
  <si>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</si>
  <si>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</si>
  <si>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</si>
  <si>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</si>
  <si>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</si>
  <si>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</si>
  <si>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</si>
  <si>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</si>
  <si>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</si>
  <si>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</si>
  <si>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</si>
  <si>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</si>
  <si>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</si>
  <si>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</si>
  <si>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</si>
  <si>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</si>
  <si>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</si>
  <si>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</si>
  <si>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</si>
  <si>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</si>
  <si>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</si>
  <si>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</si>
  <si>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</si>
  <si>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</si>
  <si>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</si>
  <si>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</si>
  <si>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</si>
  <si>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</si>
  <si>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</si>
  <si>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</si>
  <si>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</si>
  <si>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</si>
  <si>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</si>
  <si>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</si>
  <si>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</si>
  <si>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</si>
  <si>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</si>
  <si>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</si>
  <si>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Čajetina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</si>
</sst>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346</c:v>
                </c:pt>
                <c:pt idx="1">
                  <c:v>475</c:v>
                </c:pt>
                <c:pt idx="2">
                  <c:v>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229</c:v>
                </c:pt>
                <c:pt idx="1">
                  <c:v>278</c:v>
                </c:pt>
                <c:pt idx="2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0730112"/>
        <c:axId val="200732672"/>
      </c:barChart>
      <c:catAx>
        <c:axId val="20073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2672"/>
        <c:crosses val="autoZero"/>
        <c:auto val="1"/>
        <c:lblAlgn val="ctr"/>
        <c:lblOffset val="100"/>
        <c:noMultiLvlLbl val="0"/>
      </c:catAx>
      <c:valAx>
        <c:axId val="200732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01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75</c:v>
                </c:pt>
                <c:pt idx="1">
                  <c:v>65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4076928"/>
        <c:axId val="204078464"/>
      </c:barChart>
      <c:catAx>
        <c:axId val="20407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078464"/>
        <c:crosses val="autoZero"/>
        <c:auto val="1"/>
        <c:lblAlgn val="ctr"/>
        <c:lblOffset val="100"/>
        <c:noMultiLvlLbl val="0"/>
      </c:catAx>
      <c:valAx>
        <c:axId val="204078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076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14</c:v>
                </c:pt>
                <c:pt idx="1">
                  <c:v>18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4410240"/>
        <c:axId val="204462720"/>
      </c:barChart>
      <c:catAx>
        <c:axId val="204410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462720"/>
        <c:crosses val="autoZero"/>
        <c:auto val="1"/>
        <c:lblAlgn val="ctr"/>
        <c:lblOffset val="100"/>
        <c:noMultiLvlLbl val="0"/>
      </c:catAx>
      <c:valAx>
        <c:axId val="2044627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410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6</c:v>
                </c:pt>
                <c:pt idx="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4870784"/>
        <c:axId val="204918784"/>
      </c:barChart>
      <c:catAx>
        <c:axId val="2048707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918784"/>
        <c:crosses val="autoZero"/>
        <c:auto val="1"/>
        <c:lblAlgn val="ctr"/>
        <c:lblOffset val="100"/>
        <c:noMultiLvlLbl val="0"/>
      </c:catAx>
      <c:valAx>
        <c:axId val="2049187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870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6735</c:v>
                </c:pt>
                <c:pt idx="1">
                  <c:v>6682</c:v>
                </c:pt>
                <c:pt idx="2">
                  <c:v>6942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137024"/>
        <c:axId val="205139328"/>
      </c:barChart>
      <c:catAx>
        <c:axId val="20513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139328"/>
        <c:crosses val="autoZero"/>
        <c:auto val="1"/>
        <c:lblAlgn val="ctr"/>
        <c:lblOffset val="100"/>
        <c:noMultiLvlLbl val="0"/>
      </c:catAx>
      <c:valAx>
        <c:axId val="20513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137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16.766097510800247</c:v>
                </c:pt>
                <c:pt idx="1">
                  <c:v>58.917918123842824</c:v>
                </c:pt>
                <c:pt idx="2">
                  <c:v>24.315984365356922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5</c:v>
                </c:pt>
                <c:pt idx="1">
                  <c:v>6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5246848"/>
        <c:axId val="205248384"/>
      </c:barChart>
      <c:catAx>
        <c:axId val="20524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48384"/>
        <c:crosses val="autoZero"/>
        <c:auto val="1"/>
        <c:lblAlgn val="ctr"/>
        <c:lblOffset val="100"/>
        <c:noMultiLvlLbl val="0"/>
      </c:catAx>
      <c:valAx>
        <c:axId val="205248384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524684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5538048"/>
        <c:axId val="205539584"/>
      </c:barChart>
      <c:catAx>
        <c:axId val="2055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539584"/>
        <c:crosses val="autoZero"/>
        <c:auto val="1"/>
        <c:lblAlgn val="ctr"/>
        <c:lblOffset val="100"/>
        <c:noMultiLvlLbl val="0"/>
      </c:catAx>
      <c:valAx>
        <c:axId val="20553958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553804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113.8</c:v>
                </c:pt>
                <c:pt idx="1">
                  <c:v>119.6</c:v>
                </c:pt>
                <c:pt idx="2">
                  <c:v>106.9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114.6</c:v>
                </c:pt>
                <c:pt idx="1">
                  <c:v>96.5</c:v>
                </c:pt>
                <c:pt idx="2">
                  <c:v>98.8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6947328"/>
        <c:axId val="216968192"/>
      </c:barChart>
      <c:catAx>
        <c:axId val="216947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968192"/>
        <c:crosses val="autoZero"/>
        <c:auto val="1"/>
        <c:lblAlgn val="ctr"/>
        <c:lblOffset val="100"/>
        <c:noMultiLvlLbl val="0"/>
      </c:catAx>
      <c:valAx>
        <c:axId val="21696819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94732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352</c:v>
                </c:pt>
                <c:pt idx="1">
                  <c:v>309</c:v>
                </c:pt>
                <c:pt idx="2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7793280"/>
        <c:axId val="217795200"/>
      </c:barChart>
      <c:catAx>
        <c:axId val="21779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7795200"/>
        <c:crosses val="autoZero"/>
        <c:auto val="1"/>
        <c:lblAlgn val="ctr"/>
        <c:lblOffset val="100"/>
        <c:noMultiLvlLbl val="0"/>
      </c:catAx>
      <c:valAx>
        <c:axId val="217795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7793280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9</c:v>
                </c:pt>
                <c:pt idx="1">
                  <c:v>8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30</c:v>
                </c:pt>
                <c:pt idx="1">
                  <c:v>28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8311680"/>
        <c:axId val="218344064"/>
      </c:barChart>
      <c:catAx>
        <c:axId val="21831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8344064"/>
        <c:crosses val="autoZero"/>
        <c:auto val="1"/>
        <c:lblAlgn val="ctr"/>
        <c:lblOffset val="100"/>
        <c:noMultiLvlLbl val="0"/>
      </c:catAx>
      <c:valAx>
        <c:axId val="218344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83116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33</c:v>
                </c:pt>
                <c:pt idx="1">
                  <c:v>61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16</c:v>
                </c:pt>
                <c:pt idx="1">
                  <c:v>20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1028736"/>
        <c:axId val="201030272"/>
      </c:barChart>
      <c:catAx>
        <c:axId val="20102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0272"/>
        <c:crosses val="autoZero"/>
        <c:auto val="1"/>
        <c:lblAlgn val="ctr"/>
        <c:lblOffset val="100"/>
        <c:noMultiLvlLbl val="0"/>
      </c:catAx>
      <c:valAx>
        <c:axId val="20103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28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82</c:v>
                </c:pt>
                <c:pt idx="1">
                  <c:v>105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199</c:v>
                </c:pt>
                <c:pt idx="1">
                  <c:v>209</c:v>
                </c:pt>
                <c:pt idx="2">
                  <c:v>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9438080"/>
        <c:axId val="219502464"/>
      </c:barChart>
      <c:catAx>
        <c:axId val="21943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502464"/>
        <c:crosses val="autoZero"/>
        <c:auto val="1"/>
        <c:lblAlgn val="ctr"/>
        <c:lblOffset val="100"/>
        <c:noMultiLvlLbl val="0"/>
      </c:catAx>
      <c:valAx>
        <c:axId val="219502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4380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2.3794829596105056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2.1257628745799906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2.1463347733662483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2.2286223685112803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2.1600493725570868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2.4000548583967634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2.8320647329081807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3.1406432147020507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3.0994994171295343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3.1886443118699854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3.4080778989234042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3.9498045669615305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3.8538023726256601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4.2583830487554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3.5863676884043065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2.1326201741754098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1.8583281903586368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1.2548858259617361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1197440"/>
        <c:axId val="221804800"/>
      </c:barChart>
      <c:catAx>
        <c:axId val="22119744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21804800"/>
        <c:crosses val="autoZero"/>
        <c:auto val="1"/>
        <c:lblAlgn val="ctr"/>
        <c:lblOffset val="100"/>
        <c:noMultiLvlLbl val="0"/>
      </c:catAx>
      <c:valAx>
        <c:axId val="22180480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211974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2.7909209353356648</c:v>
                </c:pt>
                <c:pt idx="1">
                  <c:v>2.262908866488377</c:v>
                </c:pt>
                <c:pt idx="2">
                  <c:v>2.3589110608242474</c:v>
                </c:pt>
                <c:pt idx="3">
                  <c:v>2.4411986559692793</c:v>
                </c:pt>
                <c:pt idx="4">
                  <c:v>2.3040526640608929</c:v>
                </c:pt>
                <c:pt idx="5">
                  <c:v>2.3520537612288281</c:v>
                </c:pt>
                <c:pt idx="6">
                  <c:v>3.0514983199615995</c:v>
                </c:pt>
                <c:pt idx="7">
                  <c:v>3.3326476033737915</c:v>
                </c:pt>
                <c:pt idx="8">
                  <c:v>3.161215113488308</c:v>
                </c:pt>
                <c:pt idx="9">
                  <c:v>3.4697935952821779</c:v>
                </c:pt>
                <c:pt idx="10">
                  <c:v>3.4903654940684357</c:v>
                </c:pt>
                <c:pt idx="11">
                  <c:v>3.9360899677706915</c:v>
                </c:pt>
                <c:pt idx="12">
                  <c:v>3.8195158746485638</c:v>
                </c:pt>
                <c:pt idx="13">
                  <c:v>4.2103819515874648</c:v>
                </c:pt>
                <c:pt idx="14">
                  <c:v>3.1817870122745666</c:v>
                </c:pt>
                <c:pt idx="15">
                  <c:v>1.5566070081601866</c:v>
                </c:pt>
                <c:pt idx="16">
                  <c:v>1.3371734211067683</c:v>
                </c:pt>
                <c:pt idx="17">
                  <c:v>0.9394500445724473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2216576"/>
        <c:axId val="222391680"/>
      </c:barChart>
      <c:catAx>
        <c:axId val="22221657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22391680"/>
        <c:crosses val="autoZero"/>
        <c:auto val="1"/>
        <c:lblAlgn val="ctr"/>
        <c:lblOffset val="100"/>
        <c:noMultiLvlLbl val="0"/>
      </c:catAx>
      <c:valAx>
        <c:axId val="22239168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221657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0.12640227524095435</c:v>
                </c:pt>
                <c:pt idx="1">
                  <c:v>0.25748310267138719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1.5958287249170484</c:v>
                </c:pt>
                <c:pt idx="1">
                  <c:v>0.3540392661731574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10.759993679886239</c:v>
                </c:pt>
                <c:pt idx="1">
                  <c:v>4.0875442549082717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20.050560910096383</c:v>
                </c:pt>
                <c:pt idx="1">
                  <c:v>20.292887029288703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50.197503555063996</c:v>
                </c:pt>
                <c:pt idx="1">
                  <c:v>59.897006758931447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5.4826986885763942</c:v>
                </c:pt>
                <c:pt idx="1">
                  <c:v>5.1013839716768583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11.787012166218993</c:v>
                </c:pt>
                <c:pt idx="1">
                  <c:v>10.009655616350177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4092928"/>
        <c:axId val="224094464"/>
      </c:barChart>
      <c:catAx>
        <c:axId val="224092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094464"/>
        <c:crosses val="autoZero"/>
        <c:auto val="1"/>
        <c:lblAlgn val="ctr"/>
        <c:lblOffset val="100"/>
        <c:noMultiLvlLbl val="0"/>
      </c:catAx>
      <c:valAx>
        <c:axId val="224094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0929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32.56438615895086</c:v>
                </c:pt>
                <c:pt idx="1">
                  <c:v>29.336981010621177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25.817664717964924</c:v>
                </c:pt>
                <c:pt idx="1">
                  <c:v>33.585452204699067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41.396745141412545</c:v>
                </c:pt>
                <c:pt idx="1">
                  <c:v>36.75571290634052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0.2212039816716701</c:v>
                </c:pt>
                <c:pt idx="1">
                  <c:v>0.32185387833923396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4156288"/>
        <c:axId val="224162176"/>
      </c:barChart>
      <c:catAx>
        <c:axId val="22415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162176"/>
        <c:crosses val="autoZero"/>
        <c:auto val="1"/>
        <c:lblAlgn val="ctr"/>
        <c:lblOffset val="100"/>
        <c:noMultiLvlLbl val="0"/>
      </c:catAx>
      <c:valAx>
        <c:axId val="224162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1562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24310400"/>
        <c:axId val="224312320"/>
      </c:barChart>
      <c:catAx>
        <c:axId val="224310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312320"/>
        <c:crosses val="autoZero"/>
        <c:auto val="1"/>
        <c:lblAlgn val="ctr"/>
        <c:lblOffset val="100"/>
        <c:noMultiLvlLbl val="0"/>
      </c:catAx>
      <c:valAx>
        <c:axId val="2243123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310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0.78</c:v>
                </c:pt>
                <c:pt idx="1">
                  <c:v>0.27</c:v>
                </c:pt>
                <c:pt idx="3">
                  <c:v>0.06</c:v>
                </c:pt>
                <c:pt idx="4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24658176"/>
        <c:axId val="224659712"/>
      </c:barChart>
      <c:catAx>
        <c:axId val="224658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659712"/>
        <c:crosses val="autoZero"/>
        <c:auto val="1"/>
        <c:lblAlgn val="ctr"/>
        <c:lblOffset val="100"/>
        <c:noMultiLvlLbl val="0"/>
      </c:catAx>
      <c:valAx>
        <c:axId val="22465971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65817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61.675367821547219</c:v>
                </c:pt>
                <c:pt idx="2">
                  <c:v>17.304317304317305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38.324632178452781</c:v>
                </c:pt>
                <c:pt idx="2">
                  <c:v>82.695682695682692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4968704"/>
        <c:axId val="224970624"/>
      </c:barChart>
      <c:catAx>
        <c:axId val="224968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970624"/>
        <c:crosses val="autoZero"/>
        <c:auto val="1"/>
        <c:lblAlgn val="ctr"/>
        <c:lblOffset val="100"/>
        <c:noMultiLvlLbl val="0"/>
      </c:catAx>
      <c:valAx>
        <c:axId val="2249706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9687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6.6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5832960"/>
        <c:axId val="225834496"/>
      </c:barChart>
      <c:catAx>
        <c:axId val="22583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5834496"/>
        <c:crosses val="autoZero"/>
        <c:auto val="1"/>
        <c:lblAlgn val="ctr"/>
        <c:lblOffset val="100"/>
        <c:noMultiLvlLbl val="0"/>
      </c:catAx>
      <c:valAx>
        <c:axId val="22583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583296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82</c:v>
                </c:pt>
                <c:pt idx="1">
                  <c:v>69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76</c:v>
                </c:pt>
                <c:pt idx="1">
                  <c:v>86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6838400"/>
        <c:axId val="226839936"/>
      </c:barChart>
      <c:catAx>
        <c:axId val="22683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6839936"/>
        <c:crosses val="autoZero"/>
        <c:auto val="1"/>
        <c:lblAlgn val="ctr"/>
        <c:lblOffset val="100"/>
        <c:noMultiLvlLbl val="0"/>
      </c:catAx>
      <c:valAx>
        <c:axId val="226839936"/>
        <c:scaling>
          <c:orientation val="minMax"/>
          <c:max val="18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6838400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272</c:v>
                </c:pt>
                <c:pt idx="1">
                  <c:v>218</c:v>
                </c:pt>
                <c:pt idx="2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260</c:v>
                </c:pt>
                <c:pt idx="1">
                  <c:v>180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1241344"/>
        <c:axId val="201243264"/>
      </c:barChart>
      <c:catAx>
        <c:axId val="2012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1243264"/>
        <c:crosses val="autoZero"/>
        <c:auto val="1"/>
        <c:lblAlgn val="ctr"/>
        <c:lblOffset val="100"/>
        <c:noMultiLvlLbl val="0"/>
      </c:catAx>
      <c:valAx>
        <c:axId val="201243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12413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125</c:v>
                </c:pt>
                <c:pt idx="1">
                  <c:v>152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153</c:v>
                </c:pt>
                <c:pt idx="1">
                  <c:v>163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6930048"/>
        <c:axId val="226948224"/>
      </c:barChart>
      <c:catAx>
        <c:axId val="22693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6948224"/>
        <c:crosses val="autoZero"/>
        <c:auto val="1"/>
        <c:lblAlgn val="ctr"/>
        <c:lblOffset val="100"/>
        <c:noMultiLvlLbl val="0"/>
      </c:catAx>
      <c:valAx>
        <c:axId val="226948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6930048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28.917449332674245</c:v>
                </c:pt>
                <c:pt idx="1">
                  <c:v>34.629629629629626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27.063766683143847</c:v>
                </c:pt>
                <c:pt idx="1">
                  <c:v>30.617283950617285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15.42263964409293</c:v>
                </c:pt>
                <c:pt idx="1">
                  <c:v>14.876543209876544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13.964409293129016</c:v>
                </c:pt>
                <c:pt idx="1">
                  <c:v>14.135802469135802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8.2550667325753828</c:v>
                </c:pt>
                <c:pt idx="1">
                  <c:v>3.7037037037037033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6.3766683143845775</c:v>
                </c:pt>
                <c:pt idx="1">
                  <c:v>2.0370370370370372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28369152"/>
        <c:axId val="228471168"/>
      </c:barChart>
      <c:catAx>
        <c:axId val="228369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8471168"/>
        <c:crosses val="autoZero"/>
        <c:auto val="1"/>
        <c:lblAlgn val="ctr"/>
        <c:lblOffset val="100"/>
        <c:noMultiLvlLbl val="0"/>
      </c:catAx>
      <c:valAx>
        <c:axId val="2284711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83691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47.89</c:v>
                </c:pt>
                <c:pt idx="1">
                  <c:v>43.51</c:v>
                </c:pt>
                <c:pt idx="2">
                  <c:v>7.89</c:v>
                </c:pt>
                <c:pt idx="3">
                  <c:v>0.63</c:v>
                </c:pt>
                <c:pt idx="4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51.77</c:v>
                </c:pt>
                <c:pt idx="1">
                  <c:v>37.43</c:v>
                </c:pt>
                <c:pt idx="2">
                  <c:v>9.4700000000000006</c:v>
                </c:pt>
                <c:pt idx="3">
                  <c:v>1.08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29250944"/>
        <c:axId val="229254272"/>
      </c:barChart>
      <c:catAx>
        <c:axId val="229250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9254272"/>
        <c:crosses val="autoZero"/>
        <c:auto val="1"/>
        <c:lblAlgn val="ctr"/>
        <c:lblOffset val="100"/>
        <c:noMultiLvlLbl val="0"/>
      </c:catAx>
      <c:valAx>
        <c:axId val="229254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92509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51002</c:v>
                </c:pt>
                <c:pt idx="1">
                  <c:v>58105</c:v>
                </c:pt>
                <c:pt idx="2">
                  <c:v>66547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0529664"/>
        <c:axId val="231173504"/>
      </c:barChart>
      <c:catAx>
        <c:axId val="23052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1173504"/>
        <c:crosses val="autoZero"/>
        <c:auto val="1"/>
        <c:lblAlgn val="ctr"/>
        <c:lblOffset val="100"/>
        <c:noMultiLvlLbl val="0"/>
      </c:catAx>
      <c:valAx>
        <c:axId val="23117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0529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2142</c:v>
                </c:pt>
                <c:pt idx="1">
                  <c:v>2222</c:v>
                </c:pt>
                <c:pt idx="2">
                  <c:v>2343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2421</c:v>
                </c:pt>
                <c:pt idx="1">
                  <c:v>2556</c:v>
                </c:pt>
                <c:pt idx="2">
                  <c:v>2658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2331904"/>
        <c:axId val="232345984"/>
      </c:barChart>
      <c:catAx>
        <c:axId val="23233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345984"/>
        <c:crosses val="autoZero"/>
        <c:auto val="1"/>
        <c:lblAlgn val="ctr"/>
        <c:lblOffset val="100"/>
        <c:noMultiLvlLbl val="0"/>
      </c:catAx>
      <c:valAx>
        <c:axId val="232345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331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10.5</c:v>
                </c:pt>
                <c:pt idx="1">
                  <c:v>12.7</c:v>
                </c:pt>
                <c:pt idx="2">
                  <c:v>0.3</c:v>
                </c:pt>
                <c:pt idx="3">
                  <c:v>76.5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54.081632653061227</c:v>
                </c:pt>
                <c:pt idx="1">
                  <c:v>63.888888888888886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45.91836734693878</c:v>
                </c:pt>
                <c:pt idx="1">
                  <c:v>36.111111111111107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32892672"/>
        <c:axId val="232906752"/>
      </c:barChart>
      <c:catAx>
        <c:axId val="232892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906752"/>
        <c:crosses val="autoZero"/>
        <c:auto val="1"/>
        <c:lblAlgn val="ctr"/>
        <c:lblOffset val="100"/>
        <c:noMultiLvlLbl val="0"/>
      </c:catAx>
      <c:valAx>
        <c:axId val="2329067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89267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10</c:v>
                </c:pt>
                <c:pt idx="1">
                  <c:v>0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3582976"/>
        <c:axId val="233584896"/>
      </c:barChart>
      <c:catAx>
        <c:axId val="23358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584896"/>
        <c:crosses val="autoZero"/>
        <c:auto val="1"/>
        <c:lblAlgn val="ctr"/>
        <c:lblOffset val="100"/>
        <c:noMultiLvlLbl val="0"/>
      </c:catAx>
      <c:valAx>
        <c:axId val="233584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582976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6.6</c:v>
                </c:pt>
                <c:pt idx="1">
                  <c:v>0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4042880"/>
        <c:axId val="234176896"/>
      </c:barChart>
      <c:catAx>
        <c:axId val="23404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176896"/>
        <c:crosses val="autoZero"/>
        <c:auto val="1"/>
        <c:lblAlgn val="ctr"/>
        <c:lblOffset val="100"/>
        <c:noMultiLvlLbl val="0"/>
      </c:catAx>
      <c:valAx>
        <c:axId val="234176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04288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13.7</c:v>
                </c:pt>
                <c:pt idx="1">
                  <c:v>13.7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4227200"/>
        <c:axId val="234228736"/>
      </c:barChart>
      <c:catAx>
        <c:axId val="23422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4228736"/>
        <c:crosses val="autoZero"/>
        <c:auto val="1"/>
        <c:lblAlgn val="ctr"/>
        <c:lblOffset val="100"/>
        <c:noMultiLvlLbl val="0"/>
      </c:catAx>
      <c:valAx>
        <c:axId val="23422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4227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15.3</c:v>
                </c:pt>
                <c:pt idx="1">
                  <c:v>50.3</c:v>
                </c:pt>
                <c:pt idx="2">
                  <c:v>34.4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34271488"/>
        <c:axId val="234273024"/>
      </c:barChart>
      <c:catAx>
        <c:axId val="23427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4273024"/>
        <c:crosses val="autoZero"/>
        <c:auto val="1"/>
        <c:lblAlgn val="ctr"/>
        <c:lblOffset val="100"/>
        <c:noMultiLvlLbl val="0"/>
      </c:catAx>
      <c:valAx>
        <c:axId val="234273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34271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5461632"/>
        <c:axId val="235479808"/>
      </c:barChart>
      <c:catAx>
        <c:axId val="23546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5479808"/>
        <c:crosses val="autoZero"/>
        <c:auto val="1"/>
        <c:lblAlgn val="ctr"/>
        <c:lblOffset val="100"/>
        <c:noMultiLvlLbl val="0"/>
      </c:catAx>
      <c:valAx>
        <c:axId val="235479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5461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20.8</c:v>
                </c:pt>
                <c:pt idx="1">
                  <c:v>19.399999999999999</c:v>
                </c:pt>
                <c:pt idx="2">
                  <c:v>20.2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17</c:v>
                </c:pt>
                <c:pt idx="1">
                  <c:v>15.2</c:v>
                </c:pt>
                <c:pt idx="2">
                  <c:v>19.8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62.2</c:v>
                </c:pt>
                <c:pt idx="1">
                  <c:v>65.400000000000006</c:v>
                </c:pt>
                <c:pt idx="2">
                  <c:v>59.9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66850304"/>
        <c:axId val="266852224"/>
      </c:barChart>
      <c:catAx>
        <c:axId val="26685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6852224"/>
        <c:crosses val="autoZero"/>
        <c:auto val="1"/>
        <c:lblAlgn val="ctr"/>
        <c:lblOffset val="100"/>
        <c:noMultiLvlLbl val="0"/>
      </c:catAx>
      <c:valAx>
        <c:axId val="266852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668503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135925</c:v>
                </c:pt>
                <c:pt idx="1">
                  <c:v>161024</c:v>
                </c:pt>
                <c:pt idx="2">
                  <c:v>237583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21712</c:v>
                </c:pt>
                <c:pt idx="1">
                  <c:v>43555</c:v>
                </c:pt>
                <c:pt idx="2">
                  <c:v>72465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934016"/>
        <c:axId val="58935552"/>
      </c:barChart>
      <c:catAx>
        <c:axId val="58934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935552"/>
        <c:crosses val="autoZero"/>
        <c:auto val="1"/>
        <c:lblAlgn val="ctr"/>
        <c:lblOffset val="100"/>
        <c:noMultiLvlLbl val="0"/>
      </c:catAx>
      <c:valAx>
        <c:axId val="589355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8934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511043</c:v>
                </c:pt>
                <c:pt idx="1">
                  <c:v>545502</c:v>
                </c:pt>
                <c:pt idx="2">
                  <c:v>845696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64665</c:v>
                </c:pt>
                <c:pt idx="1">
                  <c:v>116210</c:v>
                </c:pt>
                <c:pt idx="2">
                  <c:v>200910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958208"/>
        <c:axId val="58959744"/>
      </c:barChart>
      <c:catAx>
        <c:axId val="58958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959744"/>
        <c:crosses val="autoZero"/>
        <c:auto val="1"/>
        <c:lblAlgn val="ctr"/>
        <c:lblOffset val="100"/>
        <c:noMultiLvlLbl val="0"/>
      </c:catAx>
      <c:valAx>
        <c:axId val="58959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8958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3.8</c:v>
                </c:pt>
                <c:pt idx="1">
                  <c:v>3.4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</c:v>
                </c:pt>
                <c:pt idx="1">
                  <c:v>2.7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59580416"/>
        <c:axId val="59581952"/>
      </c:barChart>
      <c:catAx>
        <c:axId val="59580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81952"/>
        <c:crosses val="autoZero"/>
        <c:auto val="1"/>
        <c:lblAlgn val="ctr"/>
        <c:lblOffset val="100"/>
        <c:noMultiLvlLbl val="0"/>
      </c:catAx>
      <c:valAx>
        <c:axId val="595819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9580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28.9</c:v>
                </c:pt>
                <c:pt idx="1">
                  <c:v>29.9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33.6</c:v>
                </c:pt>
                <c:pt idx="1">
                  <c:v>35.4</c:v>
                </c:pt>
                <c:pt idx="2">
                  <c:v>36.5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59596160"/>
        <c:axId val="59597952"/>
      </c:barChart>
      <c:catAx>
        <c:axId val="5959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9597952"/>
        <c:crosses val="autoZero"/>
        <c:auto val="1"/>
        <c:lblAlgn val="ctr"/>
        <c:lblOffset val="100"/>
        <c:noMultiLvlLbl val="0"/>
      </c:catAx>
      <c:valAx>
        <c:axId val="595979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95961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544.41700000000003</c:v>
                </c:pt>
                <c:pt idx="1">
                  <c:v>674.39700000000005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9632640"/>
        <c:axId val="59638528"/>
      </c:barChart>
      <c:catAx>
        <c:axId val="59632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38528"/>
        <c:crosses val="autoZero"/>
        <c:auto val="1"/>
        <c:lblAlgn val="ctr"/>
        <c:lblOffset val="100"/>
        <c:noMultiLvlLbl val="0"/>
      </c:catAx>
      <c:valAx>
        <c:axId val="59638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32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8151.53</c:v>
                </c:pt>
                <c:pt idx="1">
                  <c:v>14044.01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9648256"/>
        <c:axId val="59654144"/>
      </c:barChart>
      <c:catAx>
        <c:axId val="59648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54144"/>
        <c:crosses val="autoZero"/>
        <c:auto val="1"/>
        <c:lblAlgn val="ctr"/>
        <c:lblOffset val="100"/>
        <c:noMultiLvlLbl val="0"/>
      </c:catAx>
      <c:valAx>
        <c:axId val="59654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48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31</c:v>
                </c:pt>
                <c:pt idx="1">
                  <c:v>37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32</c:v>
                </c:pt>
                <c:pt idx="1">
                  <c:v>36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84352"/>
        <c:axId val="59685888"/>
      </c:barChart>
      <c:catAx>
        <c:axId val="5968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685888"/>
        <c:crosses val="autoZero"/>
        <c:auto val="1"/>
        <c:lblAlgn val="ctr"/>
        <c:lblOffset val="100"/>
        <c:noMultiLvlLbl val="0"/>
      </c:catAx>
      <c:valAx>
        <c:axId val="59685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6843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16.2</c:v>
                </c:pt>
                <c:pt idx="1">
                  <c:v>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53.8</c:v>
                </c:pt>
                <c:pt idx="1">
                  <c:v>46.2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30</c:v>
                </c:pt>
                <c:pt idx="1">
                  <c:v>39.6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02467968"/>
        <c:axId val="202494336"/>
      </c:barChart>
      <c:catAx>
        <c:axId val="202467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2494336"/>
        <c:crosses val="autoZero"/>
        <c:auto val="1"/>
        <c:lblAlgn val="ctr"/>
        <c:lblOffset val="100"/>
        <c:noMultiLvlLbl val="0"/>
      </c:catAx>
      <c:valAx>
        <c:axId val="2024943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4679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346</c:v>
                </c:pt>
                <c:pt idx="1">
                  <c:v>475</c:v>
                </c:pt>
                <c:pt idx="2">
                  <c:v>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229</c:v>
                </c:pt>
                <c:pt idx="1">
                  <c:v>278</c:v>
                </c:pt>
                <c:pt idx="2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169472"/>
        <c:axId val="150275200"/>
      </c:barChart>
      <c:catAx>
        <c:axId val="15016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75200"/>
        <c:crosses val="autoZero"/>
        <c:auto val="1"/>
        <c:lblAlgn val="ctr"/>
        <c:lblOffset val="100"/>
        <c:noMultiLvlLbl val="0"/>
      </c:catAx>
      <c:valAx>
        <c:axId val="150275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694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33</c:v>
                </c:pt>
                <c:pt idx="1">
                  <c:v>61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16</c:v>
                </c:pt>
                <c:pt idx="1">
                  <c:v>20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21024"/>
        <c:axId val="150322560"/>
      </c:barChart>
      <c:catAx>
        <c:axId val="15032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22560"/>
        <c:crosses val="autoZero"/>
        <c:auto val="1"/>
        <c:lblAlgn val="ctr"/>
        <c:lblOffset val="100"/>
        <c:noMultiLvlLbl val="0"/>
      </c:catAx>
      <c:valAx>
        <c:axId val="15032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210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272</c:v>
                </c:pt>
                <c:pt idx="1">
                  <c:v>218</c:v>
                </c:pt>
                <c:pt idx="2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260</c:v>
                </c:pt>
                <c:pt idx="1">
                  <c:v>180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402560"/>
        <c:axId val="150690432"/>
      </c:barChart>
      <c:catAx>
        <c:axId val="15040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690432"/>
        <c:crosses val="autoZero"/>
        <c:auto val="1"/>
        <c:lblAlgn val="ctr"/>
        <c:lblOffset val="100"/>
        <c:noMultiLvlLbl val="0"/>
      </c:catAx>
      <c:valAx>
        <c:axId val="150690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4025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15.3</c:v>
                </c:pt>
                <c:pt idx="1">
                  <c:v>50.3</c:v>
                </c:pt>
                <c:pt idx="2">
                  <c:v>34.4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16.2</c:v>
                </c:pt>
                <c:pt idx="1">
                  <c:v>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53.8</c:v>
                </c:pt>
                <c:pt idx="1">
                  <c:v>46.2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30</c:v>
                </c:pt>
                <c:pt idx="1">
                  <c:v>39.6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1323392"/>
        <c:axId val="151324928"/>
      </c:barChart>
      <c:catAx>
        <c:axId val="151323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324928"/>
        <c:crosses val="autoZero"/>
        <c:auto val="1"/>
        <c:lblAlgn val="ctr"/>
        <c:lblOffset val="100"/>
        <c:noMultiLvlLbl val="0"/>
      </c:catAx>
      <c:valAx>
        <c:axId val="151324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3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20.8</c:v>
                </c:pt>
                <c:pt idx="1">
                  <c:v>19.399999999999999</c:v>
                </c:pt>
                <c:pt idx="2">
                  <c:v>20.2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17</c:v>
                </c:pt>
                <c:pt idx="1">
                  <c:v>15.2</c:v>
                </c:pt>
                <c:pt idx="2">
                  <c:v>19.8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62.2</c:v>
                </c:pt>
                <c:pt idx="1">
                  <c:v>65.400000000000006</c:v>
                </c:pt>
                <c:pt idx="2">
                  <c:v>59.9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2778240"/>
        <c:axId val="152779776"/>
      </c:barChart>
      <c:catAx>
        <c:axId val="15277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779776"/>
        <c:crosses val="autoZero"/>
        <c:auto val="1"/>
        <c:lblAlgn val="ctr"/>
        <c:lblOffset val="100"/>
        <c:noMultiLvlLbl val="0"/>
      </c:catAx>
      <c:valAx>
        <c:axId val="152779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27782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094784"/>
        <c:axId val="153436160"/>
      </c:barChart>
      <c:catAx>
        <c:axId val="153094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36160"/>
        <c:crosses val="autoZero"/>
        <c:auto val="1"/>
        <c:lblAlgn val="ctr"/>
        <c:lblOffset val="100"/>
        <c:noMultiLvlLbl val="0"/>
      </c:catAx>
      <c:valAx>
        <c:axId val="153436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094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118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117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45344"/>
        <c:axId val="153641344"/>
      </c:barChart>
      <c:catAx>
        <c:axId val="153545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641344"/>
        <c:crosses val="autoZero"/>
        <c:auto val="1"/>
        <c:lblAlgn val="ctr"/>
        <c:lblOffset val="100"/>
        <c:noMultiLvlLbl val="0"/>
      </c:catAx>
      <c:valAx>
        <c:axId val="153641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45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48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28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762432"/>
        <c:axId val="153797376"/>
      </c:barChart>
      <c:catAx>
        <c:axId val="15376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797376"/>
        <c:crosses val="autoZero"/>
        <c:auto val="1"/>
        <c:lblAlgn val="ctr"/>
        <c:lblOffset val="100"/>
        <c:noMultiLvlLbl val="0"/>
      </c:catAx>
      <c:valAx>
        <c:axId val="153797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762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460</c:v>
                </c:pt>
                <c:pt idx="1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17312"/>
        <c:axId val="153936256"/>
      </c:barChart>
      <c:catAx>
        <c:axId val="153917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36256"/>
        <c:crosses val="autoZero"/>
        <c:auto val="1"/>
        <c:lblAlgn val="ctr"/>
        <c:lblOffset val="100"/>
        <c:noMultiLvlLbl val="0"/>
      </c:catAx>
      <c:valAx>
        <c:axId val="15393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17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03196288"/>
        <c:axId val="203197824"/>
      </c:barChart>
      <c:catAx>
        <c:axId val="20319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197824"/>
        <c:crosses val="autoZero"/>
        <c:auto val="1"/>
        <c:lblAlgn val="ctr"/>
        <c:lblOffset val="100"/>
        <c:noMultiLvlLbl val="0"/>
      </c:catAx>
      <c:valAx>
        <c:axId val="20319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19628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75</c:v>
                </c:pt>
                <c:pt idx="1">
                  <c:v>65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014464"/>
        <c:axId val="154045440"/>
      </c:barChart>
      <c:catAx>
        <c:axId val="15401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45440"/>
        <c:crosses val="autoZero"/>
        <c:auto val="1"/>
        <c:lblAlgn val="ctr"/>
        <c:lblOffset val="100"/>
        <c:noMultiLvlLbl val="0"/>
      </c:catAx>
      <c:valAx>
        <c:axId val="154045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14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14</c:v>
                </c:pt>
                <c:pt idx="1">
                  <c:v>18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97088"/>
        <c:axId val="154313088"/>
      </c:barChart>
      <c:catAx>
        <c:axId val="154297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3088"/>
        <c:crosses val="autoZero"/>
        <c:auto val="1"/>
        <c:lblAlgn val="ctr"/>
        <c:lblOffset val="100"/>
        <c:noMultiLvlLbl val="0"/>
      </c:catAx>
      <c:valAx>
        <c:axId val="1543130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429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10</c:v>
                </c:pt>
                <c:pt idx="1">
                  <c:v>0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640768"/>
        <c:axId val="154642304"/>
      </c:barChart>
      <c:catAx>
        <c:axId val="15464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42304"/>
        <c:crosses val="autoZero"/>
        <c:auto val="1"/>
        <c:lblAlgn val="ctr"/>
        <c:lblOffset val="100"/>
        <c:noMultiLvlLbl val="0"/>
      </c:catAx>
      <c:valAx>
        <c:axId val="15464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40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6</c:v>
                </c:pt>
                <c:pt idx="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958464"/>
        <c:axId val="154991232"/>
      </c:barChart>
      <c:catAx>
        <c:axId val="154958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91232"/>
        <c:crosses val="autoZero"/>
        <c:auto val="1"/>
        <c:lblAlgn val="ctr"/>
        <c:lblOffset val="100"/>
        <c:noMultiLvlLbl val="0"/>
      </c:catAx>
      <c:valAx>
        <c:axId val="154991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58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544.41700000000003</c:v>
                </c:pt>
                <c:pt idx="1">
                  <c:v>674.39700000000005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11264"/>
        <c:axId val="155255552"/>
      </c:barChart>
      <c:catAx>
        <c:axId val="155211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5552"/>
        <c:crosses val="autoZero"/>
        <c:auto val="1"/>
        <c:lblAlgn val="ctr"/>
        <c:lblOffset val="100"/>
        <c:noMultiLvlLbl val="0"/>
      </c:catAx>
      <c:valAx>
        <c:axId val="1552555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11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6735</c:v>
                </c:pt>
                <c:pt idx="1">
                  <c:v>6682</c:v>
                </c:pt>
                <c:pt idx="2">
                  <c:v>6942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560960"/>
        <c:axId val="155566848"/>
      </c:barChart>
      <c:catAx>
        <c:axId val="15556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66848"/>
        <c:crosses val="autoZero"/>
        <c:auto val="1"/>
        <c:lblAlgn val="ctr"/>
        <c:lblOffset val="100"/>
        <c:noMultiLvlLbl val="0"/>
      </c:catAx>
      <c:valAx>
        <c:axId val="155566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60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132480"/>
        <c:axId val="156134016"/>
      </c:barChart>
      <c:catAx>
        <c:axId val="15613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4016"/>
        <c:crosses val="autoZero"/>
        <c:auto val="1"/>
        <c:lblAlgn val="ctr"/>
        <c:lblOffset val="100"/>
        <c:noMultiLvlLbl val="0"/>
      </c:catAx>
      <c:valAx>
        <c:axId val="156134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2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6.6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688768"/>
        <c:axId val="156768512"/>
      </c:barChart>
      <c:catAx>
        <c:axId val="15668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768512"/>
        <c:crosses val="autoZero"/>
        <c:auto val="1"/>
        <c:lblAlgn val="ctr"/>
        <c:lblOffset val="100"/>
        <c:noMultiLvlLbl val="0"/>
      </c:catAx>
      <c:valAx>
        <c:axId val="156768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688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16.766097510800247</c:v>
                </c:pt>
                <c:pt idx="1">
                  <c:v>58.917918123842824</c:v>
                </c:pt>
                <c:pt idx="2">
                  <c:v>24.315984365356922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5</c:v>
                </c:pt>
                <c:pt idx="1">
                  <c:v>6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7618560"/>
        <c:axId val="157620096"/>
      </c:barChart>
      <c:catAx>
        <c:axId val="1576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20096"/>
        <c:crosses val="autoZero"/>
        <c:auto val="1"/>
        <c:lblAlgn val="ctr"/>
        <c:lblOffset val="100"/>
        <c:noMultiLvlLbl val="0"/>
      </c:catAx>
      <c:valAx>
        <c:axId val="15762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7618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118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117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3435008"/>
        <c:axId val="203502336"/>
      </c:barChart>
      <c:catAx>
        <c:axId val="20343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502336"/>
        <c:crosses val="autoZero"/>
        <c:auto val="1"/>
        <c:lblAlgn val="ctr"/>
        <c:lblOffset val="100"/>
        <c:noMultiLvlLbl val="0"/>
      </c:catAx>
      <c:valAx>
        <c:axId val="203502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343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8031232"/>
        <c:axId val="158208000"/>
      </c:barChart>
      <c:catAx>
        <c:axId val="15803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08000"/>
        <c:crosses val="autoZero"/>
        <c:auto val="1"/>
        <c:lblAlgn val="ctr"/>
        <c:lblOffset val="100"/>
        <c:noMultiLvlLbl val="0"/>
      </c:catAx>
      <c:valAx>
        <c:axId val="158208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031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113.8</c:v>
                </c:pt>
                <c:pt idx="1">
                  <c:v>119.6</c:v>
                </c:pt>
                <c:pt idx="2">
                  <c:v>106.9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114.6</c:v>
                </c:pt>
                <c:pt idx="1">
                  <c:v>96.5</c:v>
                </c:pt>
                <c:pt idx="2">
                  <c:v>98.8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668288"/>
        <c:axId val="158669824"/>
      </c:barChart>
      <c:catAx>
        <c:axId val="158668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669824"/>
        <c:crosses val="autoZero"/>
        <c:auto val="1"/>
        <c:lblAlgn val="ctr"/>
        <c:lblOffset val="100"/>
        <c:noMultiLvlLbl val="0"/>
      </c:catAx>
      <c:valAx>
        <c:axId val="1586698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6682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352</c:v>
                </c:pt>
                <c:pt idx="1">
                  <c:v>309</c:v>
                </c:pt>
                <c:pt idx="2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755072"/>
        <c:axId val="158859264"/>
      </c:barChart>
      <c:catAx>
        <c:axId val="15875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859264"/>
        <c:crosses val="autoZero"/>
        <c:auto val="1"/>
        <c:lblAlgn val="ctr"/>
        <c:lblOffset val="100"/>
        <c:noMultiLvlLbl val="0"/>
      </c:catAx>
      <c:valAx>
        <c:axId val="158859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755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9</c:v>
                </c:pt>
                <c:pt idx="1">
                  <c:v>8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30</c:v>
                </c:pt>
                <c:pt idx="1">
                  <c:v>28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131520"/>
        <c:axId val="159133056"/>
      </c:barChart>
      <c:catAx>
        <c:axId val="15913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133056"/>
        <c:crosses val="autoZero"/>
        <c:auto val="1"/>
        <c:lblAlgn val="ctr"/>
        <c:lblOffset val="100"/>
        <c:noMultiLvlLbl val="0"/>
      </c:catAx>
      <c:valAx>
        <c:axId val="15913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1315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82</c:v>
                </c:pt>
                <c:pt idx="1">
                  <c:v>105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199</c:v>
                </c:pt>
                <c:pt idx="1">
                  <c:v>209</c:v>
                </c:pt>
                <c:pt idx="2">
                  <c:v>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632768"/>
        <c:axId val="159642752"/>
      </c:barChart>
      <c:catAx>
        <c:axId val="15963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42752"/>
        <c:crosses val="autoZero"/>
        <c:auto val="1"/>
        <c:lblAlgn val="ctr"/>
        <c:lblOffset val="100"/>
        <c:noMultiLvlLbl val="0"/>
      </c:catAx>
      <c:valAx>
        <c:axId val="15964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32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2.3794829596105056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2.1257628745799906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2.1463347733662483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2.2286223685112803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2.1600493725570868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2.4000548583967634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2.8320647329081807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3.1406432147020507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3.0994994171295343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3.1886443118699854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3.4080778989234042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3.9498045669615305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3.8538023726256601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4.2583830487554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3.5863676884043065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2.1326201741754098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1.8583281903586368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1.2548858259617361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90080"/>
        <c:axId val="160608256"/>
      </c:barChart>
      <c:catAx>
        <c:axId val="16059008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60608256"/>
        <c:crosses val="autoZero"/>
        <c:auto val="1"/>
        <c:lblAlgn val="ctr"/>
        <c:lblOffset val="100"/>
        <c:noMultiLvlLbl val="0"/>
      </c:catAx>
      <c:valAx>
        <c:axId val="16060825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605900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2.7909209353356648</c:v>
                </c:pt>
                <c:pt idx="1">
                  <c:v>2.262908866488377</c:v>
                </c:pt>
                <c:pt idx="2">
                  <c:v>2.3589110608242474</c:v>
                </c:pt>
                <c:pt idx="3">
                  <c:v>2.4411986559692793</c:v>
                </c:pt>
                <c:pt idx="4">
                  <c:v>2.3040526640608929</c:v>
                </c:pt>
                <c:pt idx="5">
                  <c:v>2.3520537612288281</c:v>
                </c:pt>
                <c:pt idx="6">
                  <c:v>3.0514983199615995</c:v>
                </c:pt>
                <c:pt idx="7">
                  <c:v>3.3326476033737915</c:v>
                </c:pt>
                <c:pt idx="8">
                  <c:v>3.161215113488308</c:v>
                </c:pt>
                <c:pt idx="9">
                  <c:v>3.4697935952821779</c:v>
                </c:pt>
                <c:pt idx="10">
                  <c:v>3.4903654940684357</c:v>
                </c:pt>
                <c:pt idx="11">
                  <c:v>3.9360899677706915</c:v>
                </c:pt>
                <c:pt idx="12">
                  <c:v>3.8195158746485638</c:v>
                </c:pt>
                <c:pt idx="13">
                  <c:v>4.2103819515874648</c:v>
                </c:pt>
                <c:pt idx="14">
                  <c:v>3.1817870122745666</c:v>
                </c:pt>
                <c:pt idx="15">
                  <c:v>1.5566070081601866</c:v>
                </c:pt>
                <c:pt idx="16">
                  <c:v>1.3371734211067683</c:v>
                </c:pt>
                <c:pt idx="17">
                  <c:v>0.9394500445724473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794496"/>
        <c:axId val="160796032"/>
      </c:barChart>
      <c:catAx>
        <c:axId val="16079449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60796032"/>
        <c:crosses val="autoZero"/>
        <c:auto val="1"/>
        <c:lblAlgn val="ctr"/>
        <c:lblOffset val="100"/>
        <c:noMultiLvlLbl val="0"/>
      </c:catAx>
      <c:valAx>
        <c:axId val="16079603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7944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0.12640227524095435</c:v>
                </c:pt>
                <c:pt idx="1">
                  <c:v>0.25748310267138719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1.5958287249170484</c:v>
                </c:pt>
                <c:pt idx="1">
                  <c:v>0.3540392661731574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10.759993679886239</c:v>
                </c:pt>
                <c:pt idx="1">
                  <c:v>4.0875442549082717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20.050560910096383</c:v>
                </c:pt>
                <c:pt idx="1">
                  <c:v>20.292887029288703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50.197503555063996</c:v>
                </c:pt>
                <c:pt idx="1">
                  <c:v>59.897006758931447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5.4826986885763942</c:v>
                </c:pt>
                <c:pt idx="1">
                  <c:v>5.1013839716768583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11.787012166218993</c:v>
                </c:pt>
                <c:pt idx="1">
                  <c:v>10.009655616350177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1594752"/>
        <c:axId val="161662080"/>
      </c:barChart>
      <c:catAx>
        <c:axId val="161594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662080"/>
        <c:crosses val="autoZero"/>
        <c:auto val="1"/>
        <c:lblAlgn val="ctr"/>
        <c:lblOffset val="100"/>
        <c:noMultiLvlLbl val="0"/>
      </c:catAx>
      <c:valAx>
        <c:axId val="161662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5947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32.56438615895086</c:v>
                </c:pt>
                <c:pt idx="1">
                  <c:v>29.336981010621177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25.817664717964924</c:v>
                </c:pt>
                <c:pt idx="1">
                  <c:v>33.585452204699067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41.396745141412545</c:v>
                </c:pt>
                <c:pt idx="1">
                  <c:v>36.75571290634052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0.2212039816716701</c:v>
                </c:pt>
                <c:pt idx="1">
                  <c:v>0.32185387833923396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2251904"/>
        <c:axId val="162253440"/>
      </c:barChart>
      <c:catAx>
        <c:axId val="162251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53440"/>
        <c:crosses val="autoZero"/>
        <c:auto val="1"/>
        <c:lblAlgn val="ctr"/>
        <c:lblOffset val="100"/>
        <c:noMultiLvlLbl val="0"/>
      </c:catAx>
      <c:valAx>
        <c:axId val="1622534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519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2745344"/>
        <c:axId val="163147136"/>
      </c:barChart>
      <c:catAx>
        <c:axId val="162745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3147136"/>
        <c:crosses val="autoZero"/>
        <c:auto val="1"/>
        <c:lblAlgn val="ctr"/>
        <c:lblOffset val="100"/>
        <c:noMultiLvlLbl val="0"/>
      </c:catAx>
      <c:valAx>
        <c:axId val="1631471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745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48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28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3831936"/>
        <c:axId val="203838208"/>
      </c:barChart>
      <c:catAx>
        <c:axId val="203831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838208"/>
        <c:crosses val="autoZero"/>
        <c:auto val="1"/>
        <c:lblAlgn val="ctr"/>
        <c:lblOffset val="100"/>
        <c:noMultiLvlLbl val="0"/>
      </c:catAx>
      <c:valAx>
        <c:axId val="203838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3831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0.78</c:v>
                </c:pt>
                <c:pt idx="1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5748736"/>
        <c:axId val="165750656"/>
      </c:barChart>
      <c:catAx>
        <c:axId val="165748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5750656"/>
        <c:crosses val="autoZero"/>
        <c:auto val="1"/>
        <c:lblAlgn val="ctr"/>
        <c:lblOffset val="100"/>
        <c:noMultiLvlLbl val="0"/>
      </c:catAx>
      <c:valAx>
        <c:axId val="16575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5748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61.675367821547219</c:v>
                </c:pt>
                <c:pt idx="2">
                  <c:v>17.304317304317305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38.324632178452781</c:v>
                </c:pt>
                <c:pt idx="2">
                  <c:v>82.695682695682692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6111104"/>
        <c:axId val="166112640"/>
      </c:barChart>
      <c:catAx>
        <c:axId val="166111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6112640"/>
        <c:crosses val="autoZero"/>
        <c:auto val="1"/>
        <c:lblAlgn val="ctr"/>
        <c:lblOffset val="100"/>
        <c:noMultiLvlLbl val="0"/>
      </c:catAx>
      <c:valAx>
        <c:axId val="1661126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61111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82</c:v>
                </c:pt>
                <c:pt idx="1">
                  <c:v>69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76</c:v>
                </c:pt>
                <c:pt idx="1">
                  <c:v>86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7586816"/>
        <c:axId val="186427264"/>
      </c:barChart>
      <c:catAx>
        <c:axId val="16758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27264"/>
        <c:crosses val="autoZero"/>
        <c:auto val="1"/>
        <c:lblAlgn val="ctr"/>
        <c:lblOffset val="100"/>
        <c:noMultiLvlLbl val="0"/>
      </c:catAx>
      <c:valAx>
        <c:axId val="186427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7586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125</c:v>
                </c:pt>
                <c:pt idx="1">
                  <c:v>152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153</c:v>
                </c:pt>
                <c:pt idx="1">
                  <c:v>163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537856"/>
        <c:axId val="186565376"/>
      </c:barChart>
      <c:catAx>
        <c:axId val="18653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565376"/>
        <c:crosses val="autoZero"/>
        <c:auto val="1"/>
        <c:lblAlgn val="ctr"/>
        <c:lblOffset val="100"/>
        <c:noMultiLvlLbl val="0"/>
      </c:catAx>
      <c:valAx>
        <c:axId val="18656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378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28.917449332674245</c:v>
                </c:pt>
                <c:pt idx="1">
                  <c:v>34.629629629629626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27.063766683143847</c:v>
                </c:pt>
                <c:pt idx="1">
                  <c:v>30.617283950617285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15.42263964409293</c:v>
                </c:pt>
                <c:pt idx="1">
                  <c:v>14.876543209876544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13.964409293129016</c:v>
                </c:pt>
                <c:pt idx="1">
                  <c:v>14.135802469135802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8.2550667325753828</c:v>
                </c:pt>
                <c:pt idx="1">
                  <c:v>3.7037037037037033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6.3766683143845775</c:v>
                </c:pt>
                <c:pt idx="1">
                  <c:v>2.0370370370370372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86895360"/>
        <c:axId val="189203200"/>
      </c:barChart>
      <c:catAx>
        <c:axId val="186895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9203200"/>
        <c:crosses val="autoZero"/>
        <c:auto val="1"/>
        <c:lblAlgn val="ctr"/>
        <c:lblOffset val="100"/>
        <c:noMultiLvlLbl val="0"/>
      </c:catAx>
      <c:valAx>
        <c:axId val="1892032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8953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47.89</c:v>
                </c:pt>
                <c:pt idx="1">
                  <c:v>43.51</c:v>
                </c:pt>
                <c:pt idx="2">
                  <c:v>7.89</c:v>
                </c:pt>
                <c:pt idx="3">
                  <c:v>0.63</c:v>
                </c:pt>
                <c:pt idx="4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51.77</c:v>
                </c:pt>
                <c:pt idx="1">
                  <c:v>37.43</c:v>
                </c:pt>
                <c:pt idx="2">
                  <c:v>9.4700000000000006</c:v>
                </c:pt>
                <c:pt idx="3">
                  <c:v>1.08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89367424"/>
        <c:axId val="189369344"/>
      </c:barChart>
      <c:catAx>
        <c:axId val="18936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369344"/>
        <c:crosses val="autoZero"/>
        <c:auto val="1"/>
        <c:lblAlgn val="ctr"/>
        <c:lblOffset val="100"/>
        <c:noMultiLvlLbl val="0"/>
      </c:catAx>
      <c:valAx>
        <c:axId val="189369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3674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51002</c:v>
                </c:pt>
                <c:pt idx="1">
                  <c:v>58105</c:v>
                </c:pt>
                <c:pt idx="2">
                  <c:v>66547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546880"/>
        <c:axId val="189548416"/>
      </c:barChart>
      <c:catAx>
        <c:axId val="18954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48416"/>
        <c:crosses val="autoZero"/>
        <c:auto val="1"/>
        <c:lblAlgn val="ctr"/>
        <c:lblOffset val="100"/>
        <c:noMultiLvlLbl val="0"/>
      </c:catAx>
      <c:valAx>
        <c:axId val="18954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46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2142</c:v>
                </c:pt>
                <c:pt idx="1">
                  <c:v>2222</c:v>
                </c:pt>
                <c:pt idx="2">
                  <c:v>2343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2421</c:v>
                </c:pt>
                <c:pt idx="1">
                  <c:v>2556</c:v>
                </c:pt>
                <c:pt idx="2">
                  <c:v>2658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734912"/>
        <c:axId val="189736448"/>
      </c:barChart>
      <c:catAx>
        <c:axId val="18973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36448"/>
        <c:crosses val="autoZero"/>
        <c:auto val="1"/>
        <c:lblAlgn val="ctr"/>
        <c:lblOffset val="100"/>
        <c:noMultiLvlLbl val="0"/>
      </c:catAx>
      <c:valAx>
        <c:axId val="189736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34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10.5</c:v>
                </c:pt>
                <c:pt idx="1">
                  <c:v>12.7</c:v>
                </c:pt>
                <c:pt idx="2">
                  <c:v>0.3</c:v>
                </c:pt>
                <c:pt idx="3">
                  <c:v>76.5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54.081632653061227</c:v>
                </c:pt>
                <c:pt idx="1">
                  <c:v>63.888888888888886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45.91836734693878</c:v>
                </c:pt>
                <c:pt idx="1">
                  <c:v>36.111111111111107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90193664"/>
        <c:axId val="190195968"/>
      </c:barChart>
      <c:catAx>
        <c:axId val="1901936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195968"/>
        <c:crosses val="autoZero"/>
        <c:auto val="1"/>
        <c:lblAlgn val="ctr"/>
        <c:lblOffset val="100"/>
        <c:noMultiLvlLbl val="0"/>
      </c:catAx>
      <c:valAx>
        <c:axId val="19019596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19366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460</c:v>
                </c:pt>
                <c:pt idx="1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3922816"/>
        <c:axId val="203928704"/>
      </c:barChart>
      <c:catAx>
        <c:axId val="20392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928704"/>
        <c:crosses val="autoZero"/>
        <c:auto val="1"/>
        <c:lblAlgn val="ctr"/>
        <c:lblOffset val="100"/>
        <c:noMultiLvlLbl val="0"/>
      </c:catAx>
      <c:valAx>
        <c:axId val="20392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922816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6.6</c:v>
                </c:pt>
                <c:pt idx="1">
                  <c:v>0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429056"/>
        <c:axId val="190465536"/>
      </c:barChart>
      <c:catAx>
        <c:axId val="19042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465536"/>
        <c:crosses val="autoZero"/>
        <c:auto val="1"/>
        <c:lblAlgn val="ctr"/>
        <c:lblOffset val="100"/>
        <c:noMultiLvlLbl val="0"/>
      </c:catAx>
      <c:valAx>
        <c:axId val="190465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429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13.7</c:v>
                </c:pt>
                <c:pt idx="1">
                  <c:v>13.7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659584"/>
        <c:axId val="190786176"/>
      </c:barChart>
      <c:catAx>
        <c:axId val="19065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786176"/>
        <c:crosses val="autoZero"/>
        <c:auto val="1"/>
        <c:lblAlgn val="ctr"/>
        <c:lblOffset val="100"/>
        <c:noMultiLvlLbl val="0"/>
      </c:catAx>
      <c:valAx>
        <c:axId val="19078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659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0994304"/>
        <c:axId val="190995840"/>
      </c:barChart>
      <c:catAx>
        <c:axId val="19099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995840"/>
        <c:crosses val="autoZero"/>
        <c:auto val="1"/>
        <c:lblAlgn val="ctr"/>
        <c:lblOffset val="100"/>
        <c:noMultiLvlLbl val="0"/>
      </c:catAx>
      <c:valAx>
        <c:axId val="19099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909943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135925</c:v>
                </c:pt>
                <c:pt idx="1">
                  <c:v>161024</c:v>
                </c:pt>
                <c:pt idx="2">
                  <c:v>237583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21712</c:v>
                </c:pt>
                <c:pt idx="1">
                  <c:v>43555</c:v>
                </c:pt>
                <c:pt idx="2">
                  <c:v>72465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373696"/>
        <c:axId val="191376000"/>
      </c:barChart>
      <c:catAx>
        <c:axId val="191373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376000"/>
        <c:crosses val="autoZero"/>
        <c:auto val="1"/>
        <c:lblAlgn val="ctr"/>
        <c:lblOffset val="100"/>
        <c:noMultiLvlLbl val="0"/>
      </c:catAx>
      <c:valAx>
        <c:axId val="1913760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1373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511043</c:v>
                </c:pt>
                <c:pt idx="1">
                  <c:v>545502</c:v>
                </c:pt>
                <c:pt idx="2">
                  <c:v>845696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64665</c:v>
                </c:pt>
                <c:pt idx="1">
                  <c:v>116210</c:v>
                </c:pt>
                <c:pt idx="2">
                  <c:v>200910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0896"/>
        <c:axId val="191682816"/>
      </c:barChart>
      <c:catAx>
        <c:axId val="191680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2816"/>
        <c:crosses val="autoZero"/>
        <c:auto val="1"/>
        <c:lblAlgn val="ctr"/>
        <c:lblOffset val="100"/>
        <c:noMultiLvlLbl val="0"/>
      </c:catAx>
      <c:valAx>
        <c:axId val="1916828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1680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3.8</c:v>
                </c:pt>
                <c:pt idx="1">
                  <c:v>3.4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</c:v>
                </c:pt>
                <c:pt idx="1">
                  <c:v>2.7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2389120"/>
        <c:axId val="192390656"/>
      </c:barChart>
      <c:catAx>
        <c:axId val="192389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656"/>
        <c:crosses val="autoZero"/>
        <c:auto val="1"/>
        <c:lblAlgn val="ctr"/>
        <c:lblOffset val="100"/>
        <c:noMultiLvlLbl val="0"/>
      </c:catAx>
      <c:valAx>
        <c:axId val="192390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2389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28.9</c:v>
                </c:pt>
                <c:pt idx="1">
                  <c:v>29.9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33.6</c:v>
                </c:pt>
                <c:pt idx="1">
                  <c:v>35.4</c:v>
                </c:pt>
                <c:pt idx="2">
                  <c:v>36.5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2566016"/>
        <c:axId val="192567552"/>
      </c:barChart>
      <c:catAx>
        <c:axId val="19256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2567552"/>
        <c:crosses val="autoZero"/>
        <c:auto val="1"/>
        <c:lblAlgn val="ctr"/>
        <c:lblOffset val="100"/>
        <c:noMultiLvlLbl val="0"/>
      </c:catAx>
      <c:valAx>
        <c:axId val="192567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25660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8151.53</c:v>
                </c:pt>
                <c:pt idx="1">
                  <c:v>14044.01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148032"/>
        <c:axId val="193149568"/>
      </c:barChart>
      <c:catAx>
        <c:axId val="193148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49568"/>
        <c:crosses val="autoZero"/>
        <c:auto val="1"/>
        <c:lblAlgn val="ctr"/>
        <c:lblOffset val="100"/>
        <c:noMultiLvlLbl val="0"/>
      </c:catAx>
      <c:valAx>
        <c:axId val="193149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48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31</c:v>
                </c:pt>
                <c:pt idx="1">
                  <c:v>37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32</c:v>
                </c:pt>
                <c:pt idx="1">
                  <c:v>36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505536"/>
        <c:axId val="193695744"/>
      </c:barChart>
      <c:catAx>
        <c:axId val="19350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695744"/>
        <c:crosses val="autoZero"/>
        <c:auto val="1"/>
        <c:lblAlgn val="ctr"/>
        <c:lblOffset val="100"/>
        <c:noMultiLvlLbl val="0"/>
      </c:catAx>
      <c:valAx>
        <c:axId val="193695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5055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7292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7291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11710</v>
      </c>
      <c r="C4" s="35">
        <v>5796</v>
      </c>
      <c r="D4" s="63">
        <v>5914</v>
      </c>
      <c r="E4" s="211"/>
    </row>
    <row r="5" spans="1:5" ht="30" x14ac:dyDescent="0.25">
      <c r="A5" s="201" t="s">
        <v>716</v>
      </c>
      <c r="B5" s="72">
        <v>14913</v>
      </c>
      <c r="C5" s="61">
        <v>7142</v>
      </c>
      <c r="D5" s="111">
        <v>7771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2250</v>
      </c>
      <c r="C4" s="71">
        <v>3183</v>
      </c>
    </row>
    <row r="5" spans="1:6" x14ac:dyDescent="0.25">
      <c r="A5" s="286" t="s">
        <v>719</v>
      </c>
      <c r="B5" s="214">
        <v>312</v>
      </c>
      <c r="C5" s="214">
        <v>537</v>
      </c>
    </row>
    <row r="6" spans="1:6" x14ac:dyDescent="0.25">
      <c r="A6" s="286" t="s">
        <v>720</v>
      </c>
      <c r="B6" s="214">
        <v>920</v>
      </c>
      <c r="C6" s="214">
        <v>982</v>
      </c>
    </row>
    <row r="7" spans="1:6" x14ac:dyDescent="0.25">
      <c r="A7" s="286" t="s">
        <v>721</v>
      </c>
      <c r="B7" s="214">
        <v>2046</v>
      </c>
      <c r="C7" s="214">
        <v>1563</v>
      </c>
    </row>
    <row r="8" spans="1:6" x14ac:dyDescent="0.25">
      <c r="A8" s="286" t="s">
        <v>722</v>
      </c>
      <c r="B8" s="214">
        <v>20</v>
      </c>
      <c r="C8" s="214">
        <v>95</v>
      </c>
    </row>
    <row r="9" spans="1:6" x14ac:dyDescent="0.25">
      <c r="A9" s="286" t="s">
        <v>723</v>
      </c>
      <c r="B9" s="214">
        <v>591</v>
      </c>
      <c r="C9" s="214">
        <v>502</v>
      </c>
    </row>
    <row r="10" spans="1:6" ht="30" x14ac:dyDescent="0.25">
      <c r="A10" s="293" t="s">
        <v>724</v>
      </c>
      <c r="B10" s="214">
        <v>1103</v>
      </c>
      <c r="C10" s="214">
        <v>122</v>
      </c>
    </row>
    <row r="11" spans="1:6" x14ac:dyDescent="0.25">
      <c r="A11" s="286" t="s">
        <v>887</v>
      </c>
      <c r="B11" s="214">
        <v>209</v>
      </c>
      <c r="C11" s="214">
        <v>310</v>
      </c>
    </row>
    <row r="12" spans="1:6" x14ac:dyDescent="0.25">
      <c r="A12" s="294" t="s">
        <v>16</v>
      </c>
      <c r="B12" s="1">
        <f>SUM(B4:B11)</f>
        <v>7451</v>
      </c>
      <c r="C12" s="1">
        <f>SUM(C4:C11)</f>
        <v>7294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2403</v>
      </c>
      <c r="C19" s="71">
        <v>2715</v>
      </c>
    </row>
    <row r="20" spans="1:3" x14ac:dyDescent="0.25">
      <c r="A20" s="286" t="s">
        <v>719</v>
      </c>
      <c r="B20" s="214">
        <v>197</v>
      </c>
      <c r="C20" s="214">
        <v>274</v>
      </c>
    </row>
    <row r="21" spans="1:3" x14ac:dyDescent="0.25">
      <c r="A21" s="286" t="s">
        <v>720</v>
      </c>
      <c r="B21" s="214">
        <v>965</v>
      </c>
      <c r="C21" s="214">
        <v>1077</v>
      </c>
    </row>
    <row r="22" spans="1:3" x14ac:dyDescent="0.25">
      <c r="A22" s="286" t="s">
        <v>721</v>
      </c>
      <c r="B22" s="214">
        <v>2130</v>
      </c>
      <c r="C22" s="214">
        <v>1815</v>
      </c>
    </row>
    <row r="23" spans="1:3" x14ac:dyDescent="0.25">
      <c r="A23" s="286" t="s">
        <v>722</v>
      </c>
      <c r="B23" s="214">
        <v>15</v>
      </c>
      <c r="C23" s="214">
        <v>59</v>
      </c>
    </row>
    <row r="24" spans="1:3" x14ac:dyDescent="0.25">
      <c r="A24" s="286" t="s">
        <v>723</v>
      </c>
      <c r="B24" s="214">
        <v>493</v>
      </c>
      <c r="C24" s="214">
        <v>416</v>
      </c>
    </row>
    <row r="25" spans="1:3" ht="30" x14ac:dyDescent="0.25">
      <c r="A25" s="293" t="s">
        <v>724</v>
      </c>
      <c r="B25" s="214">
        <v>823</v>
      </c>
      <c r="C25" s="214">
        <v>297</v>
      </c>
    </row>
    <row r="26" spans="1:3" x14ac:dyDescent="0.25">
      <c r="A26" s="286" t="s">
        <v>887</v>
      </c>
      <c r="B26" s="214">
        <v>268</v>
      </c>
      <c r="C26" s="214">
        <v>638</v>
      </c>
    </row>
    <row r="27" spans="1:3" x14ac:dyDescent="0.25">
      <c r="A27" s="294" t="s">
        <v>16</v>
      </c>
      <c r="B27" s="1">
        <f>SUM(B19:B26)</f>
        <v>7294</v>
      </c>
      <c r="C27" s="1">
        <f>SUM(C19:C26)</f>
        <v>7291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75.790000000000006</v>
      </c>
      <c r="C4" s="1018">
        <v>71.900000000000006</v>
      </c>
      <c r="D4" s="1018">
        <v>80.14</v>
      </c>
      <c r="E4" s="1019">
        <v>23</v>
      </c>
      <c r="F4" s="1019">
        <v>177.6</v>
      </c>
      <c r="G4" s="1020">
        <v>45.7</v>
      </c>
      <c r="H4" s="1021">
        <v>44.5</v>
      </c>
      <c r="I4" s="1022">
        <v>46.8</v>
      </c>
      <c r="J4" s="1019">
        <v>13.7</v>
      </c>
    </row>
    <row r="5" spans="1:12" x14ac:dyDescent="0.25">
      <c r="A5" s="498">
        <v>2021</v>
      </c>
      <c r="B5" s="757">
        <v>74.790000000000006</v>
      </c>
      <c r="C5" s="758">
        <v>70.819999999999993</v>
      </c>
      <c r="D5" s="758">
        <v>79.319999999999993</v>
      </c>
      <c r="E5" s="1023">
        <v>23</v>
      </c>
      <c r="F5" s="1023">
        <v>175.4</v>
      </c>
      <c r="G5" s="1024">
        <v>45.5</v>
      </c>
      <c r="H5" s="1025">
        <v>44.3</v>
      </c>
      <c r="I5" s="1026">
        <v>46.7</v>
      </c>
      <c r="J5" s="1023">
        <v>13.7</v>
      </c>
    </row>
    <row r="6" spans="1:12" x14ac:dyDescent="0.25">
      <c r="A6" s="499">
        <v>2022</v>
      </c>
      <c r="B6" s="1011">
        <v>75.19</v>
      </c>
      <c r="C6" s="1012">
        <v>71.39</v>
      </c>
      <c r="D6" s="1012">
        <v>79.680000000000007</v>
      </c>
      <c r="E6" s="1013">
        <v>23</v>
      </c>
      <c r="F6" s="1013">
        <v>170.8</v>
      </c>
      <c r="G6" s="1014">
        <v>45.3</v>
      </c>
      <c r="H6" s="1015">
        <v>44.2</v>
      </c>
      <c r="I6" s="1016">
        <v>46.4</v>
      </c>
      <c r="J6" s="1013">
        <v>27.4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13.7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13.7</v>
      </c>
    </row>
    <row r="13" spans="1:12" x14ac:dyDescent="0.25">
      <c r="A13" s="633">
        <f t="shared" si="0"/>
        <v>2022</v>
      </c>
      <c r="B13" s="627">
        <f t="shared" si="1"/>
        <v>27.4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6598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5001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34.299999999999997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66547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392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27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5979</v>
      </c>
      <c r="C5" s="70">
        <v>4564</v>
      </c>
      <c r="D5" s="55">
        <v>2421</v>
      </c>
      <c r="E5" s="110">
        <v>2142</v>
      </c>
      <c r="F5" s="55">
        <v>31.2</v>
      </c>
      <c r="G5" s="55">
        <v>33.6</v>
      </c>
      <c r="H5" s="110">
        <v>28.9</v>
      </c>
      <c r="I5" s="55"/>
      <c r="J5" s="70"/>
      <c r="K5" s="55"/>
      <c r="L5" s="55"/>
      <c r="M5" s="71">
        <v>31</v>
      </c>
      <c r="N5" s="71">
        <v>32</v>
      </c>
      <c r="O5" s="71">
        <v>31</v>
      </c>
    </row>
    <row r="6" spans="1:16" x14ac:dyDescent="0.25">
      <c r="A6" s="215">
        <v>2021</v>
      </c>
      <c r="B6" s="212">
        <v>6199</v>
      </c>
      <c r="C6" s="212">
        <v>4778</v>
      </c>
      <c r="D6" s="58">
        <v>2556</v>
      </c>
      <c r="E6" s="160">
        <v>2222</v>
      </c>
      <c r="F6" s="58">
        <v>32.6</v>
      </c>
      <c r="G6" s="58">
        <v>35.4</v>
      </c>
      <c r="H6" s="160">
        <v>29.9</v>
      </c>
      <c r="I6" s="58">
        <v>51002</v>
      </c>
      <c r="J6" s="212">
        <v>532</v>
      </c>
      <c r="K6" s="58">
        <v>260</v>
      </c>
      <c r="L6" s="58">
        <v>272</v>
      </c>
      <c r="M6" s="214">
        <v>36</v>
      </c>
      <c r="N6" s="214">
        <v>36</v>
      </c>
      <c r="O6" s="214">
        <v>37</v>
      </c>
    </row>
    <row r="7" spans="1:16" x14ac:dyDescent="0.25">
      <c r="A7" s="229">
        <v>2022</v>
      </c>
      <c r="B7" s="167">
        <v>6598</v>
      </c>
      <c r="C7" s="167">
        <v>5001</v>
      </c>
      <c r="D7" s="94">
        <v>2658</v>
      </c>
      <c r="E7" s="169">
        <v>2343</v>
      </c>
      <c r="F7" s="94">
        <v>34.299999999999997</v>
      </c>
      <c r="G7" s="58">
        <v>36.5</v>
      </c>
      <c r="H7" s="160">
        <v>32.1</v>
      </c>
      <c r="I7" s="94">
        <v>58105</v>
      </c>
      <c r="J7" s="167">
        <v>398</v>
      </c>
      <c r="K7" s="94">
        <v>180</v>
      </c>
      <c r="L7" s="94">
        <v>218</v>
      </c>
      <c r="M7" s="214">
        <v>27</v>
      </c>
      <c r="N7" s="214">
        <v>25</v>
      </c>
      <c r="O7" s="214">
        <v>30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66547</v>
      </c>
      <c r="J8" s="1072">
        <v>392</v>
      </c>
      <c r="K8" s="1073">
        <v>182</v>
      </c>
      <c r="L8" s="1073">
        <v>210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51002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58105</v>
      </c>
      <c r="F14" s="514">
        <f>A5</f>
        <v>2020</v>
      </c>
      <c r="G14" s="310">
        <f>IF(ISBLANK(E5),"",E5)</f>
        <v>2142</v>
      </c>
      <c r="H14" s="310">
        <f>IF(ISBLANK(D5),"",D5)</f>
        <v>2421</v>
      </c>
      <c r="K14" s="514">
        <f>A6</f>
        <v>2021</v>
      </c>
      <c r="L14" s="310">
        <f>IF(ISBLANK(L6),"",L6)</f>
        <v>272</v>
      </c>
      <c r="M14" s="310">
        <f>IF(ISBLANK(K6),"",K6)</f>
        <v>260</v>
      </c>
    </row>
    <row r="15" spans="1:16" x14ac:dyDescent="0.25">
      <c r="A15" s="481">
        <f>A8</f>
        <v>2023</v>
      </c>
      <c r="B15" s="311">
        <f t="shared" si="0"/>
        <v>66547</v>
      </c>
      <c r="F15" s="486">
        <f t="shared" ref="F15:F16" si="1">A6</f>
        <v>2021</v>
      </c>
      <c r="G15" s="479">
        <f t="shared" ref="G15:G16" si="2">IF(ISBLANK(E6),"",E6)</f>
        <v>2222</v>
      </c>
      <c r="H15" s="479">
        <f t="shared" ref="H15:H16" si="3">IF(ISBLANK(D6),"",D6)</f>
        <v>2556</v>
      </c>
      <c r="K15" s="486">
        <f>A7</f>
        <v>2022</v>
      </c>
      <c r="L15" s="479">
        <f t="shared" ref="L15:L16" si="4">IF(ISBLANK(L7),"",L7)</f>
        <v>218</v>
      </c>
      <c r="M15" s="479">
        <f t="shared" ref="M15:M16" si="5">IF(ISBLANK(K7),"",K7)</f>
        <v>180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2343</v>
      </c>
      <c r="H16" s="311">
        <f t="shared" si="3"/>
        <v>2658</v>
      </c>
      <c r="K16" s="481">
        <f>A8</f>
        <v>2023</v>
      </c>
      <c r="L16" s="311">
        <f t="shared" si="4"/>
        <v>210</v>
      </c>
      <c r="M16" s="311">
        <f t="shared" si="5"/>
        <v>182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5979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6199</v>
      </c>
      <c r="C21" s="373"/>
      <c r="D21" s="197"/>
      <c r="F21" s="514">
        <f>A5</f>
        <v>2020</v>
      </c>
      <c r="G21" s="310">
        <f>IF(ISBLANK(E5),"",E5)</f>
        <v>2142</v>
      </c>
      <c r="H21" s="310">
        <f>IF(ISBLANK(D5),"",D5)</f>
        <v>2421</v>
      </c>
      <c r="K21" s="514">
        <f>A6</f>
        <v>2021</v>
      </c>
      <c r="L21" s="310">
        <f>IF(ISBLANK(L6),"",L6)</f>
        <v>272</v>
      </c>
      <c r="M21" s="310">
        <f>IF(ISBLANK(K6),"",K6)</f>
        <v>260</v>
      </c>
    </row>
    <row r="22" spans="1:15" x14ac:dyDescent="0.25">
      <c r="A22" s="481">
        <f t="shared" si="6"/>
        <v>2022</v>
      </c>
      <c r="B22" s="311">
        <f t="shared" si="7"/>
        <v>6598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2222</v>
      </c>
      <c r="H22" s="479">
        <f t="shared" ref="H22:H23" si="10">IF(ISBLANK(D6),"",D6)</f>
        <v>2556</v>
      </c>
      <c r="K22" s="486">
        <f>A7</f>
        <v>2022</v>
      </c>
      <c r="L22" s="479">
        <f>IF(ISBLANK(L7),"",L7)</f>
        <v>218</v>
      </c>
      <c r="M22" s="479">
        <f>IF(ISBLANK(K7),"",K7)</f>
        <v>180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2343</v>
      </c>
      <c r="H23" s="311">
        <f t="shared" si="10"/>
        <v>2658</v>
      </c>
      <c r="K23" s="481">
        <f>A8</f>
        <v>2023</v>
      </c>
      <c r="L23" s="311">
        <f>IF(ISBLANK(L8),"",L8)</f>
        <v>210</v>
      </c>
      <c r="M23" s="311">
        <f>IF(ISBLANK(K8),"",K8)</f>
        <v>182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5979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6199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6598</v>
      </c>
      <c r="C28" s="373"/>
      <c r="D28" s="197"/>
      <c r="F28" s="514">
        <f>A5</f>
        <v>2020</v>
      </c>
      <c r="G28" s="310">
        <f>IF(ISBLANK(H5),"",H5)</f>
        <v>28.9</v>
      </c>
      <c r="H28" s="310">
        <f>IF(ISBLANK(G5),"",G5)</f>
        <v>33.6</v>
      </c>
      <c r="K28" s="514">
        <f>A5</f>
        <v>2020</v>
      </c>
      <c r="L28" s="310">
        <f>IF(ISBLANK(O5),"",O5)</f>
        <v>31</v>
      </c>
      <c r="M28" s="310">
        <f>IF(ISBLANK(N5),"",N5)</f>
        <v>32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29.9</v>
      </c>
      <c r="H29" s="479">
        <f t="shared" ref="H29:H30" si="15">IF(ISBLANK(G6),"",G6)</f>
        <v>35.4</v>
      </c>
      <c r="K29" s="486">
        <f t="shared" ref="K29:K30" si="16">A6</f>
        <v>2021</v>
      </c>
      <c r="L29" s="479">
        <f t="shared" ref="L29:L30" si="17">IF(ISBLANK(O6),"",O6)</f>
        <v>37</v>
      </c>
      <c r="M29" s="479">
        <f t="shared" ref="M29:M30" si="18">IF(ISBLANK(N6),"",N6)</f>
        <v>36</v>
      </c>
    </row>
    <row r="30" spans="1:15" x14ac:dyDescent="0.25">
      <c r="F30" s="481">
        <f t="shared" si="13"/>
        <v>2022</v>
      </c>
      <c r="G30" s="311">
        <f t="shared" si="14"/>
        <v>32.1</v>
      </c>
      <c r="H30" s="311">
        <f t="shared" si="15"/>
        <v>36.5</v>
      </c>
      <c r="K30" s="481">
        <f t="shared" si="16"/>
        <v>2022</v>
      </c>
      <c r="L30" s="311">
        <f t="shared" si="17"/>
        <v>30</v>
      </c>
      <c r="M30" s="311">
        <f t="shared" si="18"/>
        <v>25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28.9</v>
      </c>
      <c r="H35" s="310">
        <f>IF(ISBLANK(G5),"",G5)</f>
        <v>33.6</v>
      </c>
      <c r="K35" s="514">
        <f>A5</f>
        <v>2020</v>
      </c>
      <c r="L35" s="310">
        <f>IF(ISBLANK(O5),"",O5)</f>
        <v>31</v>
      </c>
      <c r="M35" s="310">
        <f>IF(ISBLANK(N5),"",N5)</f>
        <v>32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29.9</v>
      </c>
      <c r="H36" s="479">
        <f t="shared" ref="H36:H37" si="21">IF(ISBLANK(G6),"",G6)</f>
        <v>35.4</v>
      </c>
      <c r="K36" s="486">
        <f t="shared" ref="K36:K37" si="22">A6</f>
        <v>2021</v>
      </c>
      <c r="L36" s="479">
        <f t="shared" ref="L36:L37" si="23">IF(ISBLANK(O6),"",O6)</f>
        <v>37</v>
      </c>
      <c r="M36" s="479">
        <f t="shared" ref="M36:M37" si="24">IF(ISBLANK(N6),"",N6)</f>
        <v>36</v>
      </c>
    </row>
    <row r="37" spans="6:15" x14ac:dyDescent="0.25">
      <c r="F37" s="481">
        <f t="shared" si="19"/>
        <v>2022</v>
      </c>
      <c r="G37" s="311">
        <f t="shared" si="20"/>
        <v>32.1</v>
      </c>
      <c r="H37" s="311">
        <f t="shared" si="21"/>
        <v>36.5</v>
      </c>
      <c r="K37" s="481">
        <f t="shared" si="22"/>
        <v>2022</v>
      </c>
      <c r="L37" s="311">
        <f t="shared" si="23"/>
        <v>30</v>
      </c>
      <c r="M37" s="311">
        <f t="shared" si="24"/>
        <v>25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21.2</v>
      </c>
      <c r="C6" s="35">
        <v>20.399999999999999</v>
      </c>
      <c r="D6" s="63">
        <v>22.1</v>
      </c>
      <c r="E6" s="35">
        <v>50</v>
      </c>
      <c r="F6" s="35">
        <v>42.7</v>
      </c>
      <c r="G6" s="35">
        <v>57</v>
      </c>
      <c r="H6" s="292">
        <v>28.8</v>
      </c>
      <c r="I6" s="35">
        <v>36.9</v>
      </c>
      <c r="J6" s="63">
        <v>21</v>
      </c>
      <c r="M6" s="127" t="s">
        <v>16</v>
      </c>
      <c r="N6" s="935">
        <f>IF(ISBLANK(B8),"",B8)</f>
        <v>15.3</v>
      </c>
      <c r="O6" s="935">
        <f>IF(ISBLANK(E8),"",E8)</f>
        <v>50.3</v>
      </c>
      <c r="P6" s="128">
        <f>IF(ISBLANK(H8),"",H8)</f>
        <v>34.4</v>
      </c>
    </row>
    <row r="7" spans="1:19" x14ac:dyDescent="0.25">
      <c r="A7" s="286">
        <v>2022</v>
      </c>
      <c r="B7" s="167">
        <v>18.600000000000001</v>
      </c>
      <c r="C7" s="94">
        <v>15.6</v>
      </c>
      <c r="D7" s="169">
        <v>21.1</v>
      </c>
      <c r="E7" s="94">
        <v>45.7</v>
      </c>
      <c r="F7" s="94">
        <v>39.4</v>
      </c>
      <c r="G7" s="94">
        <v>50.9</v>
      </c>
      <c r="H7" s="167">
        <v>35.700000000000003</v>
      </c>
      <c r="I7" s="94">
        <v>45</v>
      </c>
      <c r="J7" s="169">
        <v>28</v>
      </c>
    </row>
    <row r="8" spans="1:19" x14ac:dyDescent="0.25">
      <c r="A8" s="218">
        <v>2023</v>
      </c>
      <c r="B8" s="167">
        <v>15.3</v>
      </c>
      <c r="C8" s="94">
        <v>14.3</v>
      </c>
      <c r="D8" s="169">
        <v>16.2</v>
      </c>
      <c r="E8" s="94">
        <v>50.3</v>
      </c>
      <c r="F8" s="94">
        <v>46.2</v>
      </c>
      <c r="G8" s="94">
        <v>53.8</v>
      </c>
      <c r="H8" s="167">
        <v>34.4</v>
      </c>
      <c r="I8" s="94">
        <v>39.6</v>
      </c>
      <c r="J8" s="169">
        <v>30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16.2</v>
      </c>
      <c r="O12" s="936">
        <f>IF(ISBLANK(G8),"",G8)</f>
        <v>53.8</v>
      </c>
      <c r="P12" s="938">
        <f>IF(ISBLANK(J8),"",J8)</f>
        <v>30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14.3</v>
      </c>
      <c r="O13" s="937">
        <f>IF(ISBLANK(F8),"",F8)</f>
        <v>46.2</v>
      </c>
      <c r="P13" s="939">
        <f>IF(ISBLANK(I8),"",I8)</f>
        <v>39.6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15.3</v>
      </c>
      <c r="O20" s="935">
        <f>IF(ISBLANK(E8),"",E8)</f>
        <v>50.3</v>
      </c>
      <c r="P20" s="940">
        <f>IF(ISBLANK(H8),"",H8)</f>
        <v>34.4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16.2</v>
      </c>
      <c r="O24" s="936">
        <f>IF(ISBLANK(G8),"",G8)</f>
        <v>53.8</v>
      </c>
      <c r="P24" s="938">
        <f>IF(ISBLANK(J8),"",J8)</f>
        <v>30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14.3</v>
      </c>
      <c r="O25" s="937">
        <f>IF(ISBLANK(F8),"",F8)</f>
        <v>46.2</v>
      </c>
      <c r="P25" s="939">
        <f>IF(ISBLANK(I8),"",I8)</f>
        <v>39.6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2539595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174148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3399969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233146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4039365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276991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302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13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25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1315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106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223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355561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13</v>
      </c>
      <c r="E20" s="600">
        <v>12.6</v>
      </c>
      <c r="F20" s="600">
        <v>10.5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10.7</v>
      </c>
      <c r="E21" s="751">
        <v>12.6</v>
      </c>
      <c r="F21" s="751">
        <v>12.7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5.2</v>
      </c>
      <c r="E22" s="752">
        <v>0.3</v>
      </c>
      <c r="F22" s="752">
        <v>0.3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10.5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12.7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0.3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76.5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10.5</v>
      </c>
      <c r="C30" s="204" t="s">
        <v>493</v>
      </c>
    </row>
    <row r="31" spans="1:11" x14ac:dyDescent="0.25">
      <c r="A31" s="698" t="s">
        <v>1430</v>
      </c>
      <c r="B31" s="734">
        <f>F21</f>
        <v>12.7</v>
      </c>
    </row>
    <row r="32" spans="1:11" x14ac:dyDescent="0.25">
      <c r="A32" s="698" t="s">
        <v>1431</v>
      </c>
      <c r="B32" s="734">
        <f>F22</f>
        <v>0.3</v>
      </c>
    </row>
    <row r="33" spans="1:2" x14ac:dyDescent="0.25">
      <c r="A33" s="699" t="s">
        <v>1432</v>
      </c>
      <c r="B33" s="732">
        <f>100-(B30+B31+B32)</f>
        <v>76.5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262</v>
      </c>
      <c r="C4" s="71">
        <v>9</v>
      </c>
      <c r="D4" s="71">
        <v>30</v>
      </c>
      <c r="G4" s="217">
        <f>A4</f>
        <v>2021</v>
      </c>
      <c r="H4" s="289">
        <f>IF(ISBLANK(C4),"",C4)</f>
        <v>9</v>
      </c>
      <c r="I4" s="289">
        <f>IF(ISBLANK(D4),"",D4)</f>
        <v>30</v>
      </c>
    </row>
    <row r="5" spans="1:9" x14ac:dyDescent="0.25">
      <c r="A5" s="286">
        <v>2022</v>
      </c>
      <c r="B5" s="214">
        <v>287</v>
      </c>
      <c r="C5" s="214">
        <v>8</v>
      </c>
      <c r="D5" s="214">
        <v>28</v>
      </c>
      <c r="G5" s="286">
        <f t="shared" ref="G5:G6" si="0">A5</f>
        <v>2022</v>
      </c>
      <c r="H5" s="290">
        <f t="shared" ref="H5:H6" si="1">IF(ISBLANK(C5),"",C5)</f>
        <v>8</v>
      </c>
      <c r="I5" s="290">
        <f t="shared" ref="I5:I6" si="2">IF(ISBLANK(D5),"",D5)</f>
        <v>28</v>
      </c>
    </row>
    <row r="6" spans="1:9" x14ac:dyDescent="0.25">
      <c r="A6" s="218">
        <v>2023</v>
      </c>
      <c r="B6" s="168">
        <v>302</v>
      </c>
      <c r="C6" s="168">
        <v>13</v>
      </c>
      <c r="D6" s="168">
        <v>25</v>
      </c>
      <c r="G6" s="219">
        <f t="shared" si="0"/>
        <v>2023</v>
      </c>
      <c r="H6" s="291">
        <f t="shared" si="1"/>
        <v>13</v>
      </c>
      <c r="I6" s="291">
        <f t="shared" si="2"/>
        <v>25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9</v>
      </c>
      <c r="I12" s="289">
        <f>IF(ISBLANK(D4),"",D4)</f>
        <v>30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8</v>
      </c>
      <c r="I13" s="290">
        <f t="shared" si="4"/>
        <v>28</v>
      </c>
    </row>
    <row r="14" spans="1:9" x14ac:dyDescent="0.25">
      <c r="G14" s="219">
        <f t="shared" si="3"/>
        <v>2023</v>
      </c>
      <c r="H14" s="291">
        <f t="shared" ref="H14:I14" si="5">IF(ISBLANK(C6),"",C6)</f>
        <v>13</v>
      </c>
      <c r="I14" s="291">
        <f t="shared" si="5"/>
        <v>25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1086</v>
      </c>
      <c r="C23" s="71">
        <v>82</v>
      </c>
      <c r="D23" s="71">
        <v>199</v>
      </c>
      <c r="G23" s="217">
        <f>A23</f>
        <v>2021</v>
      </c>
      <c r="H23" s="289">
        <f>IF(ISBLANK(C23),"",C23)</f>
        <v>82</v>
      </c>
      <c r="I23" s="289">
        <f>IF(ISBLANK(D23),"",D23)</f>
        <v>199</v>
      </c>
    </row>
    <row r="24" spans="1:13" x14ac:dyDescent="0.25">
      <c r="A24" s="286">
        <v>2022</v>
      </c>
      <c r="B24" s="214">
        <v>1201</v>
      </c>
      <c r="C24" s="214">
        <v>105</v>
      </c>
      <c r="D24" s="214">
        <v>209</v>
      </c>
      <c r="G24" s="286">
        <f t="shared" ref="G24:G25" si="6">A24</f>
        <v>2022</v>
      </c>
      <c r="H24" s="290">
        <f t="shared" ref="H24:H25" si="7">IF(ISBLANK(C24),"",C24)</f>
        <v>105</v>
      </c>
      <c r="I24" s="290">
        <f t="shared" ref="I24:I25" si="8">IF(ISBLANK(D24),"",D24)</f>
        <v>209</v>
      </c>
    </row>
    <row r="25" spans="1:13" x14ac:dyDescent="0.25">
      <c r="A25" s="218">
        <v>2023</v>
      </c>
      <c r="B25" s="168">
        <v>1315</v>
      </c>
      <c r="C25" s="168">
        <v>106</v>
      </c>
      <c r="D25" s="168">
        <v>223</v>
      </c>
      <c r="G25" s="219">
        <f t="shared" si="6"/>
        <v>2023</v>
      </c>
      <c r="H25" s="291">
        <f t="shared" si="7"/>
        <v>106</v>
      </c>
      <c r="I25" s="291">
        <f t="shared" si="8"/>
        <v>223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82</v>
      </c>
      <c r="I31" s="289">
        <f>IF(ISBLANK(D23),"",D23)</f>
        <v>199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105</v>
      </c>
      <c r="I32" s="290">
        <f t="shared" si="10"/>
        <v>209</v>
      </c>
    </row>
    <row r="33" spans="7:9" x14ac:dyDescent="0.25">
      <c r="G33" s="219">
        <f t="shared" si="9"/>
        <v>2023</v>
      </c>
      <c r="H33" s="291">
        <f t="shared" ref="H33:I33" si="11">IF(ISBLANK(C25),"",C25)</f>
        <v>106</v>
      </c>
      <c r="I33" s="291">
        <f t="shared" si="11"/>
        <v>223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322002</v>
      </c>
      <c r="C4" s="1077">
        <v>22025</v>
      </c>
      <c r="D4" s="110">
        <v>265722</v>
      </c>
      <c r="E4" s="70">
        <v>18175</v>
      </c>
      <c r="F4" s="1076">
        <v>127698</v>
      </c>
      <c r="G4" s="70">
        <v>8734</v>
      </c>
      <c r="H4" s="1078">
        <v>2475950</v>
      </c>
      <c r="I4" s="1077">
        <v>169354</v>
      </c>
    </row>
    <row r="5" spans="1:9" x14ac:dyDescent="0.25">
      <c r="A5" s="587">
        <v>2021</v>
      </c>
      <c r="B5" s="1079">
        <v>437108</v>
      </c>
      <c r="C5" s="1080">
        <v>29865</v>
      </c>
      <c r="D5" s="160">
        <v>439118</v>
      </c>
      <c r="E5" s="212">
        <v>30003</v>
      </c>
      <c r="F5" s="1079">
        <v>11722</v>
      </c>
      <c r="G5" s="212">
        <v>801</v>
      </c>
      <c r="H5" s="1081">
        <v>3479820</v>
      </c>
      <c r="I5" s="1080">
        <v>237758</v>
      </c>
    </row>
    <row r="6" spans="1:9" x14ac:dyDescent="0.25">
      <c r="A6" s="588">
        <v>2022</v>
      </c>
      <c r="B6" s="1082">
        <v>422649</v>
      </c>
      <c r="C6" s="1083">
        <v>28982</v>
      </c>
      <c r="D6" s="169">
        <v>511865</v>
      </c>
      <c r="E6" s="167">
        <v>35100</v>
      </c>
      <c r="F6" s="1082">
        <v>13534</v>
      </c>
      <c r="G6" s="167">
        <v>928</v>
      </c>
      <c r="H6" s="1084">
        <v>4039365</v>
      </c>
      <c r="I6" s="1083">
        <v>276991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91592</v>
      </c>
      <c r="C4" s="1076">
        <v>2383797</v>
      </c>
      <c r="D4" s="1077">
        <v>163050</v>
      </c>
      <c r="E4" s="1076">
        <v>2006989</v>
      </c>
      <c r="F4" s="1077">
        <v>137277</v>
      </c>
    </row>
    <row r="5" spans="1:6" x14ac:dyDescent="0.25">
      <c r="A5" s="480">
        <v>2021</v>
      </c>
      <c r="B5" s="1081">
        <v>684653</v>
      </c>
      <c r="C5" s="1079">
        <v>3363433</v>
      </c>
      <c r="D5" s="1080">
        <v>229805</v>
      </c>
      <c r="E5" s="1079">
        <v>3025372</v>
      </c>
      <c r="F5" s="1080">
        <v>206708</v>
      </c>
    </row>
    <row r="6" spans="1:6" ht="15.75" thickBot="1" x14ac:dyDescent="0.3">
      <c r="A6" s="960">
        <v>2022</v>
      </c>
      <c r="B6" s="1085">
        <v>355561</v>
      </c>
      <c r="C6" s="1086">
        <v>2539595</v>
      </c>
      <c r="D6" s="1087">
        <v>174148</v>
      </c>
      <c r="E6" s="1086">
        <v>3399969</v>
      </c>
      <c r="F6" s="1087">
        <v>233146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Čajetina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647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14583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23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9.9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16.5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-6.5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75.19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170.8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2.57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11710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14913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468</v>
      </c>
      <c r="C63" s="548">
        <f>IF(ISBLANK('DEM2'!C7),"-",'DEM2'!C7)</f>
        <v>520</v>
      </c>
      <c r="D63" s="548"/>
      <c r="E63" s="548">
        <f>IF(ISBLANK('DEM2'!D8),"-",'DEM2'!D8)</f>
        <v>477</v>
      </c>
      <c r="F63" s="548">
        <f>IF(ISBLANK('DEM2'!C8),"-",'DEM2'!C8)</f>
        <v>551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479</v>
      </c>
      <c r="C64" s="317">
        <f>IF(ISBLANK('DEM2'!F7),"-",'DEM2'!F7)</f>
        <v>525</v>
      </c>
      <c r="D64" s="789"/>
      <c r="E64" s="317">
        <f>IF(ISBLANK('DEM2'!G8),"-",'DEM2'!G8)</f>
        <v>493</v>
      </c>
      <c r="F64" s="317">
        <f>IF(ISBLANK('DEM2'!F8),"-",'DEM2'!F8)</f>
        <v>530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254</v>
      </c>
      <c r="C65" s="345">
        <f>IF(ISBLANK('DEM2'!I7),"-",'DEM2'!I7)</f>
        <v>270</v>
      </c>
      <c r="D65" s="393"/>
      <c r="E65" s="345">
        <f>IF(ISBLANK('DEM2'!J8),"-",'DEM2'!J8)</f>
        <v>251</v>
      </c>
      <c r="F65" s="345">
        <f>IF(ISBLANK('DEM2'!I8),"-",'DEM2'!I8)</f>
        <v>281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1130</v>
      </c>
      <c r="C66" s="348">
        <f>IF(ISBLANK('DEM2'!L7),"-",'DEM2'!L7)</f>
        <v>1248</v>
      </c>
      <c r="D66" s="394"/>
      <c r="E66" s="348">
        <f>IF(ISBLANK('DEM2'!M8),"-",'DEM2'!M8)</f>
        <v>1154</v>
      </c>
      <c r="F66" s="348">
        <f>IF(ISBLANK('DEM2'!L8),"-",'DEM2'!L8)</f>
        <v>1291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1058</v>
      </c>
      <c r="C67" s="345">
        <f>IF(ISBLANK('DEM2'!O7),"-",'DEM2'!O7)</f>
        <v>1047</v>
      </c>
      <c r="D67" s="393"/>
      <c r="E67" s="345">
        <f>IF(ISBLANK('DEM2'!P8),"-",'DEM2'!P8)</f>
        <v>990</v>
      </c>
      <c r="F67" s="345">
        <f>IF(ISBLANK('DEM2'!O8),"-",'DEM2'!O8)</f>
        <v>1035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4504</v>
      </c>
      <c r="C68" s="317">
        <f>IF(ISBLANK('DEM2'!R7),"-",'DEM2'!R7)</f>
        <v>4565</v>
      </c>
      <c r="D68" s="395"/>
      <c r="E68" s="317">
        <f>IF(ISBLANK('DEM2'!S8),"-",'DEM2'!S8)</f>
        <v>4413</v>
      </c>
      <c r="F68" s="317">
        <f>IF(ISBLANK('DEM2'!R8),"-",'DEM2'!R8)</f>
        <v>4573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7425</v>
      </c>
      <c r="C69" s="463">
        <f>IF(ISBLANK('DEM2'!U7),"-",'DEM2'!U7)</f>
        <v>7211</v>
      </c>
      <c r="D69" s="799"/>
      <c r="E69" s="463">
        <f>IF(ISBLANK('DEM2'!V8),"-",'DEM2'!V8)</f>
        <v>7292</v>
      </c>
      <c r="F69" s="463">
        <f>IF(ISBLANK('DEM2'!U8),"-",'DEM2'!U8)</f>
        <v>7291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6.8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6598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5001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34.299999999999997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66547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392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27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26.5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50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34.299999999999997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8.8000000000000007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4039365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276991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511865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248958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35100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422649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28982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13534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928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2539595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174148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3399969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233146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302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1315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355561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2898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2462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1211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9659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2849</v>
      </c>
      <c r="C300" s="808">
        <f>IF(ISBLANK(POLJ3!C4),"-",POLJ3!C4)</f>
        <v>493</v>
      </c>
      <c r="D300" s="1160">
        <f>IF(ISBLANK(POLJ3!D4),"-",POLJ3!D4)</f>
        <v>2356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4214</v>
      </c>
      <c r="C301" s="789">
        <f>IF(ISBLANK(POLJ3!C5),"-",POLJ3!C5)</f>
        <v>2599</v>
      </c>
      <c r="D301" s="1161">
        <f>IF(ISBLANK(POLJ3!D5),"-",POLJ3!D5)</f>
        <v>1615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24</v>
      </c>
      <c r="C303" s="791">
        <f>IF(ISBLANK(POLJ3!C7),"-",POLJ3!C7)</f>
        <v>3</v>
      </c>
      <c r="D303" s="1163">
        <f>IF(ISBLANK(POLJ3!D7),"-",POLJ3!D7)</f>
        <v>21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2898</v>
      </c>
      <c r="C304" s="807">
        <f>IF(ISBLANK(POLJ3!C8),"-",POLJ3!C8)</f>
        <v>495</v>
      </c>
      <c r="D304" s="1164">
        <f>IF(ISBLANK(POLJ3!D8),"-",POLJ3!D8)</f>
        <v>2403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61.8</v>
      </c>
      <c r="C310" s="1165"/>
      <c r="D310" s="3"/>
      <c r="E310" s="5"/>
      <c r="F310" s="5"/>
      <c r="G310" s="815" t="s">
        <v>854</v>
      </c>
      <c r="H310" s="816">
        <f>IF(ISBLANK(POLJ2!H3),"-",POLJ2!H3)</f>
        <v>6191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863.06</v>
      </c>
      <c r="C311" s="1154"/>
      <c r="D311" s="3"/>
      <c r="E311" s="5"/>
      <c r="F311" s="5"/>
      <c r="G311" s="810" t="s">
        <v>855</v>
      </c>
      <c r="H311" s="248">
        <f>IF(ISBLANK(POLJ2!H4),"-",POLJ2!H4)</f>
        <v>5488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1211.9100000000001</v>
      </c>
      <c r="C312" s="1154"/>
      <c r="D312" s="3"/>
      <c r="E312" s="5"/>
      <c r="F312" s="5"/>
      <c r="G312" s="810" t="s">
        <v>856</v>
      </c>
      <c r="H312" s="248">
        <f>IF(ISBLANK(POLJ2!H5),"-",POLJ2!H5)</f>
        <v>23854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0.1</v>
      </c>
      <c r="C313" s="1154"/>
      <c r="D313" s="3"/>
      <c r="E313" s="5"/>
      <c r="F313" s="5"/>
      <c r="G313" s="812" t="s">
        <v>857</v>
      </c>
      <c r="H313" s="249">
        <f>IF(ISBLANK(POLJ2!H6),"-",POLJ2!H6)</f>
        <v>32090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1.17</v>
      </c>
      <c r="C314" s="1154"/>
      <c r="D314" s="3"/>
      <c r="E314" s="5"/>
      <c r="F314" s="5"/>
      <c r="G314" s="814" t="s">
        <v>847</v>
      </c>
      <c r="H314" s="817">
        <f>IF(ISBLANK(POLJ2!H7),"-",POLJ2!H7)</f>
        <v>67623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21333.94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23471.98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8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220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56.6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588</v>
      </c>
      <c r="I364" s="808">
        <f>IF(ISBLANK(OBRAZ2!I6),"-",OBRAZ2!I6)</f>
        <v>187</v>
      </c>
      <c r="J364" s="808">
        <f>IF(ISBLANK(OBRAZ2!J6),"-",OBRAZ2!J6)</f>
        <v>401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304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52</v>
      </c>
      <c r="I365" s="416">
        <f>IF(ISBLANK(OBRAZ2!I7),"-",OBRAZ2!I7)</f>
        <v>19</v>
      </c>
      <c r="J365" s="416">
        <f>IF(ISBLANK(OBRAZ2!J7),"-",OBRAZ2!J7)</f>
        <v>33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83.9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143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75.992063492063494</v>
      </c>
      <c r="I377" s="851">
        <f>IF(ISBLANK(OBRAZ2!C14),"-",OBRAZ2!C23)</f>
        <v>80.27210884353741</v>
      </c>
      <c r="J377" s="851">
        <f>IF(ISBLANK(OBRAZ2!D14),"-",OBRAZ2!D23)</f>
        <v>78.560719640179911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14.087301587301587</v>
      </c>
      <c r="I379" s="851">
        <f>IF(ISBLANK(OBRAZ2!C16),"-",OBRAZ2!C25)</f>
        <v>8.8435374149659864</v>
      </c>
      <c r="J379" s="851">
        <f>IF(ISBLANK(OBRAZ2!D16),"-",OBRAZ2!D25)</f>
        <v>8.095952023988005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9.9206349206349209</v>
      </c>
      <c r="I380" s="852">
        <f>IF(ISBLANK(OBRAZ2!C17),"-",OBRAZ2!C26)</f>
        <v>10.884353741496598</v>
      </c>
      <c r="J380" s="852">
        <f>IF(ISBLANK(OBRAZ2!D17),"-",OBRAZ2!D26)</f>
        <v>13.343328335832084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3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7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265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322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225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182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96.1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154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98.7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267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98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-0.6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451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38290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22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1.5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1.1000000000000001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0.32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0.7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42.7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0.49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86.9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880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6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293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4882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4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2.4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2.4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7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62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0.4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316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12.5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85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3.3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38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71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37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40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16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10.3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66.900000000000006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29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29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674.39700000000005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106.7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48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372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4454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88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3994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22195.54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34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17.292829999999999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4</v>
      </c>
      <c r="D696" s="3"/>
      <c r="E696" s="5"/>
      <c r="F696" s="5"/>
      <c r="G696" s="837">
        <v>2012</v>
      </c>
      <c r="H696" s="835">
        <f>IF(ISBLANK(INDEKSI2!B5),"-",INDEKSI2!B5)</f>
        <v>38.619999999999997</v>
      </c>
      <c r="I696" s="835">
        <f>IF(ISBLANK(INDEKSI2!C5),"-",INDEKSI2!C5)</f>
        <v>9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65.430000000000007</v>
      </c>
      <c r="D697" s="3"/>
      <c r="E697" s="5"/>
      <c r="F697" s="5"/>
      <c r="G697" s="838">
        <v>2013</v>
      </c>
      <c r="H697" s="559">
        <f>IF(ISBLANK(INDEKSI2!B6),"-",INDEKSI2!B6)</f>
        <v>38.83</v>
      </c>
      <c r="I697" s="559">
        <f>IF(ISBLANK(INDEKSI2!C6),"-",INDEKSI2!C6)</f>
        <v>9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37.369999999999997</v>
      </c>
      <c r="I698" s="836">
        <f>IF(ISBLANK(INDEKSI2!C7),"-",INDEKSI2!C7)</f>
        <v>28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237583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72465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845696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200910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34.299999999999997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8.8000000000000007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26.5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50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37.369999999999997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28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17.292829999999999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4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65.430000000000007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37.29</v>
      </c>
      <c r="C4" s="721">
        <v>21</v>
      </c>
      <c r="D4" s="710"/>
      <c r="E4" s="711"/>
      <c r="F4" s="712"/>
    </row>
    <row r="5" spans="1:6" x14ac:dyDescent="0.25">
      <c r="A5" s="286">
        <v>2012</v>
      </c>
      <c r="B5" s="614">
        <v>38.619999999999997</v>
      </c>
      <c r="C5" s="722">
        <v>9</v>
      </c>
      <c r="D5" s="713"/>
      <c r="E5" s="641"/>
      <c r="F5" s="714"/>
    </row>
    <row r="6" spans="1:6" x14ac:dyDescent="0.25">
      <c r="A6" s="286">
        <v>2013</v>
      </c>
      <c r="B6" s="614">
        <v>38.83</v>
      </c>
      <c r="C6" s="722">
        <v>9</v>
      </c>
      <c r="D6" s="715">
        <v>17.292829999999999</v>
      </c>
      <c r="E6" s="609">
        <v>4</v>
      </c>
      <c r="F6" s="716">
        <v>65.430000000000007</v>
      </c>
    </row>
    <row r="7" spans="1:6" x14ac:dyDescent="0.25">
      <c r="A7" s="219">
        <v>2014</v>
      </c>
      <c r="B7" s="615">
        <v>37.369999999999997</v>
      </c>
      <c r="C7" s="723">
        <v>28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2898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1211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2462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61.8</v>
      </c>
      <c r="G3" s="217" t="s">
        <v>765</v>
      </c>
      <c r="H3" s="71">
        <v>6191</v>
      </c>
    </row>
    <row r="4" spans="1:9" x14ac:dyDescent="0.25">
      <c r="A4" s="286" t="s">
        <v>760</v>
      </c>
      <c r="B4" s="214">
        <v>863.06</v>
      </c>
      <c r="G4" s="286" t="s">
        <v>766</v>
      </c>
      <c r="H4" s="214">
        <v>5488</v>
      </c>
    </row>
    <row r="5" spans="1:9" x14ac:dyDescent="0.25">
      <c r="A5" s="286" t="s">
        <v>761</v>
      </c>
      <c r="B5" s="214">
        <v>1211.9100000000001</v>
      </c>
      <c r="G5" s="286" t="s">
        <v>767</v>
      </c>
      <c r="H5" s="214">
        <v>23854</v>
      </c>
    </row>
    <row r="6" spans="1:9" x14ac:dyDescent="0.25">
      <c r="A6" s="286" t="s">
        <v>762</v>
      </c>
      <c r="B6" s="214">
        <v>0.1</v>
      </c>
      <c r="G6" s="286" t="s">
        <v>768</v>
      </c>
      <c r="H6" s="214">
        <v>32090</v>
      </c>
    </row>
    <row r="7" spans="1:9" x14ac:dyDescent="0.25">
      <c r="A7" s="286" t="s">
        <v>763</v>
      </c>
      <c r="B7" s="214">
        <v>1.17</v>
      </c>
      <c r="G7" s="1" t="s">
        <v>24</v>
      </c>
      <c r="H7" s="288">
        <v>67623</v>
      </c>
    </row>
    <row r="8" spans="1:9" x14ac:dyDescent="0.25">
      <c r="A8" s="287" t="s">
        <v>764</v>
      </c>
      <c r="B8" s="73">
        <v>21333.94</v>
      </c>
    </row>
    <row r="9" spans="1:9" x14ac:dyDescent="0.25">
      <c r="A9" s="1" t="s">
        <v>24</v>
      </c>
      <c r="B9" s="288">
        <v>23471.98</v>
      </c>
      <c r="I9" s="41" t="s">
        <v>876</v>
      </c>
    </row>
    <row r="10" spans="1:9" x14ac:dyDescent="0.25">
      <c r="G10" s="29" t="s">
        <v>775</v>
      </c>
      <c r="H10" s="58">
        <v>9659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2849</v>
      </c>
      <c r="C4" s="55">
        <v>493</v>
      </c>
      <c r="D4" s="110">
        <v>2356</v>
      </c>
    </row>
    <row r="5" spans="1:4" ht="30" customHeight="1" x14ac:dyDescent="0.25">
      <c r="A5" s="274" t="s">
        <v>884</v>
      </c>
      <c r="B5" s="212">
        <v>4214</v>
      </c>
      <c r="C5" s="58">
        <v>2599</v>
      </c>
      <c r="D5" s="160">
        <v>1615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24</v>
      </c>
      <c r="C7" s="58">
        <v>3</v>
      </c>
      <c r="D7" s="160">
        <v>21</v>
      </c>
    </row>
    <row r="8" spans="1:4" x14ac:dyDescent="0.25">
      <c r="A8" s="201" t="s">
        <v>774</v>
      </c>
      <c r="B8" s="72">
        <v>2898</v>
      </c>
      <c r="C8" s="61">
        <v>495</v>
      </c>
      <c r="D8" s="111">
        <v>2403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61.675367821547219</v>
      </c>
      <c r="C15" s="278">
        <f>D5/B5*100</f>
        <v>38.324632178452781</v>
      </c>
    </row>
    <row r="16" spans="1:4" ht="30" x14ac:dyDescent="0.25">
      <c r="A16" s="279" t="s">
        <v>821</v>
      </c>
      <c r="B16" s="283">
        <f>C4/B4*100</f>
        <v>17.304317304317305</v>
      </c>
      <c r="C16" s="280">
        <f>D4/B4*100</f>
        <v>82.695682695682692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61.675367821547219</v>
      </c>
      <c r="C22" s="278">
        <f t="shared" si="0"/>
        <v>38.324632178452781</v>
      </c>
    </row>
    <row r="23" spans="1:3" ht="30" x14ac:dyDescent="0.25">
      <c r="A23" s="279" t="s">
        <v>858</v>
      </c>
      <c r="B23" s="285">
        <f t="shared" si="0"/>
        <v>17.304317304317305</v>
      </c>
      <c r="C23" s="284">
        <f t="shared" si="0"/>
        <v>82.695682695682692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8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220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56.6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304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83.9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143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561</v>
      </c>
      <c r="C6" s="973">
        <v>170</v>
      </c>
      <c r="D6" s="945">
        <v>391</v>
      </c>
      <c r="E6" s="973">
        <v>504</v>
      </c>
      <c r="F6" s="973">
        <v>149</v>
      </c>
      <c r="G6" s="945">
        <v>355</v>
      </c>
      <c r="H6" s="599">
        <v>588</v>
      </c>
      <c r="I6" s="616">
        <v>187</v>
      </c>
      <c r="J6" s="945">
        <v>401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78</v>
      </c>
      <c r="C7" s="975">
        <v>24</v>
      </c>
      <c r="D7" s="976">
        <v>54</v>
      </c>
      <c r="E7" s="975">
        <v>7</v>
      </c>
      <c r="F7" s="975">
        <v>0</v>
      </c>
      <c r="G7" s="976">
        <v>7</v>
      </c>
      <c r="H7" s="753">
        <v>52</v>
      </c>
      <c r="I7" s="690">
        <v>19</v>
      </c>
      <c r="J7" s="976">
        <v>33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15</v>
      </c>
      <c r="F8" s="978">
        <v>5</v>
      </c>
      <c r="G8" s="979">
        <v>10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383</v>
      </c>
      <c r="C14" s="751">
        <v>472</v>
      </c>
      <c r="D14" s="751">
        <v>524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71</v>
      </c>
      <c r="C16" s="1029">
        <v>52</v>
      </c>
      <c r="D16" s="751">
        <v>54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50</v>
      </c>
      <c r="C17" s="752">
        <v>64</v>
      </c>
      <c r="D17" s="752">
        <v>89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75.992063492063494</v>
      </c>
      <c r="C23" s="290">
        <f>C14/SUM(C12:C17)*100</f>
        <v>80.27210884353741</v>
      </c>
      <c r="D23" s="290">
        <f>D14/SUM(D12:D17)*100</f>
        <v>78.560719640179911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14.087301587301587</v>
      </c>
      <c r="C25" s="290">
        <f>C16/SUM(C12:C17)*100</f>
        <v>8.8435374149659864</v>
      </c>
      <c r="D25" s="290">
        <f>D16/SUM(D12:D17)*100</f>
        <v>8.095952023988005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9.9206349206349209</v>
      </c>
      <c r="C26" s="291">
        <f>C17/SUM(C12:C17)*100</f>
        <v>10.884353741496598</v>
      </c>
      <c r="D26" s="291">
        <f>D17/SUM(D12:D17)*100</f>
        <v>13.343328335832084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20.8</v>
      </c>
      <c r="C7" s="600">
        <v>19.399999999999999</v>
      </c>
      <c r="D7" s="600">
        <v>20.2</v>
      </c>
    </row>
    <row r="8" spans="1:6" x14ac:dyDescent="0.25">
      <c r="A8" s="695" t="s">
        <v>944</v>
      </c>
      <c r="B8" s="751">
        <v>17</v>
      </c>
      <c r="C8" s="751">
        <v>15.2</v>
      </c>
      <c r="D8" s="751">
        <v>19.8</v>
      </c>
    </row>
    <row r="9" spans="1:6" x14ac:dyDescent="0.25">
      <c r="A9" s="696" t="s">
        <v>224</v>
      </c>
      <c r="B9" s="752">
        <v>62.2</v>
      </c>
      <c r="C9" s="752">
        <v>65.400000000000006</v>
      </c>
      <c r="D9" s="752">
        <v>59.9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20.8</v>
      </c>
      <c r="C13" s="697">
        <f t="shared" ref="C13:D13" si="1">IF(ISBLANK(C7),"",C7)</f>
        <v>19.399999999999999</v>
      </c>
      <c r="D13" s="697">
        <f t="shared" si="1"/>
        <v>20.2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17</v>
      </c>
      <c r="C14" s="698">
        <f t="shared" si="2"/>
        <v>15.2</v>
      </c>
      <c r="D14" s="698">
        <f t="shared" si="2"/>
        <v>19.8</v>
      </c>
    </row>
    <row r="15" spans="1:6" x14ac:dyDescent="0.25">
      <c r="A15" s="702" t="s">
        <v>1630</v>
      </c>
      <c r="B15" s="699">
        <f t="shared" si="2"/>
        <v>62.2</v>
      </c>
      <c r="C15" s="699">
        <f t="shared" si="2"/>
        <v>65.400000000000006</v>
      </c>
      <c r="D15" s="699">
        <f t="shared" si="2"/>
        <v>59.9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20.8</v>
      </c>
      <c r="C18" s="697">
        <f t="shared" ref="C18:D18" si="4">IF(ISBLANK(C7),"",C7)</f>
        <v>19.399999999999999</v>
      </c>
      <c r="D18" s="697">
        <f t="shared" si="4"/>
        <v>20.2</v>
      </c>
    </row>
    <row r="19" spans="1:5" x14ac:dyDescent="0.25">
      <c r="A19" s="701" t="s">
        <v>1632</v>
      </c>
      <c r="B19" s="698">
        <f t="shared" ref="B19:D20" si="5">IF(ISBLANK(B8),"",B8)</f>
        <v>17</v>
      </c>
      <c r="C19" s="698">
        <f t="shared" si="5"/>
        <v>15.2</v>
      </c>
      <c r="D19" s="698">
        <f t="shared" si="5"/>
        <v>19.8</v>
      </c>
    </row>
    <row r="20" spans="1:5" x14ac:dyDescent="0.25">
      <c r="A20" s="702" t="s">
        <v>1633</v>
      </c>
      <c r="B20" s="699">
        <f t="shared" si="5"/>
        <v>62.2</v>
      </c>
      <c r="C20" s="699">
        <f t="shared" si="5"/>
        <v>65.400000000000006</v>
      </c>
      <c r="D20" s="699">
        <f t="shared" si="5"/>
        <v>59.9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113.8</v>
      </c>
      <c r="C5" s="611">
        <v>114.6</v>
      </c>
      <c r="D5" s="1030">
        <v>114.2</v>
      </c>
      <c r="F5" s="28"/>
      <c r="G5" s="693">
        <f>A5</f>
        <v>2020</v>
      </c>
      <c r="H5" s="669">
        <f>IF(ISBLANK(B5),"",B5)</f>
        <v>113.8</v>
      </c>
      <c r="I5" s="618">
        <f t="shared" ref="H5:I7" si="0">IF(ISBLANK(C5),"",C5)</f>
        <v>114.6</v>
      </c>
    </row>
    <row r="6" spans="1:10" x14ac:dyDescent="0.25">
      <c r="A6" s="749">
        <v>2021</v>
      </c>
      <c r="B6" s="601">
        <v>119.6</v>
      </c>
      <c r="C6" s="612">
        <v>96.5</v>
      </c>
      <c r="D6" s="946">
        <v>107.4</v>
      </c>
      <c r="F6" s="44"/>
      <c r="G6" s="693">
        <f t="shared" ref="G6:G7" si="1">A6</f>
        <v>2021</v>
      </c>
      <c r="H6" s="670">
        <f t="shared" si="0"/>
        <v>119.6</v>
      </c>
      <c r="I6" s="619">
        <f t="shared" si="0"/>
        <v>96.5</v>
      </c>
    </row>
    <row r="7" spans="1:10" x14ac:dyDescent="0.25">
      <c r="A7" s="750">
        <v>2022</v>
      </c>
      <c r="B7" s="601">
        <v>106.9</v>
      </c>
      <c r="C7" s="612">
        <v>98.8</v>
      </c>
      <c r="D7" s="946">
        <v>102.1</v>
      </c>
      <c r="F7" s="44"/>
      <c r="G7" s="693">
        <f t="shared" si="1"/>
        <v>2022</v>
      </c>
      <c r="H7" s="671">
        <f t="shared" si="0"/>
        <v>106.9</v>
      </c>
      <c r="I7" s="620">
        <f t="shared" si="0"/>
        <v>98.8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113.8</v>
      </c>
      <c r="I13" s="618">
        <f>IF(ISBLANK(C5),"",C5)</f>
        <v>114.6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119.6</v>
      </c>
      <c r="I14" s="619">
        <f t="shared" si="3"/>
        <v>96.5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106.9</v>
      </c>
      <c r="I15" s="620">
        <f t="shared" si="4"/>
        <v>98.8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Čajetina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647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14583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23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9.9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16.5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-6.5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75.19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170.8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2.57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11710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14913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468</v>
      </c>
      <c r="C63" s="548">
        <f>IF(ISBLANK('DEM2'!C7),"-",'DEM2'!C7)</f>
        <v>520</v>
      </c>
      <c r="D63" s="548"/>
      <c r="E63" s="548">
        <f>IF(ISBLANK('DEM2'!D8),"-",'DEM2'!D8)</f>
        <v>477</v>
      </c>
      <c r="F63" s="548">
        <f>IF(ISBLANK('DEM2'!C8),"-",'DEM2'!C8)</f>
        <v>551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479</v>
      </c>
      <c r="C64" s="317">
        <f>IF(ISBLANK('DEM2'!F7),"-",'DEM2'!F7)</f>
        <v>525</v>
      </c>
      <c r="D64" s="789"/>
      <c r="E64" s="317">
        <f>IF(ISBLANK('DEM2'!G8),"-",'DEM2'!G8)</f>
        <v>493</v>
      </c>
      <c r="F64" s="317">
        <f>IF(ISBLANK('DEM2'!F8),"-",'DEM2'!F8)</f>
        <v>530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254</v>
      </c>
      <c r="C65" s="345">
        <f>IF(ISBLANK('DEM2'!I7),"-",'DEM2'!I7)</f>
        <v>270</v>
      </c>
      <c r="D65" s="393"/>
      <c r="E65" s="345">
        <f>IF(ISBLANK('DEM2'!J8),"-",'DEM2'!J8)</f>
        <v>251</v>
      </c>
      <c r="F65" s="345">
        <f>IF(ISBLANK('DEM2'!I8),"-",'DEM2'!I8)</f>
        <v>281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1130</v>
      </c>
      <c r="C66" s="317">
        <f>IF(ISBLANK('DEM2'!L7),"-",'DEM2'!L7)</f>
        <v>1248</v>
      </c>
      <c r="D66" s="395"/>
      <c r="E66" s="317">
        <f>IF(ISBLANK('DEM2'!M8),"-",'DEM2'!M8)</f>
        <v>1154</v>
      </c>
      <c r="F66" s="317">
        <f>IF(ISBLANK('DEM2'!L8),"-",'DEM2'!L8)</f>
        <v>1291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1058</v>
      </c>
      <c r="C67" s="317">
        <f>IF(ISBLANK('DEM2'!O7),"-",'DEM2'!O7)</f>
        <v>1047</v>
      </c>
      <c r="D67" s="395"/>
      <c r="E67" s="317">
        <f>IF(ISBLANK('DEM2'!P8),"-",'DEM2'!P8)</f>
        <v>990</v>
      </c>
      <c r="F67" s="317">
        <f>IF(ISBLANK('DEM2'!O8),"-",'DEM2'!O8)</f>
        <v>1035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4504</v>
      </c>
      <c r="C68" s="414">
        <f>IF(ISBLANK('DEM2'!R7),"-",'DEM2'!R7)</f>
        <v>4565</v>
      </c>
      <c r="D68" s="420"/>
      <c r="E68" s="414">
        <f>IF(ISBLANK('DEM2'!S8),"-",'DEM2'!S8)</f>
        <v>4413</v>
      </c>
      <c r="F68" s="414">
        <f>IF(ISBLANK('DEM2'!R8),"-",'DEM2'!R8)</f>
        <v>4573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7425</v>
      </c>
      <c r="C69" s="463">
        <f>IF(ISBLANK('DEM2'!U7),"-",'DEM2'!U7)</f>
        <v>7211</v>
      </c>
      <c r="D69" s="799"/>
      <c r="E69" s="463">
        <f>IF(ISBLANK('DEM2'!V8),"-",'DEM2'!V8)</f>
        <v>7292</v>
      </c>
      <c r="F69" s="463">
        <f>IF(ISBLANK('DEM2'!U8),"-",'DEM2'!U8)</f>
        <v>7291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6.8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6598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5001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34.299999999999997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66547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392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27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26.5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50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34.299999999999997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8.8000000000000007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4039365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276991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511865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248958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35100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422649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28982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13534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928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2539595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174148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3399969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233146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302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1315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355561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2898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2462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1211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9659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2849</v>
      </c>
      <c r="C300" s="808">
        <f>IF(ISBLANK(POLJ3!C4),"-",POLJ3!C4)</f>
        <v>493</v>
      </c>
      <c r="D300" s="1160">
        <f>IF(ISBLANK(POLJ3!D4),"-",POLJ3!D4)</f>
        <v>2356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4214</v>
      </c>
      <c r="C301" s="789">
        <f>IF(ISBLANK(POLJ3!C5),"-",POLJ3!C5)</f>
        <v>2599</v>
      </c>
      <c r="D301" s="1161">
        <f>IF(ISBLANK(POLJ3!D5),"-",POLJ3!D5)</f>
        <v>1615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24</v>
      </c>
      <c r="C303" s="791">
        <f>IF(ISBLANK(POLJ3!C7),"-",POLJ3!C7)</f>
        <v>3</v>
      </c>
      <c r="D303" s="1163">
        <f>IF(ISBLANK(POLJ3!D7),"-",POLJ3!D7)</f>
        <v>21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2898</v>
      </c>
      <c r="C304" s="807">
        <f>IF(ISBLANK(POLJ3!C8),"-",POLJ3!C8)</f>
        <v>495</v>
      </c>
      <c r="D304" s="1164">
        <f>IF(ISBLANK(POLJ3!D8),"-",POLJ3!D8)</f>
        <v>2403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61.8</v>
      </c>
      <c r="C310" s="1165"/>
      <c r="D310" s="3"/>
      <c r="E310" s="5"/>
      <c r="F310" s="5"/>
      <c r="G310" s="815" t="s">
        <v>765</v>
      </c>
      <c r="H310" s="816">
        <f>IF(ISBLANK(POLJ2!H3),"-",POLJ2!H3)</f>
        <v>6191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863.06</v>
      </c>
      <c r="C311" s="1154"/>
      <c r="D311" s="3"/>
      <c r="E311" s="5"/>
      <c r="F311" s="5"/>
      <c r="G311" s="810" t="s">
        <v>766</v>
      </c>
      <c r="H311" s="248">
        <f>IF(ISBLANK(POLJ2!H4),"-",POLJ2!H4)</f>
        <v>5488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1211.9100000000001</v>
      </c>
      <c r="C312" s="1154"/>
      <c r="D312" s="3"/>
      <c r="E312" s="5"/>
      <c r="F312" s="5"/>
      <c r="G312" s="810" t="s">
        <v>767</v>
      </c>
      <c r="H312" s="248">
        <f>IF(ISBLANK(POLJ2!H5),"-",POLJ2!H5)</f>
        <v>23854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0.1</v>
      </c>
      <c r="C313" s="1154"/>
      <c r="D313" s="3"/>
      <c r="E313" s="5"/>
      <c r="F313" s="5"/>
      <c r="G313" s="812" t="s">
        <v>768</v>
      </c>
      <c r="H313" s="249">
        <f>IF(ISBLANK(POLJ2!H6),"-",POLJ2!H6)</f>
        <v>32090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1.17</v>
      </c>
      <c r="C314" s="1154"/>
      <c r="D314" s="3"/>
      <c r="E314" s="5"/>
      <c r="F314" s="5"/>
      <c r="G314" s="814" t="s">
        <v>16</v>
      </c>
      <c r="H314" s="817">
        <f>IF(ISBLANK(POLJ2!H7),"-",POLJ2!H7)</f>
        <v>67623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21333.94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23471.98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8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220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56.6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588</v>
      </c>
      <c r="I364" s="808">
        <f>IF(ISBLANK(OBRAZ2!I6),"-",OBRAZ2!I6)</f>
        <v>187</v>
      </c>
      <c r="J364" s="808">
        <f>IF(ISBLANK(OBRAZ2!J6),"-",OBRAZ2!J6)</f>
        <v>401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304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52</v>
      </c>
      <c r="I365" s="789">
        <f>IF(ISBLANK(OBRAZ2!I7),"-",OBRAZ2!I7)</f>
        <v>19</v>
      </c>
      <c r="J365" s="789">
        <f>IF(ISBLANK(OBRAZ2!J7),"-",OBRAZ2!J7)</f>
        <v>33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83.9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143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75.992063492063494</v>
      </c>
      <c r="I377" s="851">
        <f>IF(ISBLANK(OBRAZ2!C14),"-",OBRAZ2!C23)</f>
        <v>80.27210884353741</v>
      </c>
      <c r="J377" s="851">
        <f>IF(ISBLANK(OBRAZ2!D14),"-",OBRAZ2!D23)</f>
        <v>78.560719640179911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14.087301587301587</v>
      </c>
      <c r="I379" s="851">
        <f>IF(ISBLANK(OBRAZ2!C16),"-",OBRAZ2!C25)</f>
        <v>8.8435374149659864</v>
      </c>
      <c r="J379" s="851">
        <f>IF(ISBLANK(OBRAZ2!D16),"-",OBRAZ2!D25)</f>
        <v>8.095952023988005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9.9206349206349209</v>
      </c>
      <c r="I380" s="852">
        <f>IF(ISBLANK(OBRAZ2!C17),"-",OBRAZ2!C26)</f>
        <v>10.884353741496598</v>
      </c>
      <c r="J380" s="852">
        <f>IF(ISBLANK(OBRAZ2!D17),"-",OBRAZ2!D26)</f>
        <v>13.343328335832084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3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7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265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322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225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182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96.1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154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98.7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267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98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-0.6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451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38290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22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1.5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1.1000000000000001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0.32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0.7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42.7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0.49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86.9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880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6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293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4882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4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2.4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2.4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7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62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0.4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316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12.5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85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3.3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38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71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37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40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16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10.3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66.900000000000006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29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29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674.39700000000005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106.7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48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372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4454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88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3994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22195.54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34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17.292829999999999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4</v>
      </c>
      <c r="D696" s="315"/>
      <c r="E696" s="314"/>
      <c r="F696" s="5"/>
      <c r="G696" s="837">
        <v>2012</v>
      </c>
      <c r="H696" s="835">
        <f>IF(ISBLANK(INDEKSI2!B5),"-",INDEKSI2!B5)</f>
        <v>38.619999999999997</v>
      </c>
      <c r="I696" s="835">
        <f>IF(ISBLANK(INDEKSI2!C5),"-",INDEKSI2!C5)</f>
        <v>9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65.430000000000007</v>
      </c>
      <c r="D697" s="315"/>
      <c r="E697" s="314"/>
      <c r="F697" s="5"/>
      <c r="G697" s="838">
        <v>2013</v>
      </c>
      <c r="H697" s="559">
        <f>IF(ISBLANK(INDEKSI2!B6),"-",INDEKSI2!B6)</f>
        <v>38.83</v>
      </c>
      <c r="I697" s="559">
        <f>IF(ISBLANK(INDEKSI2!C6),"-",INDEKSI2!C6)</f>
        <v>9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37.369999999999997</v>
      </c>
      <c r="I698" s="836">
        <f>IF(ISBLANK(INDEKSI2!C7),"-",INDEKSI2!C7)</f>
        <v>28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237583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72465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845696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200910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7</v>
      </c>
      <c r="D6" s="612">
        <v>1</v>
      </c>
      <c r="E6" s="612">
        <v>6</v>
      </c>
      <c r="F6" s="1033">
        <v>140</v>
      </c>
      <c r="G6" s="612">
        <v>75</v>
      </c>
      <c r="H6" s="980">
        <v>65</v>
      </c>
      <c r="I6" s="1034">
        <v>38.799999999999997</v>
      </c>
      <c r="J6" s="612">
        <v>38.6</v>
      </c>
      <c r="K6" s="1035">
        <v>39.200000000000003</v>
      </c>
      <c r="L6" s="1033">
        <v>243</v>
      </c>
      <c r="M6" s="612">
        <v>123</v>
      </c>
      <c r="N6" s="1028">
        <v>120</v>
      </c>
      <c r="O6" s="1034">
        <v>74.7</v>
      </c>
      <c r="P6" s="612">
        <v>73</v>
      </c>
      <c r="Q6" s="1028">
        <v>76.400000000000006</v>
      </c>
      <c r="R6" s="1033">
        <v>121</v>
      </c>
      <c r="S6" s="612">
        <v>55</v>
      </c>
      <c r="T6" s="1035">
        <v>66</v>
      </c>
    </row>
    <row r="7" spans="1:20" x14ac:dyDescent="0.25">
      <c r="A7" s="286">
        <v>2021</v>
      </c>
      <c r="B7" s="602">
        <v>1</v>
      </c>
      <c r="C7" s="601">
        <v>8</v>
      </c>
      <c r="D7" s="612">
        <v>1</v>
      </c>
      <c r="E7" s="612">
        <v>7</v>
      </c>
      <c r="F7" s="1033">
        <v>204</v>
      </c>
      <c r="G7" s="612">
        <v>105</v>
      </c>
      <c r="H7" s="980">
        <v>99</v>
      </c>
      <c r="I7" s="1034">
        <v>52.1</v>
      </c>
      <c r="J7" s="612">
        <v>49.9</v>
      </c>
      <c r="K7" s="1035">
        <v>54.7</v>
      </c>
      <c r="L7" s="1033">
        <v>268</v>
      </c>
      <c r="M7" s="612">
        <v>140</v>
      </c>
      <c r="N7" s="1028">
        <v>128</v>
      </c>
      <c r="O7" s="1034">
        <v>80</v>
      </c>
      <c r="P7" s="612">
        <v>78.900000000000006</v>
      </c>
      <c r="Q7" s="1028">
        <v>81.3</v>
      </c>
      <c r="R7" s="1033">
        <v>116</v>
      </c>
      <c r="S7" s="612">
        <v>55</v>
      </c>
      <c r="T7" s="1035">
        <v>61</v>
      </c>
    </row>
    <row r="8" spans="1:20" x14ac:dyDescent="0.25">
      <c r="A8" s="219">
        <v>2022</v>
      </c>
      <c r="B8" s="617">
        <v>1</v>
      </c>
      <c r="C8" s="947">
        <v>8</v>
      </c>
      <c r="D8" s="981">
        <v>1</v>
      </c>
      <c r="E8" s="981">
        <v>7</v>
      </c>
      <c r="F8" s="1036">
        <v>220</v>
      </c>
      <c r="G8" s="981">
        <v>120</v>
      </c>
      <c r="H8" s="979">
        <v>100</v>
      </c>
      <c r="I8" s="754">
        <v>56.6</v>
      </c>
      <c r="J8" s="981">
        <v>57</v>
      </c>
      <c r="K8" s="1037">
        <v>56.2</v>
      </c>
      <c r="L8" s="1036">
        <v>304</v>
      </c>
      <c r="M8" s="981">
        <v>159</v>
      </c>
      <c r="N8" s="691">
        <v>145</v>
      </c>
      <c r="O8" s="754">
        <v>83.9</v>
      </c>
      <c r="P8" s="981">
        <v>82.6</v>
      </c>
      <c r="Q8" s="691">
        <v>85.3</v>
      </c>
      <c r="R8" s="1036">
        <v>143</v>
      </c>
      <c r="S8" s="981">
        <v>81</v>
      </c>
      <c r="T8" s="1037">
        <v>62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7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265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322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225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182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96.1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154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98.7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54.081632653061227</v>
      </c>
      <c r="C21" s="739">
        <f>B10/(B7+B10)*100</f>
        <v>45.91836734693878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63.888888888888886</v>
      </c>
      <c r="C22" s="739">
        <f>B11/(B8+B11)*100</f>
        <v>36.111111111111107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54.081632653061227</v>
      </c>
      <c r="C26" s="739">
        <f>C21</f>
        <v>45.91836734693878</v>
      </c>
    </row>
    <row r="27" spans="1:10" ht="24.75" x14ac:dyDescent="0.25">
      <c r="A27" s="742" t="s">
        <v>1407</v>
      </c>
      <c r="B27" s="739">
        <f>B22</f>
        <v>63.888888888888886</v>
      </c>
      <c r="C27" s="739">
        <f>C22</f>
        <v>36.111111111111107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0</v>
      </c>
      <c r="C5" s="1095">
        <v>3</v>
      </c>
      <c r="D5" s="914" t="s">
        <v>5</v>
      </c>
      <c r="E5" s="211"/>
      <c r="F5" s="125">
        <v>2021</v>
      </c>
      <c r="G5" s="70">
        <v>3</v>
      </c>
      <c r="H5" s="55">
        <v>0</v>
      </c>
      <c r="I5" s="110">
        <v>3</v>
      </c>
      <c r="J5" s="70">
        <v>7</v>
      </c>
      <c r="K5" s="55">
        <v>1</v>
      </c>
      <c r="L5" s="110">
        <v>6</v>
      </c>
      <c r="M5" s="70">
        <v>255</v>
      </c>
      <c r="N5" s="55">
        <v>354</v>
      </c>
      <c r="O5" s="70">
        <v>211</v>
      </c>
      <c r="P5" s="110">
        <v>193</v>
      </c>
    </row>
    <row r="6" spans="1:16" x14ac:dyDescent="0.25">
      <c r="A6" s="923" t="s">
        <v>259</v>
      </c>
      <c r="B6" s="1096">
        <v>1</v>
      </c>
      <c r="C6" s="1097">
        <v>6</v>
      </c>
      <c r="D6" s="915" t="s">
        <v>5</v>
      </c>
      <c r="E6" s="254"/>
      <c r="F6" s="125">
        <v>2022</v>
      </c>
      <c r="G6" s="212">
        <v>3</v>
      </c>
      <c r="H6" s="58">
        <v>0</v>
      </c>
      <c r="I6" s="160">
        <v>3</v>
      </c>
      <c r="J6" s="212">
        <v>7</v>
      </c>
      <c r="K6" s="58">
        <v>1</v>
      </c>
      <c r="L6" s="160">
        <v>6</v>
      </c>
      <c r="M6" s="212">
        <v>265</v>
      </c>
      <c r="N6" s="58">
        <v>322</v>
      </c>
      <c r="O6" s="212">
        <v>225</v>
      </c>
      <c r="P6" s="160">
        <v>182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</v>
      </c>
      <c r="H7" s="94">
        <v>0</v>
      </c>
      <c r="I7" s="169">
        <v>3</v>
      </c>
      <c r="J7" s="167"/>
      <c r="K7" s="94"/>
      <c r="L7" s="169"/>
      <c r="M7" s="167">
        <v>519</v>
      </c>
      <c r="N7" s="94">
        <v>494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0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</v>
      </c>
      <c r="C12" s="921">
        <f>IF(ISBLANK(C6),"",C6)</f>
        <v>6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101.1</v>
      </c>
      <c r="C5" s="611">
        <v>99.8</v>
      </c>
      <c r="D5" s="945">
        <v>102.5</v>
      </c>
      <c r="E5" s="610"/>
      <c r="F5" s="611"/>
      <c r="G5" s="945"/>
      <c r="H5" s="610"/>
      <c r="I5" s="611"/>
      <c r="J5" s="945"/>
      <c r="K5" s="610">
        <v>123</v>
      </c>
      <c r="L5" s="611">
        <v>73</v>
      </c>
      <c r="M5" s="945">
        <v>50</v>
      </c>
      <c r="N5" s="610">
        <v>97.6</v>
      </c>
      <c r="O5" s="611">
        <v>105.8</v>
      </c>
      <c r="P5" s="945">
        <v>87.7</v>
      </c>
      <c r="Q5" s="610">
        <v>0.2</v>
      </c>
      <c r="R5" s="611">
        <v>0.4</v>
      </c>
      <c r="S5" s="945">
        <v>0</v>
      </c>
    </row>
    <row r="6" spans="1:19" x14ac:dyDescent="0.25">
      <c r="A6" s="286">
        <v>2021</v>
      </c>
      <c r="B6" s="457">
        <v>100.5</v>
      </c>
      <c r="C6" s="458">
        <v>99.1</v>
      </c>
      <c r="D6" s="976">
        <v>102.1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131</v>
      </c>
      <c r="L6" s="458">
        <v>74</v>
      </c>
      <c r="M6" s="976">
        <v>57</v>
      </c>
      <c r="N6" s="457">
        <v>90.3</v>
      </c>
      <c r="O6" s="458">
        <v>96.1</v>
      </c>
      <c r="P6" s="976">
        <v>83.8</v>
      </c>
      <c r="Q6" s="457">
        <v>1.6</v>
      </c>
      <c r="R6" s="458">
        <v>1.5</v>
      </c>
      <c r="S6" s="976">
        <v>1.8</v>
      </c>
    </row>
    <row r="7" spans="1:19" x14ac:dyDescent="0.25">
      <c r="A7" s="286">
        <v>2022</v>
      </c>
      <c r="B7" s="601">
        <v>96.1</v>
      </c>
      <c r="C7" s="612">
        <v>96.2</v>
      </c>
      <c r="D7" s="980">
        <v>95.9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154</v>
      </c>
      <c r="L7" s="612">
        <v>77</v>
      </c>
      <c r="M7" s="980">
        <v>77</v>
      </c>
      <c r="N7" s="601">
        <v>98.7</v>
      </c>
      <c r="O7" s="612">
        <v>100</v>
      </c>
      <c r="P7" s="980">
        <v>97.5</v>
      </c>
      <c r="Q7" s="601">
        <v>0</v>
      </c>
      <c r="R7" s="612">
        <v>0.2</v>
      </c>
      <c r="S7" s="980">
        <v>-0.2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-0.6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511865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35100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40</v>
      </c>
      <c r="C5" s="616">
        <v>24</v>
      </c>
      <c r="D5" s="616">
        <v>16</v>
      </c>
      <c r="E5" s="599">
        <v>273</v>
      </c>
      <c r="F5" s="616">
        <v>131</v>
      </c>
      <c r="G5" s="945">
        <v>142</v>
      </c>
      <c r="H5" s="616">
        <v>0</v>
      </c>
      <c r="I5" s="616">
        <v>0</v>
      </c>
      <c r="J5" s="616">
        <v>0</v>
      </c>
      <c r="K5" s="217">
        <f>SUM(B5,E5,H5)</f>
        <v>313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22</v>
      </c>
      <c r="C6" s="612">
        <v>9</v>
      </c>
      <c r="D6" s="946">
        <v>13</v>
      </c>
      <c r="E6" s="601">
        <v>229</v>
      </c>
      <c r="F6" s="612">
        <v>122</v>
      </c>
      <c r="G6" s="946">
        <v>107</v>
      </c>
      <c r="H6" s="601">
        <v>0</v>
      </c>
      <c r="I6" s="612">
        <v>0</v>
      </c>
      <c r="J6" s="612">
        <v>0</v>
      </c>
      <c r="K6" s="218">
        <f>SUM(B6,E6,H6)</f>
        <v>251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32</v>
      </c>
      <c r="C7" s="612">
        <v>19</v>
      </c>
      <c r="D7" s="946">
        <v>13</v>
      </c>
      <c r="E7" s="601">
        <v>235</v>
      </c>
      <c r="F7" s="612">
        <v>117</v>
      </c>
      <c r="G7" s="946">
        <v>118</v>
      </c>
      <c r="H7" s="601">
        <v>0</v>
      </c>
      <c r="I7" s="612">
        <v>0</v>
      </c>
      <c r="J7" s="612">
        <v>0</v>
      </c>
      <c r="K7" s="218">
        <f>SUM(B7,E7,H7)</f>
        <v>267</v>
      </c>
      <c r="M7" s="106" t="s">
        <v>285</v>
      </c>
      <c r="N7" s="220">
        <f>IF(ISBLANK(G7),"",G7)</f>
        <v>118</v>
      </c>
      <c r="O7" s="107">
        <f>IF(ISBLANK(F7),"",F7)</f>
        <v>117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13</v>
      </c>
      <c r="O8" s="83">
        <f>IF(ISBLANK(C7),"",C7)</f>
        <v>19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118</v>
      </c>
      <c r="O14" s="107">
        <f>IF(ISBLANK(F7),"",F7)</f>
        <v>117</v>
      </c>
      <c r="P14" s="211"/>
    </row>
    <row r="15" spans="1:17" ht="26.25" customHeight="1" x14ac:dyDescent="0.25">
      <c r="M15" s="108" t="s">
        <v>516</v>
      </c>
      <c r="N15" s="170">
        <f>IF(ISBLANK(D7),"",D7)</f>
        <v>13</v>
      </c>
      <c r="O15" s="83">
        <f>IF(ISBLANK(C7),"",C7)</f>
        <v>19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20</v>
      </c>
      <c r="C21" s="616">
        <v>13</v>
      </c>
      <c r="D21" s="616">
        <v>7</v>
      </c>
      <c r="E21" s="599">
        <v>67</v>
      </c>
      <c r="F21" s="616">
        <v>27</v>
      </c>
      <c r="G21" s="945">
        <v>40</v>
      </c>
      <c r="H21" s="616">
        <v>0</v>
      </c>
      <c r="I21" s="616">
        <v>0</v>
      </c>
      <c r="J21" s="616">
        <v>0</v>
      </c>
      <c r="K21" s="217">
        <f>SUM(B21,E21,H21)</f>
        <v>87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18</v>
      </c>
      <c r="C22" s="1028">
        <v>14</v>
      </c>
      <c r="D22" s="980">
        <v>4</v>
      </c>
      <c r="E22" s="1034">
        <v>53</v>
      </c>
      <c r="F22" s="1028">
        <v>24</v>
      </c>
      <c r="G22" s="980">
        <v>29</v>
      </c>
      <c r="H22" s="1034">
        <v>0</v>
      </c>
      <c r="I22" s="1028">
        <v>0</v>
      </c>
      <c r="J22" s="1028">
        <v>0</v>
      </c>
      <c r="K22" s="218">
        <f>SUM(B22,E22,H22)</f>
        <v>71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22</v>
      </c>
      <c r="C23" s="1028">
        <v>14</v>
      </c>
      <c r="D23" s="980">
        <v>8</v>
      </c>
      <c r="E23" s="1034">
        <v>76</v>
      </c>
      <c r="F23" s="1028">
        <v>28</v>
      </c>
      <c r="G23" s="980">
        <v>48</v>
      </c>
      <c r="H23" s="1034">
        <v>0</v>
      </c>
      <c r="I23" s="1028">
        <v>0</v>
      </c>
      <c r="J23" s="1028">
        <v>0</v>
      </c>
      <c r="K23" s="218">
        <f>SUM(B23,E23,H23)</f>
        <v>98</v>
      </c>
      <c r="M23" s="106" t="s">
        <v>285</v>
      </c>
      <c r="N23" s="220">
        <f>IF(ISBLANK(G23),"",G23)</f>
        <v>48</v>
      </c>
      <c r="O23" s="107">
        <f>IF(ISBLANK(F23),"",F23)</f>
        <v>28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8</v>
      </c>
      <c r="O24" s="109">
        <f>IF(ISBLANK(C23),"",C23)</f>
        <v>14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48</v>
      </c>
      <c r="O30" s="107">
        <f>IF(ISBLANK(F23),"",F23)</f>
        <v>28</v>
      </c>
      <c r="P30" s="211"/>
    </row>
    <row r="31" spans="1:17" ht="27.75" customHeight="1" x14ac:dyDescent="0.25">
      <c r="M31" s="108" t="s">
        <v>516</v>
      </c>
      <c r="N31" s="221">
        <f>IF(ISBLANK(D23),"",D23)</f>
        <v>8</v>
      </c>
      <c r="O31" s="109">
        <f>IF(ISBLANK(C23),"",C23)</f>
        <v>14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248958</v>
      </c>
      <c r="D5" s="253"/>
    </row>
    <row r="6" spans="1:4" ht="30" x14ac:dyDescent="0.25">
      <c r="A6" s="686" t="s">
        <v>474</v>
      </c>
      <c r="B6" s="617">
        <v>262907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1.4</v>
      </c>
      <c r="J5" s="611">
        <v>2.2999999999999998</v>
      </c>
      <c r="K5" s="945">
        <v>0.6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0.9</v>
      </c>
      <c r="J6" s="458">
        <v>0.6</v>
      </c>
      <c r="K6" s="976">
        <v>1.3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-0.6</v>
      </c>
      <c r="J7" s="612">
        <v>-1.3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25</v>
      </c>
      <c r="C5" s="207">
        <v>15</v>
      </c>
      <c r="G5" s="113"/>
      <c r="H5" s="174" t="s">
        <v>586</v>
      </c>
      <c r="I5" s="207">
        <v>8</v>
      </c>
      <c r="J5" s="207">
        <v>16</v>
      </c>
    </row>
    <row r="6" spans="1:13" ht="15" customHeight="1" x14ac:dyDescent="0.25">
      <c r="A6" s="175" t="s">
        <v>587</v>
      </c>
      <c r="B6" s="208">
        <v>558</v>
      </c>
      <c r="C6" s="208">
        <v>38</v>
      </c>
      <c r="G6" s="113"/>
      <c r="H6" s="175" t="s">
        <v>587</v>
      </c>
      <c r="I6" s="208">
        <v>101</v>
      </c>
      <c r="J6" s="208">
        <v>22</v>
      </c>
    </row>
    <row r="7" spans="1:13" ht="15" customHeight="1" x14ac:dyDescent="0.25">
      <c r="A7" s="175" t="s">
        <v>588</v>
      </c>
      <c r="B7" s="208">
        <v>1286</v>
      </c>
      <c r="C7" s="208">
        <v>836</v>
      </c>
      <c r="G7" s="113"/>
      <c r="H7" s="175" t="s">
        <v>588</v>
      </c>
      <c r="I7" s="208">
        <v>681</v>
      </c>
      <c r="J7" s="208">
        <v>254</v>
      </c>
    </row>
    <row r="8" spans="1:13" ht="15" customHeight="1" x14ac:dyDescent="0.25">
      <c r="A8" s="175" t="s">
        <v>589</v>
      </c>
      <c r="B8" s="208">
        <v>1407</v>
      </c>
      <c r="C8" s="208">
        <v>1586</v>
      </c>
      <c r="G8" s="113"/>
      <c r="H8" s="175" t="s">
        <v>589</v>
      </c>
      <c r="I8" s="208">
        <v>1269</v>
      </c>
      <c r="J8" s="208">
        <v>1261</v>
      </c>
    </row>
    <row r="9" spans="1:13" ht="15" customHeight="1" x14ac:dyDescent="0.25">
      <c r="A9" s="175" t="s">
        <v>590</v>
      </c>
      <c r="B9" s="208">
        <v>2637</v>
      </c>
      <c r="C9" s="208">
        <v>3197</v>
      </c>
      <c r="G9" s="113"/>
      <c r="H9" s="175" t="s">
        <v>590</v>
      </c>
      <c r="I9" s="208">
        <v>3177</v>
      </c>
      <c r="J9" s="208">
        <v>3722</v>
      </c>
    </row>
    <row r="10" spans="1:13" ht="15" customHeight="1" x14ac:dyDescent="0.25">
      <c r="A10" s="175" t="s">
        <v>591</v>
      </c>
      <c r="B10" s="208">
        <v>270</v>
      </c>
      <c r="C10" s="208">
        <v>308</v>
      </c>
      <c r="G10" s="113"/>
      <c r="H10" s="175" t="s">
        <v>591</v>
      </c>
      <c r="I10" s="208">
        <v>347</v>
      </c>
      <c r="J10" s="208">
        <v>317</v>
      </c>
    </row>
    <row r="11" spans="1:13" ht="15" customHeight="1" x14ac:dyDescent="0.25">
      <c r="A11" s="176" t="s">
        <v>592</v>
      </c>
      <c r="B11" s="209">
        <v>348</v>
      </c>
      <c r="C11" s="209">
        <v>332</v>
      </c>
      <c r="G11" s="113"/>
      <c r="H11" s="176" t="s">
        <v>592</v>
      </c>
      <c r="I11" s="209">
        <v>746</v>
      </c>
      <c r="J11" s="209">
        <v>622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25</v>
      </c>
      <c r="C17" s="178">
        <f>IF(ISBLANK(C5),"0",C5)</f>
        <v>15</v>
      </c>
      <c r="G17" s="113"/>
      <c r="H17" s="174" t="s">
        <v>586</v>
      </c>
      <c r="I17" s="177">
        <f>IF(ISBLANK(I5),"0",I5)</f>
        <v>8</v>
      </c>
      <c r="J17" s="178">
        <f>IF(ISBLANK(J5),"0",J5)</f>
        <v>16</v>
      </c>
    </row>
    <row r="18" spans="1:13" ht="15" customHeight="1" x14ac:dyDescent="0.25">
      <c r="A18" s="175" t="s">
        <v>587</v>
      </c>
      <c r="B18" s="179">
        <f t="shared" ref="B18:C18" si="0">IF(ISBLANK(B6),"0",B6)</f>
        <v>558</v>
      </c>
      <c r="C18" s="180">
        <f t="shared" si="0"/>
        <v>38</v>
      </c>
      <c r="G18" s="113"/>
      <c r="H18" s="175" t="s">
        <v>587</v>
      </c>
      <c r="I18" s="179">
        <f t="shared" ref="I18:J18" si="1">IF(ISBLANK(I6),"0",I6)</f>
        <v>101</v>
      </c>
      <c r="J18" s="180">
        <f t="shared" si="1"/>
        <v>22</v>
      </c>
    </row>
    <row r="19" spans="1:13" ht="15" customHeight="1" x14ac:dyDescent="0.25">
      <c r="A19" s="175" t="s">
        <v>588</v>
      </c>
      <c r="B19" s="179">
        <f t="shared" ref="B19:C19" si="2">IF(ISBLANK(B7),"0",B7)</f>
        <v>1286</v>
      </c>
      <c r="C19" s="180">
        <f t="shared" si="2"/>
        <v>836</v>
      </c>
      <c r="G19" s="113"/>
      <c r="H19" s="175" t="s">
        <v>588</v>
      </c>
      <c r="I19" s="179">
        <f t="shared" ref="I19:J19" si="3">IF(ISBLANK(I7),"0",I7)</f>
        <v>681</v>
      </c>
      <c r="J19" s="180">
        <f t="shared" si="3"/>
        <v>254</v>
      </c>
    </row>
    <row r="20" spans="1:13" ht="15" customHeight="1" x14ac:dyDescent="0.25">
      <c r="A20" s="175" t="s">
        <v>589</v>
      </c>
      <c r="B20" s="179">
        <f t="shared" ref="B20:C20" si="4">IF(ISBLANK(B8),"0",B8)</f>
        <v>1407</v>
      </c>
      <c r="C20" s="180">
        <f t="shared" si="4"/>
        <v>1586</v>
      </c>
      <c r="G20" s="113"/>
      <c r="H20" s="175" t="s">
        <v>589</v>
      </c>
      <c r="I20" s="179">
        <f t="shared" ref="I20:J20" si="5">IF(ISBLANK(I8),"0",I8)</f>
        <v>1269</v>
      </c>
      <c r="J20" s="180">
        <f t="shared" si="5"/>
        <v>1261</v>
      </c>
    </row>
    <row r="21" spans="1:13" ht="15" customHeight="1" x14ac:dyDescent="0.25">
      <c r="A21" s="175" t="s">
        <v>590</v>
      </c>
      <c r="B21" s="179">
        <f t="shared" ref="B21:C21" si="6">IF(ISBLANK(B9),"0",B9)</f>
        <v>2637</v>
      </c>
      <c r="C21" s="180">
        <f t="shared" si="6"/>
        <v>3197</v>
      </c>
      <c r="G21" s="113"/>
      <c r="H21" s="175" t="s">
        <v>590</v>
      </c>
      <c r="I21" s="179">
        <f t="shared" ref="I21:J21" si="7">IF(ISBLANK(I9),"0",I9)</f>
        <v>3177</v>
      </c>
      <c r="J21" s="180">
        <f t="shared" si="7"/>
        <v>3722</v>
      </c>
    </row>
    <row r="22" spans="1:13" ht="15" customHeight="1" x14ac:dyDescent="0.25">
      <c r="A22" s="175" t="s">
        <v>591</v>
      </c>
      <c r="B22" s="179">
        <f t="shared" ref="B22:C22" si="8">IF(ISBLANK(B10),"0",B10)</f>
        <v>270</v>
      </c>
      <c r="C22" s="180">
        <f t="shared" si="8"/>
        <v>308</v>
      </c>
      <c r="G22" s="113"/>
      <c r="H22" s="175" t="s">
        <v>591</v>
      </c>
      <c r="I22" s="179">
        <f t="shared" ref="I22:J22" si="9">IF(ISBLANK(I10),"0",I10)</f>
        <v>347</v>
      </c>
      <c r="J22" s="180">
        <f t="shared" si="9"/>
        <v>317</v>
      </c>
    </row>
    <row r="23" spans="1:13" ht="15" customHeight="1" x14ac:dyDescent="0.25">
      <c r="A23" s="176" t="s">
        <v>592</v>
      </c>
      <c r="B23" s="181">
        <f t="shared" ref="B23:C23" si="10">IF(ISBLANK(B11),"0",B11)</f>
        <v>348</v>
      </c>
      <c r="C23" s="182">
        <f t="shared" si="10"/>
        <v>332</v>
      </c>
      <c r="G23" s="113"/>
      <c r="H23" s="176" t="s">
        <v>592</v>
      </c>
      <c r="I23" s="181">
        <f t="shared" ref="I23:J23" si="11">IF(ISBLANK(I11),"0",I11)</f>
        <v>746</v>
      </c>
      <c r="J23" s="182">
        <f t="shared" si="11"/>
        <v>622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0.38278977185729596</v>
      </c>
      <c r="C29" s="184">
        <f>C17/SUM(C17:C23)*100</f>
        <v>0.2376425855513308</v>
      </c>
      <c r="D29" s="253"/>
      <c r="E29" s="253"/>
      <c r="G29" s="113"/>
      <c r="H29" s="174" t="s">
        <v>593</v>
      </c>
      <c r="I29" s="184">
        <f>I17/SUM(I17:I23)*100</f>
        <v>0.12640227524095435</v>
      </c>
      <c r="J29" s="184">
        <f>J17/SUM(J17:J23)*100</f>
        <v>0.25748310267138719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8.5438677078548473</v>
      </c>
      <c r="C30" s="185">
        <f>C18/SUM(C17:C23)*100</f>
        <v>0.60202788339670466</v>
      </c>
      <c r="D30" s="253"/>
      <c r="E30" s="253"/>
      <c r="G30" s="113"/>
      <c r="H30" s="175" t="s">
        <v>594</v>
      </c>
      <c r="I30" s="185">
        <f>I18/SUM(I17:I23)*100</f>
        <v>1.5958287249170484</v>
      </c>
      <c r="J30" s="185">
        <f>J18/SUM(J17:J23)*100</f>
        <v>0.3540392661731574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19.690705864339307</v>
      </c>
      <c r="C31" s="185">
        <f>C19/SUM(C17:C23)*100</f>
        <v>13.244613434727503</v>
      </c>
      <c r="D31" s="253"/>
      <c r="E31" s="253"/>
      <c r="G31" s="113"/>
      <c r="H31" s="175" t="s">
        <v>595</v>
      </c>
      <c r="I31" s="185">
        <f>I19/SUM(I17:I23)*100</f>
        <v>10.759993679886239</v>
      </c>
      <c r="J31" s="185">
        <f>J19/SUM(J17:J23)*100</f>
        <v>4.0875442549082717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21.54340836012862</v>
      </c>
      <c r="C32" s="185">
        <f>C20/SUM(C17:C23)*100</f>
        <v>25.126742712294043</v>
      </c>
      <c r="D32" s="253"/>
      <c r="E32" s="253"/>
      <c r="G32" s="113"/>
      <c r="H32" s="175" t="s">
        <v>596</v>
      </c>
      <c r="I32" s="185">
        <f>I20/SUM(I17:I23)*100</f>
        <v>20.050560910096383</v>
      </c>
      <c r="J32" s="185">
        <f>J20/SUM(J17:J23)*100</f>
        <v>20.292887029288703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40.376665135507579</v>
      </c>
      <c r="C33" s="185">
        <f>C21/SUM(C17:C23)*100</f>
        <v>50.649556400506967</v>
      </c>
      <c r="D33" s="253"/>
      <c r="E33" s="253"/>
      <c r="G33" s="113"/>
      <c r="H33" s="175" t="s">
        <v>597</v>
      </c>
      <c r="I33" s="185">
        <f>I21/SUM(I17:I23)*100</f>
        <v>50.197503555063996</v>
      </c>
      <c r="J33" s="185">
        <f>J21/SUM(J17:J23)*100</f>
        <v>59.897006758931447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4.1341295360587962</v>
      </c>
      <c r="C34" s="185">
        <f>C22/SUM(C17:C23)*100</f>
        <v>4.8795944233206594</v>
      </c>
      <c r="D34" s="253"/>
      <c r="E34" s="253"/>
      <c r="G34" s="113"/>
      <c r="H34" s="175" t="s">
        <v>598</v>
      </c>
      <c r="I34" s="185">
        <f>I22/SUM(I17:I23)*100</f>
        <v>5.4826986885763942</v>
      </c>
      <c r="J34" s="185">
        <f>J22/SUM(J17:J23)*100</f>
        <v>5.1013839716768583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5.3284336242535595</v>
      </c>
      <c r="C35" s="186">
        <f>C23/SUM(C17:C23)*100</f>
        <v>5.2598225602027888</v>
      </c>
      <c r="D35" s="253"/>
      <c r="E35" s="253"/>
      <c r="G35" s="113"/>
      <c r="H35" s="176" t="s">
        <v>599</v>
      </c>
      <c r="I35" s="186">
        <f>I23/SUM(I17:I23)*100</f>
        <v>11.787012166218993</v>
      </c>
      <c r="J35" s="186">
        <f>J23/SUM(J17:J23)*100</f>
        <v>10.009655616350177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0.38278977185729596</v>
      </c>
      <c r="C41" s="184">
        <f t="shared" si="12"/>
        <v>0.2376425855513308</v>
      </c>
      <c r="G41" s="113"/>
      <c r="H41" s="174" t="s">
        <v>601</v>
      </c>
      <c r="I41" s="184">
        <f t="shared" ref="I41:J41" si="13">I29</f>
        <v>0.12640227524095435</v>
      </c>
      <c r="J41" s="184">
        <f t="shared" si="13"/>
        <v>0.25748310267138719</v>
      </c>
    </row>
    <row r="42" spans="1:12" x14ac:dyDescent="0.25">
      <c r="A42" s="175" t="s">
        <v>602</v>
      </c>
      <c r="B42" s="185">
        <f t="shared" si="12"/>
        <v>8.5438677078548473</v>
      </c>
      <c r="C42" s="185">
        <f t="shared" si="12"/>
        <v>0.60202788339670466</v>
      </c>
      <c r="G42" s="113"/>
      <c r="H42" s="175" t="s">
        <v>602</v>
      </c>
      <c r="I42" s="185">
        <f t="shared" ref="I42:J42" si="14">I30</f>
        <v>1.5958287249170484</v>
      </c>
      <c r="J42" s="185">
        <f t="shared" si="14"/>
        <v>0.3540392661731574</v>
      </c>
    </row>
    <row r="43" spans="1:12" x14ac:dyDescent="0.25">
      <c r="A43" s="175" t="s">
        <v>603</v>
      </c>
      <c r="B43" s="185">
        <f t="shared" si="12"/>
        <v>19.690705864339307</v>
      </c>
      <c r="C43" s="185">
        <f t="shared" si="12"/>
        <v>13.244613434727503</v>
      </c>
      <c r="G43" s="113"/>
      <c r="H43" s="175" t="s">
        <v>603</v>
      </c>
      <c r="I43" s="185">
        <f t="shared" ref="I43:J43" si="15">I31</f>
        <v>10.759993679886239</v>
      </c>
      <c r="J43" s="185">
        <f t="shared" si="15"/>
        <v>4.0875442549082717</v>
      </c>
    </row>
    <row r="44" spans="1:12" x14ac:dyDescent="0.25">
      <c r="A44" s="175" t="s">
        <v>604</v>
      </c>
      <c r="B44" s="185">
        <f t="shared" si="12"/>
        <v>21.54340836012862</v>
      </c>
      <c r="C44" s="185">
        <f t="shared" si="12"/>
        <v>25.126742712294043</v>
      </c>
      <c r="G44" s="113"/>
      <c r="H44" s="175" t="s">
        <v>604</v>
      </c>
      <c r="I44" s="185">
        <f t="shared" ref="I44:J44" si="16">I32</f>
        <v>20.050560910096383</v>
      </c>
      <c r="J44" s="185">
        <f t="shared" si="16"/>
        <v>20.292887029288703</v>
      </c>
    </row>
    <row r="45" spans="1:12" x14ac:dyDescent="0.25">
      <c r="A45" s="175" t="s">
        <v>605</v>
      </c>
      <c r="B45" s="185">
        <f t="shared" si="12"/>
        <v>40.376665135507579</v>
      </c>
      <c r="C45" s="185">
        <f t="shared" si="12"/>
        <v>50.649556400506967</v>
      </c>
      <c r="G45" s="113"/>
      <c r="H45" s="175" t="s">
        <v>605</v>
      </c>
      <c r="I45" s="185">
        <f t="shared" ref="I45:J45" si="17">I33</f>
        <v>50.197503555063996</v>
      </c>
      <c r="J45" s="185">
        <f t="shared" si="17"/>
        <v>59.897006758931447</v>
      </c>
    </row>
    <row r="46" spans="1:12" x14ac:dyDescent="0.25">
      <c r="A46" s="175" t="s">
        <v>606</v>
      </c>
      <c r="B46" s="185">
        <f t="shared" si="12"/>
        <v>4.1341295360587962</v>
      </c>
      <c r="C46" s="185">
        <f t="shared" si="12"/>
        <v>4.8795944233206594</v>
      </c>
      <c r="G46" s="113"/>
      <c r="H46" s="175" t="s">
        <v>606</v>
      </c>
      <c r="I46" s="185">
        <f t="shared" ref="I46:J46" si="18">I34</f>
        <v>5.4826986885763942</v>
      </c>
      <c r="J46" s="185">
        <f t="shared" si="18"/>
        <v>5.1013839716768583</v>
      </c>
    </row>
    <row r="47" spans="1:12" x14ac:dyDescent="0.25">
      <c r="A47" s="176" t="s">
        <v>607</v>
      </c>
      <c r="B47" s="186">
        <f t="shared" si="12"/>
        <v>5.3284336242535595</v>
      </c>
      <c r="C47" s="186">
        <f t="shared" si="12"/>
        <v>5.2598225602027888</v>
      </c>
      <c r="G47" s="113"/>
      <c r="H47" s="176" t="s">
        <v>607</v>
      </c>
      <c r="I47" s="186">
        <f t="shared" ref="I47:J47" si="19">I35</f>
        <v>11.787012166218993</v>
      </c>
      <c r="J47" s="186">
        <f t="shared" si="19"/>
        <v>10.009655616350177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4183</v>
      </c>
      <c r="C5" s="207">
        <v>3903</v>
      </c>
      <c r="D5" s="253"/>
      <c r="E5" s="253"/>
      <c r="F5" s="1003"/>
      <c r="H5" s="174" t="s">
        <v>624</v>
      </c>
      <c r="I5" s="207">
        <v>2061</v>
      </c>
      <c r="J5" s="207">
        <v>1823</v>
      </c>
    </row>
    <row r="6" spans="1:10" ht="15" customHeight="1" x14ac:dyDescent="0.25">
      <c r="A6" s="175" t="s">
        <v>625</v>
      </c>
      <c r="B6" s="208">
        <v>834</v>
      </c>
      <c r="C6" s="208">
        <v>925</v>
      </c>
      <c r="D6" s="253"/>
      <c r="E6" s="253"/>
      <c r="F6" s="1003"/>
      <c r="H6" s="175" t="s">
        <v>625</v>
      </c>
      <c r="I6" s="208">
        <v>1634</v>
      </c>
      <c r="J6" s="208">
        <v>2087</v>
      </c>
    </row>
    <row r="7" spans="1:10" ht="15" customHeight="1" x14ac:dyDescent="0.25">
      <c r="A7" s="176" t="s">
        <v>626</v>
      </c>
      <c r="B7" s="209">
        <v>1514</v>
      </c>
      <c r="C7" s="209">
        <v>1484</v>
      </c>
      <c r="D7" s="253"/>
      <c r="E7" s="253"/>
      <c r="F7" s="1003"/>
      <c r="H7" s="175" t="s">
        <v>626</v>
      </c>
      <c r="I7" s="208">
        <v>2620</v>
      </c>
      <c r="J7" s="208">
        <v>2284</v>
      </c>
    </row>
    <row r="8" spans="1:10" x14ac:dyDescent="0.25">
      <c r="D8" s="253"/>
      <c r="E8" s="253"/>
      <c r="F8" s="1003"/>
      <c r="H8" s="176" t="s">
        <v>2351</v>
      </c>
      <c r="I8" s="209">
        <v>14</v>
      </c>
      <c r="J8" s="209">
        <v>20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4183</v>
      </c>
      <c r="C13" s="178">
        <f>IF(ISBLANK(C5),"0",C5)</f>
        <v>3903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834</v>
      </c>
      <c r="C14" s="180">
        <f t="shared" si="0"/>
        <v>925</v>
      </c>
      <c r="D14" s="253"/>
      <c r="E14" s="253"/>
      <c r="F14" s="1003"/>
      <c r="H14" s="174" t="s">
        <v>624</v>
      </c>
      <c r="I14" s="177">
        <f>IF(ISBLANK(I5),"0",I5)</f>
        <v>2061</v>
      </c>
      <c r="J14" s="178">
        <f>IF(ISBLANK(J5),"0",J5)</f>
        <v>1823</v>
      </c>
    </row>
    <row r="15" spans="1:10" ht="15" customHeight="1" x14ac:dyDescent="0.25">
      <c r="A15" s="176" t="s">
        <v>626</v>
      </c>
      <c r="B15" s="181">
        <f t="shared" si="0"/>
        <v>1514</v>
      </c>
      <c r="C15" s="182">
        <f t="shared" si="0"/>
        <v>1484</v>
      </c>
      <c r="D15" s="253"/>
      <c r="E15" s="253"/>
      <c r="F15" s="1003"/>
      <c r="H15" s="175" t="s">
        <v>625</v>
      </c>
      <c r="I15" s="179">
        <f t="shared" ref="I15:J15" si="1">IF(ISBLANK(I6),"0",I6)</f>
        <v>1634</v>
      </c>
      <c r="J15" s="180">
        <f t="shared" si="1"/>
        <v>2087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2620</v>
      </c>
      <c r="J16" s="180">
        <f t="shared" si="2"/>
        <v>2284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14</v>
      </c>
      <c r="J17" s="182">
        <f t="shared" si="3"/>
        <v>20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64.048384627162761</v>
      </c>
      <c r="C21" s="184">
        <f>C13/SUM(C13:C15)*100</f>
        <v>61.834600760456269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12.769866789159392</v>
      </c>
      <c r="C22" s="185">
        <f>C14/SUM(C13:C15)*100</f>
        <v>14.654626108998734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23.181748583677845</v>
      </c>
      <c r="C23" s="186">
        <f>C15/SUM(C13:C15)*100</f>
        <v>23.510773130544994</v>
      </c>
      <c r="D23" s="253"/>
      <c r="E23" s="253"/>
      <c r="F23" s="1003"/>
      <c r="H23" s="174" t="s">
        <v>629</v>
      </c>
      <c r="I23" s="184">
        <f>I14/SUM(I14:I17)*100</f>
        <v>32.56438615895086</v>
      </c>
      <c r="J23" s="184">
        <f>J14/SUM(J14:J17)*100</f>
        <v>29.336981010621177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25.817664717964924</v>
      </c>
      <c r="J24" s="185">
        <f>J15/SUM(J14:J17)*100</f>
        <v>33.585452204699067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41.396745141412545</v>
      </c>
      <c r="J25" s="185">
        <f>J16/SUM(J14:J17)*100</f>
        <v>36.75571290634052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0.2212039816716701</v>
      </c>
      <c r="J26" s="186">
        <f>J17/SUM(J14:J17)*100</f>
        <v>0.32185387833923396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64.048384627162761</v>
      </c>
      <c r="C29" s="189">
        <f t="shared" si="4"/>
        <v>61.834600760456269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12.769866789159392</v>
      </c>
      <c r="C30" s="192">
        <f t="shared" si="4"/>
        <v>14.654626108998734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23.181748583677845</v>
      </c>
      <c r="C31" s="195">
        <f t="shared" si="4"/>
        <v>23.510773130544994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32.56438615895086</v>
      </c>
      <c r="J32" s="189">
        <f>J23</f>
        <v>29.336981010621177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25.817664717964924</v>
      </c>
      <c r="J33" s="192">
        <f t="shared" si="5"/>
        <v>33.585452204699067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41.396745141412545</v>
      </c>
      <c r="J34" s="192">
        <f t="shared" si="6"/>
        <v>36.75571290634052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0.2212039816716701</v>
      </c>
      <c r="J35" s="195">
        <f t="shared" si="7"/>
        <v>0.32185387833923396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647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14583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23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9.9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16.5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-6.5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75.19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170.8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0</v>
      </c>
      <c r="E5" s="28"/>
      <c r="J5" s="654" t="s">
        <v>542</v>
      </c>
      <c r="K5" s="669">
        <f>IF(ISBLANK(B5),"",B5)</f>
        <v>0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0</v>
      </c>
      <c r="C6" s="657">
        <v>0</v>
      </c>
      <c r="E6" s="44"/>
      <c r="J6" s="656" t="s">
        <v>543</v>
      </c>
      <c r="K6" s="670">
        <f t="shared" ref="K6:K10" si="0">IF(ISBLANK(B6),"",B6)</f>
        <v>0</v>
      </c>
      <c r="L6" s="619">
        <f t="shared" ref="L6:L10" si="1">IF(ISBLANK(C6),"",C6)</f>
        <v>0</v>
      </c>
      <c r="N6" s="44"/>
    </row>
    <row r="7" spans="1:15" x14ac:dyDescent="0.25">
      <c r="A7" s="656" t="s">
        <v>641</v>
      </c>
      <c r="B7" s="657">
        <v>4</v>
      </c>
      <c r="C7" s="657">
        <v>3</v>
      </c>
      <c r="E7" s="44"/>
      <c r="J7" s="656" t="s">
        <v>641</v>
      </c>
      <c r="K7" s="670">
        <f t="shared" si="0"/>
        <v>4</v>
      </c>
      <c r="L7" s="619">
        <f t="shared" si="1"/>
        <v>3</v>
      </c>
      <c r="N7" s="44"/>
    </row>
    <row r="8" spans="1:15" x14ac:dyDescent="0.25">
      <c r="A8" s="650" t="s">
        <v>642</v>
      </c>
      <c r="B8" s="651">
        <v>2</v>
      </c>
      <c r="C8" s="651">
        <v>4</v>
      </c>
      <c r="E8" s="21"/>
      <c r="J8" s="650" t="s">
        <v>642</v>
      </c>
      <c r="K8" s="670">
        <f t="shared" si="0"/>
        <v>2</v>
      </c>
      <c r="L8" s="619">
        <f t="shared" si="1"/>
        <v>4</v>
      </c>
      <c r="N8" s="21"/>
    </row>
    <row r="9" spans="1:15" x14ac:dyDescent="0.25">
      <c r="A9" s="650" t="s">
        <v>643</v>
      </c>
      <c r="B9" s="651">
        <v>16</v>
      </c>
      <c r="C9" s="651">
        <v>3</v>
      </c>
      <c r="E9" s="21"/>
      <c r="J9" s="650" t="s">
        <v>643</v>
      </c>
      <c r="K9" s="670">
        <f t="shared" si="0"/>
        <v>16</v>
      </c>
      <c r="L9" s="619">
        <f t="shared" si="1"/>
        <v>3</v>
      </c>
      <c r="N9" s="21"/>
    </row>
    <row r="10" spans="1:15" x14ac:dyDescent="0.25">
      <c r="A10" s="652" t="s">
        <v>365</v>
      </c>
      <c r="B10" s="653">
        <v>369</v>
      </c>
      <c r="C10" s="653">
        <v>15</v>
      </c>
      <c r="J10" s="652" t="s">
        <v>365</v>
      </c>
      <c r="K10" s="671">
        <f t="shared" si="0"/>
        <v>369</v>
      </c>
      <c r="L10" s="620">
        <f t="shared" si="1"/>
        <v>15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5.71</v>
      </c>
      <c r="C15" s="197"/>
      <c r="D15" s="253"/>
      <c r="E15" s="211"/>
      <c r="F15" s="253"/>
      <c r="G15" s="253"/>
      <c r="J15" s="673" t="s">
        <v>488</v>
      </c>
      <c r="K15" s="674">
        <f>B15</f>
        <v>5.71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0.38</v>
      </c>
      <c r="C16" s="197"/>
      <c r="D16" s="253"/>
      <c r="E16" s="254"/>
      <c r="F16" s="253"/>
      <c r="G16" s="253"/>
      <c r="J16" s="675" t="s">
        <v>489</v>
      </c>
      <c r="K16" s="676">
        <f>B16</f>
        <v>0.38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0.32</v>
      </c>
      <c r="C18" s="197"/>
      <c r="D18" s="255"/>
      <c r="E18" s="256"/>
      <c r="F18" s="253"/>
      <c r="G18" s="253"/>
      <c r="J18" s="678" t="s">
        <v>501</v>
      </c>
      <c r="K18" s="674">
        <f>B18</f>
        <v>0.32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3.72</v>
      </c>
      <c r="C19" s="198"/>
      <c r="D19" s="255"/>
      <c r="E19" s="256"/>
      <c r="F19" s="253"/>
      <c r="G19" s="253"/>
      <c r="J19" s="672" t="s">
        <v>502</v>
      </c>
      <c r="K19" s="676">
        <f>B19</f>
        <v>3.72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3.09</v>
      </c>
      <c r="C21" s="253"/>
      <c r="D21" s="253"/>
      <c r="E21" s="253"/>
      <c r="F21" s="253"/>
      <c r="G21" s="253"/>
      <c r="J21" s="661" t="s">
        <v>498</v>
      </c>
      <c r="K21" s="679">
        <f>B21</f>
        <v>3.09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1</v>
      </c>
      <c r="C34" s="657">
        <v>2</v>
      </c>
      <c r="E34" s="44"/>
      <c r="J34" s="656" t="s">
        <v>641</v>
      </c>
      <c r="K34" s="670">
        <f t="shared" si="2"/>
        <v>1</v>
      </c>
      <c r="L34" s="619">
        <f t="shared" si="3"/>
        <v>2</v>
      </c>
      <c r="N34" s="44"/>
    </row>
    <row r="35" spans="1:15" x14ac:dyDescent="0.25">
      <c r="A35" s="650" t="s">
        <v>642</v>
      </c>
      <c r="B35" s="651">
        <v>2</v>
      </c>
      <c r="C35" s="651">
        <v>1</v>
      </c>
      <c r="E35" s="21"/>
      <c r="J35" s="650" t="s">
        <v>642</v>
      </c>
      <c r="K35" s="670">
        <f t="shared" si="2"/>
        <v>2</v>
      </c>
      <c r="L35" s="619">
        <f t="shared" si="3"/>
        <v>1</v>
      </c>
      <c r="N35" s="21"/>
    </row>
    <row r="36" spans="1:15" x14ac:dyDescent="0.25">
      <c r="A36" s="650" t="s">
        <v>643</v>
      </c>
      <c r="B36" s="651">
        <v>1</v>
      </c>
      <c r="C36" s="651">
        <v>4</v>
      </c>
      <c r="E36" s="21"/>
      <c r="J36" s="650" t="s">
        <v>643</v>
      </c>
      <c r="K36" s="670">
        <f t="shared" si="2"/>
        <v>1</v>
      </c>
      <c r="L36" s="619">
        <f t="shared" si="3"/>
        <v>4</v>
      </c>
      <c r="N36" s="21"/>
    </row>
    <row r="37" spans="1:15" x14ac:dyDescent="0.25">
      <c r="A37" s="652" t="s">
        <v>365</v>
      </c>
      <c r="B37" s="653">
        <v>48</v>
      </c>
      <c r="C37" s="653">
        <v>11</v>
      </c>
      <c r="J37" s="652" t="s">
        <v>365</v>
      </c>
      <c r="K37" s="671">
        <f t="shared" si="2"/>
        <v>48</v>
      </c>
      <c r="L37" s="620">
        <f t="shared" si="3"/>
        <v>11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0.78</v>
      </c>
      <c r="C42" s="197"/>
      <c r="D42" s="253"/>
      <c r="E42" s="211"/>
      <c r="F42" s="253"/>
      <c r="G42" s="253"/>
      <c r="J42" s="673" t="s">
        <v>488</v>
      </c>
      <c r="K42" s="674">
        <f>B42</f>
        <v>0.78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0.27</v>
      </c>
      <c r="C43" s="197"/>
      <c r="D43" s="253"/>
      <c r="E43" s="254"/>
      <c r="F43" s="253"/>
      <c r="G43" s="253"/>
      <c r="J43" s="675" t="s">
        <v>489</v>
      </c>
      <c r="K43" s="676">
        <f>B43</f>
        <v>0.27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0.06</v>
      </c>
      <c r="C45" s="197"/>
      <c r="D45" s="255"/>
      <c r="E45" s="256"/>
      <c r="F45" s="253"/>
      <c r="G45" s="253"/>
      <c r="J45" s="678" t="s">
        <v>501</v>
      </c>
      <c r="K45" s="674">
        <f>B45</f>
        <v>0.06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0.69</v>
      </c>
      <c r="C46" s="198"/>
      <c r="D46" s="255"/>
      <c r="E46" s="256"/>
      <c r="F46" s="253"/>
      <c r="G46" s="253"/>
      <c r="J46" s="672" t="s">
        <v>502</v>
      </c>
      <c r="K46" s="676">
        <f>B46</f>
        <v>0.69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0.53</v>
      </c>
      <c r="C48" s="253"/>
      <c r="D48" s="253"/>
      <c r="E48" s="253"/>
      <c r="F48" s="253"/>
      <c r="G48" s="253"/>
      <c r="J48" s="661" t="s">
        <v>498</v>
      </c>
      <c r="K48" s="679">
        <f>B48</f>
        <v>0.53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451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38290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294</v>
      </c>
      <c r="D4" s="643">
        <v>2</v>
      </c>
      <c r="E4" s="643">
        <v>39125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0</v>
      </c>
      <c r="D5" s="602">
        <v>2</v>
      </c>
      <c r="E5" s="602">
        <v>25766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451</v>
      </c>
      <c r="D6" s="617">
        <v>2</v>
      </c>
      <c r="E6" s="617">
        <v>38290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1.5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1.1000000000000001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0.32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0.7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42.7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0.49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86.9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422649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28982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</v>
      </c>
      <c r="C4" s="600">
        <v>6.6</v>
      </c>
      <c r="D4" s="600">
        <v>38.4</v>
      </c>
      <c r="E4" s="600">
        <v>0.67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18.7</v>
      </c>
      <c r="E5" s="751">
        <v>0.6</v>
      </c>
      <c r="G5" s="647" t="s">
        <v>446</v>
      </c>
      <c r="H5" s="648">
        <f>IF(ISBLANK(B4),"",B4)</f>
        <v>1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42.7</v>
      </c>
      <c r="E6" s="959">
        <v>0.49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6.6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21</v>
      </c>
      <c r="C4" s="643">
        <v>1.4</v>
      </c>
      <c r="D4" s="643">
        <v>1.1000000000000001</v>
      </c>
      <c r="E4" s="643">
        <v>0.15</v>
      </c>
      <c r="F4" s="643">
        <v>1.1000000000000001</v>
      </c>
      <c r="G4" s="643">
        <v>1.4</v>
      </c>
      <c r="H4" s="1066"/>
      <c r="I4" s="253"/>
      <c r="J4" s="253"/>
      <c r="K4" s="253"/>
    </row>
    <row r="5" spans="1:11" x14ac:dyDescent="0.25">
      <c r="A5" s="480">
        <v>2021</v>
      </c>
      <c r="B5" s="602">
        <v>20</v>
      </c>
      <c r="C5" s="602">
        <v>1.4</v>
      </c>
      <c r="D5" s="602">
        <v>1.1000000000000001</v>
      </c>
      <c r="E5" s="602">
        <v>0.15</v>
      </c>
      <c r="F5" s="602">
        <v>1.3</v>
      </c>
      <c r="G5" s="602">
        <v>0.7</v>
      </c>
      <c r="H5" s="1066"/>
      <c r="I5" s="253"/>
      <c r="J5" s="253"/>
      <c r="K5" s="253"/>
    </row>
    <row r="6" spans="1:11" x14ac:dyDescent="0.25">
      <c r="A6" s="360">
        <v>2022</v>
      </c>
      <c r="B6" s="602">
        <v>22</v>
      </c>
      <c r="C6" s="602">
        <v>1.5</v>
      </c>
      <c r="D6" s="602">
        <v>1.1000000000000001</v>
      </c>
      <c r="E6" s="602">
        <v>0.32</v>
      </c>
      <c r="F6" s="602">
        <v>0.5</v>
      </c>
      <c r="G6" s="602">
        <v>0.7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84.4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82.8</v>
      </c>
      <c r="C6" s="602">
        <v>74.8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86.9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880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6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293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4882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13534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928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1030</v>
      </c>
      <c r="C5" s="1034">
        <v>475</v>
      </c>
      <c r="D5" s="600">
        <v>555</v>
      </c>
      <c r="G5" s="871" t="s">
        <v>126</v>
      </c>
      <c r="H5" s="637">
        <f>IF(ISBLANK(D7),"",D7)</f>
        <v>460</v>
      </c>
    </row>
    <row r="6" spans="1:17" x14ac:dyDescent="0.25">
      <c r="A6" s="641">
        <v>2021</v>
      </c>
      <c r="B6" s="1034">
        <v>1041</v>
      </c>
      <c r="C6" s="1034">
        <v>487</v>
      </c>
      <c r="D6" s="602">
        <v>554</v>
      </c>
      <c r="G6" s="635" t="s">
        <v>127</v>
      </c>
      <c r="H6" s="623">
        <f>IF(ISBLANK(C7),"",C7)</f>
        <v>420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880</v>
      </c>
      <c r="C7" s="1034">
        <v>420</v>
      </c>
      <c r="D7" s="617">
        <v>460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460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420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4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2.4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2.4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7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4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2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939</v>
      </c>
      <c r="C6" s="55">
        <v>490</v>
      </c>
      <c r="D6" s="55">
        <v>449</v>
      </c>
      <c r="E6" s="70">
        <v>1014</v>
      </c>
      <c r="F6" s="55">
        <v>539</v>
      </c>
      <c r="G6" s="110">
        <v>475</v>
      </c>
      <c r="H6" s="55">
        <v>533</v>
      </c>
      <c r="I6" s="55">
        <v>268</v>
      </c>
      <c r="J6" s="55">
        <v>265</v>
      </c>
      <c r="K6" s="70">
        <v>2344</v>
      </c>
      <c r="L6" s="55">
        <v>1226</v>
      </c>
      <c r="M6" s="110">
        <v>1118</v>
      </c>
      <c r="N6" s="70">
        <v>2132</v>
      </c>
      <c r="O6" s="55">
        <v>1072</v>
      </c>
      <c r="P6" s="110">
        <v>1060</v>
      </c>
      <c r="Q6" s="70">
        <v>9109</v>
      </c>
      <c r="R6" s="55">
        <v>4593</v>
      </c>
      <c r="S6" s="110">
        <v>4516</v>
      </c>
      <c r="T6" s="70">
        <v>14620</v>
      </c>
      <c r="U6" s="55">
        <v>7216</v>
      </c>
      <c r="V6" s="160">
        <v>7404</v>
      </c>
    </row>
    <row r="7" spans="1:22" x14ac:dyDescent="0.25">
      <c r="A7" s="286">
        <v>2021</v>
      </c>
      <c r="B7" s="167">
        <v>988</v>
      </c>
      <c r="C7" s="94">
        <v>520</v>
      </c>
      <c r="D7" s="94">
        <v>468</v>
      </c>
      <c r="E7" s="167">
        <v>1004</v>
      </c>
      <c r="F7" s="94">
        <v>525</v>
      </c>
      <c r="G7" s="169">
        <v>479</v>
      </c>
      <c r="H7" s="94">
        <v>524</v>
      </c>
      <c r="I7" s="94">
        <v>270</v>
      </c>
      <c r="J7" s="94">
        <v>254</v>
      </c>
      <c r="K7" s="167">
        <v>2378</v>
      </c>
      <c r="L7" s="94">
        <v>1248</v>
      </c>
      <c r="M7" s="169">
        <v>1130</v>
      </c>
      <c r="N7" s="167">
        <v>2105</v>
      </c>
      <c r="O7" s="94">
        <v>1047</v>
      </c>
      <c r="P7" s="169">
        <v>1058</v>
      </c>
      <c r="Q7" s="167">
        <v>9069</v>
      </c>
      <c r="R7" s="94">
        <v>4565</v>
      </c>
      <c r="S7" s="169">
        <v>4504</v>
      </c>
      <c r="T7" s="212">
        <v>14636</v>
      </c>
      <c r="U7" s="58">
        <v>7211</v>
      </c>
      <c r="V7" s="160">
        <v>7425</v>
      </c>
    </row>
    <row r="8" spans="1:22" x14ac:dyDescent="0.25">
      <c r="A8" s="219">
        <v>2022</v>
      </c>
      <c r="B8" s="72">
        <v>1028</v>
      </c>
      <c r="C8" s="61">
        <v>551</v>
      </c>
      <c r="D8" s="61">
        <v>477</v>
      </c>
      <c r="E8" s="72">
        <v>1023</v>
      </c>
      <c r="F8" s="61">
        <v>530</v>
      </c>
      <c r="G8" s="111">
        <v>493</v>
      </c>
      <c r="H8" s="61">
        <v>532</v>
      </c>
      <c r="I8" s="61">
        <v>281</v>
      </c>
      <c r="J8" s="61">
        <v>251</v>
      </c>
      <c r="K8" s="72">
        <v>2445</v>
      </c>
      <c r="L8" s="61">
        <v>1291</v>
      </c>
      <c r="M8" s="111">
        <v>1154</v>
      </c>
      <c r="N8" s="72">
        <v>2025</v>
      </c>
      <c r="O8" s="61">
        <v>1035</v>
      </c>
      <c r="P8" s="111">
        <v>990</v>
      </c>
      <c r="Q8" s="72">
        <v>8986</v>
      </c>
      <c r="R8" s="61">
        <v>4573</v>
      </c>
      <c r="S8" s="111">
        <v>4413</v>
      </c>
      <c r="T8" s="72">
        <v>14583</v>
      </c>
      <c r="U8" s="61">
        <v>7291</v>
      </c>
      <c r="V8" s="111">
        <v>7292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1028</v>
      </c>
      <c r="C15" s="172">
        <f>E8</f>
        <v>1023</v>
      </c>
      <c r="D15" s="172">
        <f>H8</f>
        <v>532</v>
      </c>
      <c r="E15" s="172">
        <f>K8</f>
        <v>2445</v>
      </c>
      <c r="F15" s="172">
        <f>N8</f>
        <v>2025</v>
      </c>
      <c r="G15" s="172">
        <f>Q8</f>
        <v>8986</v>
      </c>
      <c r="H15" s="334">
        <f>T8</f>
        <v>14583</v>
      </c>
      <c r="M15" s="172">
        <f>K8</f>
        <v>2445</v>
      </c>
      <c r="N15" s="172">
        <f>H15-E15-O15</f>
        <v>8592</v>
      </c>
      <c r="O15" s="172">
        <f>H15-(B15+C15+G15)</f>
        <v>3546</v>
      </c>
      <c r="P15" s="29"/>
      <c r="Q15" s="100">
        <f>M15/H15*100</f>
        <v>16.766097510800247</v>
      </c>
      <c r="R15" s="100">
        <f>N15/H15*100</f>
        <v>58.917918123842824</v>
      </c>
      <c r="S15" s="100">
        <f>O15/H15*100</f>
        <v>24.315984365356922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16.766097510800247</v>
      </c>
      <c r="R18" s="100">
        <f>N15/H15*100</f>
        <v>58.917918123842824</v>
      </c>
      <c r="S18" s="100">
        <f>O15/H15*100</f>
        <v>24.315984365356922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6.8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5</v>
      </c>
      <c r="C4" s="600">
        <v>2</v>
      </c>
      <c r="D4" s="600">
        <v>0</v>
      </c>
      <c r="E4" s="599">
        <v>0</v>
      </c>
      <c r="F4" s="600">
        <v>2.1</v>
      </c>
      <c r="G4" s="600">
        <v>0</v>
      </c>
    </row>
    <row r="5" spans="1:10" x14ac:dyDescent="0.25">
      <c r="A5" s="286">
        <v>2022</v>
      </c>
      <c r="B5" s="751">
        <v>6</v>
      </c>
      <c r="C5" s="751">
        <v>2</v>
      </c>
      <c r="D5" s="751">
        <v>0</v>
      </c>
      <c r="E5" s="753">
        <v>0</v>
      </c>
      <c r="F5" s="751">
        <v>2.4</v>
      </c>
      <c r="G5" s="751">
        <v>0</v>
      </c>
    </row>
    <row r="6" spans="1:10" x14ac:dyDescent="0.25">
      <c r="A6" s="218">
        <v>2023</v>
      </c>
      <c r="B6" s="752">
        <v>4</v>
      </c>
      <c r="C6" s="752">
        <v>2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5</v>
      </c>
      <c r="C11" s="80">
        <f>IF(ISBLANK(D4),"",D4)</f>
        <v>0</v>
      </c>
      <c r="E11" s="103">
        <f>A4</f>
        <v>2021</v>
      </c>
      <c r="F11" s="80">
        <f>IF(ISBLANK(B4),"",B4)</f>
        <v>5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6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6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4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4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</v>
      </c>
      <c r="C18" s="80">
        <f>IF(ISBLANK(E4),"",E4)</f>
        <v>0</v>
      </c>
      <c r="E18" s="603">
        <f>A4</f>
        <v>2021</v>
      </c>
      <c r="F18" s="100">
        <f>IF(ISBLANK(C4),"",C4)</f>
        <v>2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2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2</v>
      </c>
      <c r="C20" s="83">
        <f>IF(ISBLANK(E6),"",E6)</f>
        <v>0</v>
      </c>
      <c r="E20" s="155">
        <f t="shared" si="5"/>
        <v>2023</v>
      </c>
      <c r="F20" s="83">
        <f>IF(ISBLANK(C6),"",C6)</f>
        <v>2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62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316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12.5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85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3.3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71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352</v>
      </c>
    </row>
    <row r="17" spans="2:3" x14ac:dyDescent="0.25">
      <c r="B17" s="253">
        <v>2022</v>
      </c>
      <c r="C17" s="1100">
        <v>309</v>
      </c>
    </row>
    <row r="18" spans="2:3" x14ac:dyDescent="0.25">
      <c r="B18" s="253">
        <v>2023</v>
      </c>
      <c r="C18" s="1100">
        <v>316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352</v>
      </c>
    </row>
    <row r="22" spans="2:3" x14ac:dyDescent="0.25">
      <c r="B22" s="636">
        <f>B17</f>
        <v>2022</v>
      </c>
      <c r="C22" s="636">
        <f t="shared" ref="C22:C23" si="0">IF(ISBLANK(C17),"",C17)</f>
        <v>309</v>
      </c>
    </row>
    <row r="23" spans="2:3" x14ac:dyDescent="0.25">
      <c r="B23" s="636">
        <f>B18</f>
        <v>2023</v>
      </c>
      <c r="C23" s="636">
        <f t="shared" si="0"/>
        <v>316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9</v>
      </c>
      <c r="C5" s="55">
        <v>15</v>
      </c>
      <c r="D5" s="55">
        <v>6</v>
      </c>
      <c r="E5" s="269">
        <f>SUM(B5:D5)</f>
        <v>30</v>
      </c>
      <c r="F5" s="71">
        <v>75</v>
      </c>
      <c r="G5" s="70">
        <v>0.4</v>
      </c>
      <c r="H5" s="55">
        <v>0.2</v>
      </c>
      <c r="I5" s="110">
        <v>0.2</v>
      </c>
      <c r="J5" s="71">
        <v>0.5</v>
      </c>
    </row>
    <row r="6" spans="1:10" x14ac:dyDescent="0.25">
      <c r="A6" s="286">
        <v>2022</v>
      </c>
      <c r="B6" s="757">
        <v>10</v>
      </c>
      <c r="C6" s="758">
        <v>17</v>
      </c>
      <c r="D6" s="758">
        <v>5</v>
      </c>
      <c r="E6" s="270">
        <f>SUM(B6:D6)</f>
        <v>32</v>
      </c>
      <c r="F6" s="214">
        <v>65</v>
      </c>
      <c r="G6" s="457">
        <v>0.4</v>
      </c>
      <c r="H6" s="458">
        <v>0.2</v>
      </c>
      <c r="I6" s="763">
        <v>0.1</v>
      </c>
      <c r="J6" s="214">
        <v>0.4</v>
      </c>
    </row>
    <row r="7" spans="1:10" x14ac:dyDescent="0.25">
      <c r="A7" s="218">
        <v>2023</v>
      </c>
      <c r="B7" s="167">
        <v>14</v>
      </c>
      <c r="C7" s="94">
        <v>18</v>
      </c>
      <c r="D7" s="94">
        <v>6</v>
      </c>
      <c r="E7" s="447">
        <f>SUM(B7:D7)</f>
        <v>38</v>
      </c>
      <c r="F7" s="168">
        <v>62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75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65</v>
      </c>
      <c r="C14" s="28"/>
      <c r="D14" s="28"/>
      <c r="F14" s="625" t="s">
        <v>1526</v>
      </c>
      <c r="G14" s="621">
        <f>IF(ISBLANK(B7),"",B7)</f>
        <v>14</v>
      </c>
      <c r="I14" s="625" t="s">
        <v>1529</v>
      </c>
      <c r="J14" s="621">
        <f>IF(ISBLANK(B7),"",B7)</f>
        <v>14</v>
      </c>
    </row>
    <row r="15" spans="1:10" x14ac:dyDescent="0.25">
      <c r="A15" s="624">
        <f t="shared" ref="A15" si="1">A7</f>
        <v>2023</v>
      </c>
      <c r="B15" s="623">
        <f t="shared" si="0"/>
        <v>62</v>
      </c>
      <c r="C15" s="28"/>
      <c r="D15" s="28"/>
      <c r="F15" s="626" t="s">
        <v>1527</v>
      </c>
      <c r="G15" s="622">
        <f>IF(ISBLANK(C7),"",C7)</f>
        <v>18</v>
      </c>
      <c r="I15" s="626" t="s">
        <v>1538</v>
      </c>
      <c r="J15" s="622">
        <f>IF(ISBLANK(C7),"",C7)</f>
        <v>18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6</v>
      </c>
      <c r="I16" s="627" t="s">
        <v>1539</v>
      </c>
      <c r="J16" s="623">
        <f>IF(ISBLANK(D7),"",D7)</f>
        <v>6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0.1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37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40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16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10.3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10</v>
      </c>
      <c r="C6" s="759"/>
      <c r="D6" s="759"/>
      <c r="E6" s="457">
        <v>6.6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0</v>
      </c>
      <c r="C7" s="759"/>
      <c r="D7" s="759"/>
      <c r="E7" s="457">
        <v>0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16</v>
      </c>
      <c r="C8" s="760"/>
      <c r="D8" s="760"/>
      <c r="E8" s="601">
        <v>10.3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10</v>
      </c>
      <c r="C16" s="755"/>
      <c r="I16" s="700">
        <f>A6</f>
        <v>2020</v>
      </c>
      <c r="J16" s="674">
        <f>IF(ISBLANK(E6),"",E6)</f>
        <v>6.6</v>
      </c>
      <c r="K16" s="756"/>
    </row>
    <row r="17" spans="1:10" x14ac:dyDescent="0.25">
      <c r="A17" s="701">
        <f>A7</f>
        <v>2021</v>
      </c>
      <c r="B17" s="853">
        <f>IF(ISBLANK(B7),"",B7)</f>
        <v>0</v>
      </c>
      <c r="C17" s="755"/>
      <c r="I17" s="701">
        <f>A7</f>
        <v>2021</v>
      </c>
      <c r="J17" s="853">
        <f>IF(ISBLANK(E7),"",E7)</f>
        <v>0</v>
      </c>
    </row>
    <row r="18" spans="1:10" x14ac:dyDescent="0.25">
      <c r="A18" s="702">
        <f>A8</f>
        <v>2022</v>
      </c>
      <c r="B18" s="676">
        <f>IF(ISBLANK(B8),"",B8)</f>
        <v>16</v>
      </c>
      <c r="C18" s="755"/>
      <c r="I18" s="702">
        <f>A8</f>
        <v>2022</v>
      </c>
      <c r="J18" s="676">
        <f>IF(ISBLANK(E8),"",E8)</f>
        <v>10.3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</v>
      </c>
      <c r="D5" s="449">
        <f>IF(ISBLANK(B5),"",A5)</f>
        <v>2021</v>
      </c>
      <c r="E5" s="618">
        <f>IF(ISBLANK(B5),"",B5)</f>
        <v>2</v>
      </c>
      <c r="K5" s="217">
        <v>2020</v>
      </c>
      <c r="L5" s="655">
        <v>2.5</v>
      </c>
    </row>
    <row r="6" spans="1:12" x14ac:dyDescent="0.25">
      <c r="A6" s="229">
        <v>2022</v>
      </c>
      <c r="B6" s="602">
        <v>2</v>
      </c>
      <c r="D6" s="450">
        <f>IF(ISBLANK(B6),"",A6)</f>
        <v>2022</v>
      </c>
      <c r="E6" s="619">
        <f>IF(ISBLANK(B6),"",B6)</f>
        <v>2</v>
      </c>
      <c r="K6" s="286">
        <v>2021</v>
      </c>
      <c r="L6" s="657">
        <v>2.1</v>
      </c>
    </row>
    <row r="7" spans="1:12" x14ac:dyDescent="0.25">
      <c r="A7" s="123">
        <v>2023</v>
      </c>
      <c r="B7" s="617">
        <v>1</v>
      </c>
      <c r="D7" s="379">
        <f>IF(ISBLANK(B7),"",A7)</f>
        <v>2023</v>
      </c>
      <c r="E7" s="620">
        <f>IF(ISBLANK(B7),"",B7)</f>
        <v>1</v>
      </c>
      <c r="K7" s="219">
        <v>2022</v>
      </c>
      <c r="L7" s="617">
        <v>2.4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44</v>
      </c>
      <c r="C4" s="643">
        <v>85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25</v>
      </c>
      <c r="C5" s="602">
        <v>35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37</v>
      </c>
      <c r="C6" s="602">
        <v>40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</v>
      </c>
      <c r="C5" s="643">
        <v>4873</v>
      </c>
      <c r="D5" s="643">
        <v>343</v>
      </c>
      <c r="E5" s="869">
        <v>7</v>
      </c>
      <c r="F5" s="1039">
        <v>6.6</v>
      </c>
      <c r="G5" s="1039">
        <v>7.5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</v>
      </c>
      <c r="C6" s="657">
        <v>4885</v>
      </c>
      <c r="D6" s="657">
        <v>347</v>
      </c>
      <c r="E6" s="657">
        <v>7.1</v>
      </c>
      <c r="F6" s="657">
        <v>6.8</v>
      </c>
      <c r="G6" s="657">
        <v>7.5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</v>
      </c>
      <c r="C7" s="617">
        <v>4882</v>
      </c>
      <c r="D7" s="617">
        <v>293</v>
      </c>
      <c r="E7" s="617">
        <v>6</v>
      </c>
      <c r="F7" s="617">
        <v>5.8</v>
      </c>
      <c r="G7" s="617">
        <v>6.3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14.7</v>
      </c>
      <c r="C4" s="655">
        <v>93</v>
      </c>
      <c r="D4" s="655">
        <v>3.9</v>
      </c>
      <c r="E4" s="655">
        <v>79</v>
      </c>
      <c r="F4" s="655">
        <v>0.5</v>
      </c>
      <c r="G4" s="655">
        <v>5</v>
      </c>
      <c r="H4" s="655">
        <v>2</v>
      </c>
      <c r="I4" s="655">
        <v>8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12.5</v>
      </c>
      <c r="C5" s="602">
        <v>81</v>
      </c>
      <c r="D5" s="602">
        <v>3.3</v>
      </c>
      <c r="E5" s="602">
        <v>74</v>
      </c>
      <c r="F5" s="602">
        <v>0.5</v>
      </c>
      <c r="G5" s="602">
        <v>6</v>
      </c>
      <c r="H5" s="602">
        <v>2</v>
      </c>
      <c r="I5" s="602">
        <v>8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85</v>
      </c>
      <c r="D6" s="617"/>
      <c r="E6" s="617">
        <v>71</v>
      </c>
      <c r="F6" s="617"/>
      <c r="G6" s="617">
        <v>4</v>
      </c>
      <c r="H6" s="617">
        <v>2</v>
      </c>
      <c r="I6" s="617">
        <v>7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29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158</v>
      </c>
      <c r="C4" s="1006">
        <v>76</v>
      </c>
      <c r="D4" s="1006">
        <v>82</v>
      </c>
      <c r="E4" s="1005">
        <v>278</v>
      </c>
      <c r="F4" s="1006">
        <v>153</v>
      </c>
      <c r="G4" s="1006">
        <v>125</v>
      </c>
      <c r="H4" s="1007">
        <v>10.8</v>
      </c>
      <c r="I4" s="1007">
        <v>19</v>
      </c>
      <c r="J4" s="1007">
        <v>-8.1999999999999993</v>
      </c>
      <c r="K4" s="70">
        <v>346</v>
      </c>
      <c r="L4" s="55">
        <v>160</v>
      </c>
      <c r="M4" s="110">
        <v>186</v>
      </c>
      <c r="N4" s="55">
        <v>229</v>
      </c>
      <c r="O4" s="55">
        <v>107</v>
      </c>
      <c r="P4" s="110">
        <v>122</v>
      </c>
    </row>
    <row r="5" spans="1:17" x14ac:dyDescent="0.25">
      <c r="A5" s="286">
        <v>2021</v>
      </c>
      <c r="B5" s="1008">
        <v>155</v>
      </c>
      <c r="C5" s="1009">
        <v>86</v>
      </c>
      <c r="D5" s="1009">
        <v>69</v>
      </c>
      <c r="E5" s="1008">
        <v>315</v>
      </c>
      <c r="F5" s="1009">
        <v>163</v>
      </c>
      <c r="G5" s="1009">
        <v>152</v>
      </c>
      <c r="H5" s="1010">
        <v>10.6</v>
      </c>
      <c r="I5" s="1010">
        <v>21.5</v>
      </c>
      <c r="J5" s="1010">
        <v>-10.9</v>
      </c>
      <c r="K5" s="212">
        <v>475</v>
      </c>
      <c r="L5" s="58">
        <v>213</v>
      </c>
      <c r="M5" s="160">
        <v>262</v>
      </c>
      <c r="N5" s="58">
        <v>278</v>
      </c>
      <c r="O5" s="58">
        <v>119</v>
      </c>
      <c r="P5" s="160">
        <v>159</v>
      </c>
    </row>
    <row r="6" spans="1:17" x14ac:dyDescent="0.25">
      <c r="A6" s="219">
        <v>2022</v>
      </c>
      <c r="B6" s="1011">
        <v>145</v>
      </c>
      <c r="C6" s="1012">
        <v>79</v>
      </c>
      <c r="D6" s="1012">
        <v>66</v>
      </c>
      <c r="E6" s="1011">
        <v>240</v>
      </c>
      <c r="F6" s="1012">
        <v>129</v>
      </c>
      <c r="G6" s="1012">
        <v>111</v>
      </c>
      <c r="H6" s="1013">
        <v>9.9</v>
      </c>
      <c r="I6" s="1013">
        <v>16.5</v>
      </c>
      <c r="J6" s="1013">
        <v>-6.5</v>
      </c>
      <c r="K6" s="1014">
        <v>631</v>
      </c>
      <c r="L6" s="1015">
        <v>291</v>
      </c>
      <c r="M6" s="1016">
        <v>340</v>
      </c>
      <c r="N6" s="1015">
        <v>411</v>
      </c>
      <c r="O6" s="1015">
        <v>182</v>
      </c>
      <c r="P6" s="1016">
        <v>229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82</v>
      </c>
      <c r="C13" s="319">
        <f>IF(ISBLANK(C4),"",C4)</f>
        <v>76</v>
      </c>
      <c r="D13" s="364"/>
      <c r="E13" s="322">
        <f>A4</f>
        <v>2020</v>
      </c>
      <c r="F13" s="319">
        <f>IF(ISBLANK(G4),"",G4)</f>
        <v>125</v>
      </c>
      <c r="G13" s="319">
        <f>IF(ISBLANK(F4),"",F4)</f>
        <v>153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69</v>
      </c>
      <c r="C14" s="320">
        <f t="shared" ref="C14:C15" si="2">IF(ISBLANK(C5),"",C5)</f>
        <v>86</v>
      </c>
      <c r="D14" s="364"/>
      <c r="E14" s="323">
        <f t="shared" ref="E14:E15" si="3">A5</f>
        <v>2021</v>
      </c>
      <c r="F14" s="320">
        <f t="shared" ref="F14:F15" si="4">IF(ISBLANK(G5),"",G5)</f>
        <v>152</v>
      </c>
      <c r="G14" s="320">
        <f t="shared" ref="G14:G15" si="5">IF(ISBLANK(F5),"",F5)</f>
        <v>163</v>
      </c>
      <c r="H14" s="389"/>
      <c r="I14" s="389"/>
      <c r="J14" s="48"/>
      <c r="K14" s="325" t="s">
        <v>536</v>
      </c>
      <c r="L14" s="328">
        <f>IF(ISBLANK(K4),"",K4)</f>
        <v>346</v>
      </c>
      <c r="M14" s="328">
        <f>IF(ISBLANK(K5),"",K5)</f>
        <v>475</v>
      </c>
      <c r="N14" s="328">
        <f>IF(ISBLANK(K6),"",K6)</f>
        <v>631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66</v>
      </c>
      <c r="C15" s="321">
        <f t="shared" si="2"/>
        <v>79</v>
      </c>
      <c r="E15" s="324">
        <f t="shared" si="3"/>
        <v>2022</v>
      </c>
      <c r="F15" s="321">
        <f t="shared" si="4"/>
        <v>111</v>
      </c>
      <c r="G15" s="321">
        <f t="shared" si="5"/>
        <v>129</v>
      </c>
      <c r="H15" s="211"/>
      <c r="I15" s="211"/>
      <c r="J15" s="28"/>
      <c r="K15" s="326" t="s">
        <v>535</v>
      </c>
      <c r="L15" s="329">
        <f>IF(ISBLANK(N4),"",N4)</f>
        <v>229</v>
      </c>
      <c r="M15" s="329">
        <f>IF(ISBLANK(N5),"",N5)</f>
        <v>278</v>
      </c>
      <c r="N15" s="329">
        <f>IF(ISBLANK(N6),"",N6)</f>
        <v>411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346</v>
      </c>
      <c r="M19" s="328">
        <f>IF(ISBLANK(K5),"",K5)</f>
        <v>475</v>
      </c>
      <c r="N19" s="328">
        <f>IF(ISBLANK(K6),"",K6)</f>
        <v>631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229</v>
      </c>
      <c r="M20" s="329">
        <f>IF(ISBLANK(N5),"",N5)</f>
        <v>278</v>
      </c>
      <c r="N20" s="329">
        <f>IF(ISBLANK(N6),"",N6)</f>
        <v>411</v>
      </c>
      <c r="O20" s="364"/>
    </row>
    <row r="21" spans="1:15" x14ac:dyDescent="0.25">
      <c r="A21" s="322">
        <f>A4</f>
        <v>2020</v>
      </c>
      <c r="B21" s="319">
        <f>IF(ISBLANK(D4),"",D4)</f>
        <v>82</v>
      </c>
      <c r="C21" s="319">
        <f>IF(ISBLANK(C4),"",C4)</f>
        <v>76</v>
      </c>
      <c r="E21" s="322">
        <f>A4</f>
        <v>2020</v>
      </c>
      <c r="F21" s="319">
        <f>IF(ISBLANK(G4),"",G4)</f>
        <v>125</v>
      </c>
      <c r="G21" s="319">
        <f>IF(ISBLANK(F4),"",F4)</f>
        <v>153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69</v>
      </c>
      <c r="C22" s="320">
        <f t="shared" ref="C22:C23" si="8">IF(ISBLANK(C5),"",C5)</f>
        <v>86</v>
      </c>
      <c r="E22" s="323">
        <f t="shared" ref="E22:E23" si="9">A5</f>
        <v>2021</v>
      </c>
      <c r="F22" s="320">
        <f t="shared" ref="F22:F23" si="10">IF(ISBLANK(G5),"",G5)</f>
        <v>152</v>
      </c>
      <c r="G22" s="320">
        <f t="shared" ref="G22:G23" si="11">IF(ISBLANK(F5),"",F5)</f>
        <v>163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66</v>
      </c>
      <c r="C23" s="321">
        <f t="shared" si="8"/>
        <v>79</v>
      </c>
      <c r="E23" s="324">
        <f t="shared" si="9"/>
        <v>2022</v>
      </c>
      <c r="F23" s="321">
        <f t="shared" si="10"/>
        <v>111</v>
      </c>
      <c r="G23" s="321">
        <f t="shared" si="11"/>
        <v>129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5</v>
      </c>
      <c r="C5" s="611"/>
      <c r="D5" s="611"/>
      <c r="E5" s="599">
        <v>0</v>
      </c>
      <c r="F5" s="616"/>
      <c r="G5" s="945"/>
      <c r="H5" s="599">
        <v>12</v>
      </c>
      <c r="I5" s="616">
        <v>2</v>
      </c>
      <c r="J5" s="616">
        <v>10</v>
      </c>
      <c r="K5" s="616"/>
      <c r="L5" s="945"/>
    </row>
    <row r="6" spans="1:12" x14ac:dyDescent="0.25">
      <c r="A6" s="286">
        <v>2021</v>
      </c>
      <c r="B6" s="601">
        <v>4</v>
      </c>
      <c r="C6" s="612"/>
      <c r="D6" s="612"/>
      <c r="E6" s="1034">
        <v>6</v>
      </c>
      <c r="F6" s="1028"/>
      <c r="G6" s="980"/>
      <c r="H6" s="1034">
        <v>34</v>
      </c>
      <c r="I6" s="1028">
        <v>15</v>
      </c>
      <c r="J6" s="1028">
        <v>19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3</v>
      </c>
      <c r="F7" s="1028"/>
      <c r="G7" s="980"/>
      <c r="H7" s="1034">
        <v>29</v>
      </c>
      <c r="I7" s="1028">
        <v>6</v>
      </c>
      <c r="J7" s="1028">
        <v>23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6</v>
      </c>
    </row>
    <row r="15" spans="1:12" ht="30" x14ac:dyDescent="0.25">
      <c r="A15" s="833" t="s">
        <v>1543</v>
      </c>
      <c r="B15" s="623">
        <f>IF(ISBLANK(J7),"",J7)</f>
        <v>23</v>
      </c>
    </row>
    <row r="17" spans="1:2" x14ac:dyDescent="0.25">
      <c r="A17" s="625" t="s">
        <v>1540</v>
      </c>
      <c r="B17" s="621">
        <f>IF(ISBLANK(I7),"",I7)</f>
        <v>6</v>
      </c>
    </row>
    <row r="18" spans="1:2" x14ac:dyDescent="0.25">
      <c r="A18" s="627" t="s">
        <v>1541</v>
      </c>
      <c r="B18" s="623">
        <f>IF(ISBLANK(J7),"",J7)</f>
        <v>23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66.900000000000006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29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75.599999999999994</v>
      </c>
      <c r="C6" s="614">
        <v>32.299999999999997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77.599999999999994</v>
      </c>
      <c r="C10" s="614">
        <v>32.299999999999997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66.900000000000006</v>
      </c>
      <c r="C14" s="73">
        <v>29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674.39700000000005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372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4454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88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3994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22195.54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34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106.7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48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628.47699999999998</v>
      </c>
      <c r="C5" s="611">
        <v>495.22199999999998</v>
      </c>
      <c r="D5" s="751">
        <v>6735</v>
      </c>
      <c r="E5" s="751">
        <v>47</v>
      </c>
      <c r="G5" s="358">
        <v>2014</v>
      </c>
      <c r="H5" s="70">
        <v>21302.3</v>
      </c>
      <c r="I5" s="55">
        <v>14044.07</v>
      </c>
      <c r="J5" s="55">
        <v>7258.23</v>
      </c>
      <c r="K5" s="71">
        <v>33</v>
      </c>
    </row>
    <row r="6" spans="1:12" x14ac:dyDescent="0.25">
      <c r="A6" s="286">
        <v>2021</v>
      </c>
      <c r="B6" s="601">
        <v>650.34699999999998</v>
      </c>
      <c r="C6" s="612">
        <v>515.202</v>
      </c>
      <c r="D6" s="959">
        <v>6682</v>
      </c>
      <c r="E6" s="959">
        <v>46</v>
      </c>
      <c r="G6" s="480">
        <v>2017</v>
      </c>
      <c r="H6" s="212">
        <v>23147.59</v>
      </c>
      <c r="I6" s="58">
        <v>14056.01</v>
      </c>
      <c r="J6" s="58">
        <v>9091.58</v>
      </c>
      <c r="K6" s="214">
        <v>36</v>
      </c>
    </row>
    <row r="7" spans="1:12" x14ac:dyDescent="0.25">
      <c r="A7" s="218">
        <v>2022</v>
      </c>
      <c r="B7" s="601">
        <v>674.39700000000005</v>
      </c>
      <c r="C7" s="612">
        <v>544.41700000000003</v>
      </c>
      <c r="D7" s="959">
        <v>6942</v>
      </c>
      <c r="E7" s="959">
        <v>48</v>
      </c>
      <c r="G7" s="482">
        <v>2020</v>
      </c>
      <c r="H7" s="72">
        <v>22195.54</v>
      </c>
      <c r="I7" s="61">
        <v>14044.01</v>
      </c>
      <c r="J7" s="61">
        <v>8151.53</v>
      </c>
      <c r="K7" s="73">
        <v>34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544.41700000000003</v>
      </c>
      <c r="D14" s="631">
        <f>A5</f>
        <v>2020</v>
      </c>
      <c r="E14" s="625">
        <f>IF(ISBLANK(D5),"",D5)</f>
        <v>6735</v>
      </c>
      <c r="F14" s="211"/>
      <c r="G14" s="634" t="s">
        <v>925</v>
      </c>
      <c r="H14" s="621">
        <f>IF(ISBLANK(J7),"",J7)</f>
        <v>8151.53</v>
      </c>
      <c r="I14" s="211"/>
      <c r="J14" s="211"/>
    </row>
    <row r="15" spans="1:12" x14ac:dyDescent="0.25">
      <c r="A15" s="870" t="s">
        <v>16</v>
      </c>
      <c r="B15" s="630">
        <f>IF(ISBLANK(B7),"",B7)</f>
        <v>674.39700000000005</v>
      </c>
      <c r="D15" s="632">
        <f t="shared" ref="D15:D16" si="0">A6</f>
        <v>2021</v>
      </c>
      <c r="E15" s="626">
        <f>IF(ISBLANK(D6),"",D6)</f>
        <v>6682</v>
      </c>
      <c r="F15" s="211"/>
      <c r="G15" s="635" t="s">
        <v>926</v>
      </c>
      <c r="H15" s="623">
        <f>IF(ISBLANK(I7),"",I7)</f>
        <v>14044.01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6942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544.41700000000003</v>
      </c>
      <c r="F19" s="253"/>
      <c r="G19" s="634" t="s">
        <v>529</v>
      </c>
      <c r="H19" s="621">
        <f>IF(ISBLANK(J7),"",J7)</f>
        <v>8151.53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674.39700000000005</v>
      </c>
      <c r="F20" s="253"/>
      <c r="G20" s="635" t="s">
        <v>528</v>
      </c>
      <c r="H20" s="623">
        <f>IF(ISBLANK(I7),"",I7)</f>
        <v>14044.01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79.099999999999994</v>
      </c>
      <c r="C5" s="1092">
        <v>4454</v>
      </c>
      <c r="D5" s="1093">
        <v>252</v>
      </c>
      <c r="E5" s="1092">
        <v>3994</v>
      </c>
      <c r="F5" s="1093">
        <v>63</v>
      </c>
    </row>
    <row r="6" spans="1:9" x14ac:dyDescent="0.25">
      <c r="A6" s="218">
        <v>2021</v>
      </c>
      <c r="B6" s="1092">
        <v>98.5</v>
      </c>
      <c r="C6" s="1092">
        <v>4454</v>
      </c>
      <c r="D6" s="1093">
        <v>357</v>
      </c>
      <c r="E6" s="1092">
        <v>3994</v>
      </c>
      <c r="F6" s="1093">
        <v>83</v>
      </c>
    </row>
    <row r="7" spans="1:9" x14ac:dyDescent="0.25">
      <c r="A7" s="219">
        <v>2022</v>
      </c>
      <c r="B7" s="73">
        <v>106.7</v>
      </c>
      <c r="C7" s="73">
        <v>4454</v>
      </c>
      <c r="D7" s="73">
        <v>372</v>
      </c>
      <c r="E7" s="73">
        <v>3994</v>
      </c>
      <c r="F7" s="73">
        <v>88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310048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237583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72465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1046606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845696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200910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157637</v>
      </c>
      <c r="C5" s="458">
        <v>135925</v>
      </c>
      <c r="D5" s="458">
        <v>21712</v>
      </c>
      <c r="E5" s="457">
        <v>575708</v>
      </c>
      <c r="F5" s="458">
        <v>511043</v>
      </c>
      <c r="G5" s="458">
        <v>64665</v>
      </c>
      <c r="H5" s="457">
        <v>3.8</v>
      </c>
      <c r="I5" s="763">
        <v>3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204579</v>
      </c>
      <c r="C6" s="458">
        <v>161024</v>
      </c>
      <c r="D6" s="458">
        <v>43555</v>
      </c>
      <c r="E6" s="457">
        <v>661712</v>
      </c>
      <c r="F6" s="458">
        <v>545502</v>
      </c>
      <c r="G6" s="458">
        <v>116210</v>
      </c>
      <c r="H6" s="457">
        <v>3.4</v>
      </c>
      <c r="I6" s="763">
        <v>2.7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310048</v>
      </c>
      <c r="C7" s="612">
        <v>237583</v>
      </c>
      <c r="D7" s="612">
        <v>72465</v>
      </c>
      <c r="E7" s="601">
        <v>1046606</v>
      </c>
      <c r="F7" s="612">
        <v>845696</v>
      </c>
      <c r="G7" s="612">
        <v>200910</v>
      </c>
      <c r="H7" s="947">
        <v>3.6</v>
      </c>
      <c r="I7" s="948">
        <v>2.8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157637</v>
      </c>
      <c r="C14" s="674">
        <f t="shared" ref="C14:D14" si="0">IF(ISBLANK(C5),"",C5)</f>
        <v>135925</v>
      </c>
      <c r="D14" s="669">
        <f t="shared" si="0"/>
        <v>21712</v>
      </c>
      <c r="F14" s="884">
        <f>A5</f>
        <v>2020</v>
      </c>
      <c r="G14" s="674">
        <f>IF(ISBLANK(E5),"",E5)</f>
        <v>575708</v>
      </c>
      <c r="H14" s="674">
        <f t="shared" ref="H14:I16" si="1">IF(ISBLANK(F5),"",F5)</f>
        <v>511043</v>
      </c>
      <c r="I14" s="669">
        <f t="shared" si="1"/>
        <v>64665</v>
      </c>
      <c r="J14" s="756"/>
      <c r="K14" s="884">
        <f>A5</f>
        <v>2020</v>
      </c>
      <c r="L14" s="674">
        <f>IF(ISBLANK(H5),"",H5)</f>
        <v>3.8</v>
      </c>
      <c r="M14" s="669">
        <f>IF(ISBLANK(I5),"",I5)</f>
        <v>3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204579</v>
      </c>
      <c r="C15" s="879">
        <f t="shared" si="3"/>
        <v>161024</v>
      </c>
      <c r="D15" s="886">
        <f t="shared" si="3"/>
        <v>43555</v>
      </c>
      <c r="F15" s="890">
        <f t="shared" ref="F15:F16" si="4">A6</f>
        <v>2021</v>
      </c>
      <c r="G15" s="853">
        <f t="shared" ref="G15:G16" si="5">IF(ISBLANK(E6),"",E6)</f>
        <v>661712</v>
      </c>
      <c r="H15" s="853">
        <f t="shared" si="1"/>
        <v>545502</v>
      </c>
      <c r="I15" s="670">
        <f t="shared" si="1"/>
        <v>116210</v>
      </c>
      <c r="J15" s="211"/>
      <c r="K15" s="890">
        <f t="shared" ref="K15:K16" si="6">A6</f>
        <v>2021</v>
      </c>
      <c r="L15" s="853">
        <f t="shared" ref="L15:M16" si="7">IF(ISBLANK(H6),"",H6)</f>
        <v>3.4</v>
      </c>
      <c r="M15" s="670">
        <f t="shared" si="7"/>
        <v>2.7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310048</v>
      </c>
      <c r="C16" s="888">
        <f t="shared" si="3"/>
        <v>237583</v>
      </c>
      <c r="D16" s="889">
        <f t="shared" si="3"/>
        <v>72465</v>
      </c>
      <c r="F16" s="891">
        <f t="shared" si="4"/>
        <v>2022</v>
      </c>
      <c r="G16" s="676">
        <f t="shared" si="5"/>
        <v>1046606</v>
      </c>
      <c r="H16" s="676">
        <f t="shared" si="1"/>
        <v>845696</v>
      </c>
      <c r="I16" s="671">
        <f t="shared" si="1"/>
        <v>200910</v>
      </c>
      <c r="J16" s="211"/>
      <c r="K16" s="891">
        <f t="shared" si="6"/>
        <v>2022</v>
      </c>
      <c r="L16" s="676">
        <f t="shared" si="7"/>
        <v>3.6</v>
      </c>
      <c r="M16" s="671">
        <f t="shared" si="7"/>
        <v>2.8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157637</v>
      </c>
      <c r="C22" s="674">
        <f t="shared" ref="C22:D22" si="8">IF(ISBLANK(C5),"",C5)</f>
        <v>135925</v>
      </c>
      <c r="D22" s="669">
        <f t="shared" si="8"/>
        <v>21712</v>
      </c>
      <c r="F22" s="884">
        <f>A5</f>
        <v>2020</v>
      </c>
      <c r="G22" s="674">
        <f>IF(ISBLANK(E5),"",E5)</f>
        <v>575708</v>
      </c>
      <c r="H22" s="674">
        <f t="shared" ref="H22:I24" si="9">IF(ISBLANK(F5),"",F5)</f>
        <v>511043</v>
      </c>
      <c r="I22" s="669">
        <f t="shared" si="9"/>
        <v>64665</v>
      </c>
      <c r="J22" s="756"/>
      <c r="K22" s="884">
        <f>A5</f>
        <v>2020</v>
      </c>
      <c r="L22" s="674">
        <f>IF(ISBLANK(H5),"",H5)</f>
        <v>3.8</v>
      </c>
      <c r="M22" s="669">
        <f>IF(ISBLANK(I5),"",I5)</f>
        <v>3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204579</v>
      </c>
      <c r="C23" s="853">
        <f t="shared" si="11"/>
        <v>161024</v>
      </c>
      <c r="D23" s="670">
        <f t="shared" si="11"/>
        <v>43555</v>
      </c>
      <c r="F23" s="890">
        <f t="shared" ref="F23:F24" si="12">A6</f>
        <v>2021</v>
      </c>
      <c r="G23" s="853">
        <f t="shared" ref="G23:G24" si="13">IF(ISBLANK(E6),"",E6)</f>
        <v>661712</v>
      </c>
      <c r="H23" s="853">
        <f t="shared" si="9"/>
        <v>545502</v>
      </c>
      <c r="I23" s="670">
        <f t="shared" si="9"/>
        <v>116210</v>
      </c>
      <c r="J23" s="211"/>
      <c r="K23" s="890">
        <f t="shared" ref="K23:K24" si="14">A6</f>
        <v>2021</v>
      </c>
      <c r="L23" s="853">
        <f t="shared" ref="L23:M24" si="15">IF(ISBLANK(H6),"",H6)</f>
        <v>3.4</v>
      </c>
      <c r="M23" s="670">
        <f t="shared" si="15"/>
        <v>2.7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310048</v>
      </c>
      <c r="C24" s="676">
        <f t="shared" si="11"/>
        <v>237583</v>
      </c>
      <c r="D24" s="671">
        <f t="shared" si="11"/>
        <v>72465</v>
      </c>
      <c r="F24" s="891">
        <f t="shared" si="12"/>
        <v>2022</v>
      </c>
      <c r="G24" s="676">
        <f t="shared" si="13"/>
        <v>1046606</v>
      </c>
      <c r="H24" s="676">
        <f t="shared" si="9"/>
        <v>845696</v>
      </c>
      <c r="I24" s="671">
        <f t="shared" si="9"/>
        <v>200910</v>
      </c>
      <c r="J24" s="211"/>
      <c r="K24" s="891">
        <f t="shared" si="14"/>
        <v>2022</v>
      </c>
      <c r="L24" s="676">
        <f t="shared" si="15"/>
        <v>3.6</v>
      </c>
      <c r="M24" s="671">
        <f t="shared" si="15"/>
        <v>2.8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33</v>
      </c>
      <c r="C3" s="71">
        <v>16</v>
      </c>
      <c r="D3" s="71">
        <v>10.3</v>
      </c>
      <c r="F3" s="105" t="s">
        <v>537</v>
      </c>
      <c r="G3" s="97">
        <f>IF(ISBLANK(B3),"",B3)</f>
        <v>33</v>
      </c>
      <c r="H3" s="97">
        <f>IF(ISBLANK(B4),"",B4)</f>
        <v>61</v>
      </c>
      <c r="I3" s="97">
        <f>IF(ISBLANK(B5),"",B5)</f>
        <v>67</v>
      </c>
      <c r="J3" s="365"/>
    </row>
    <row r="4" spans="1:12" x14ac:dyDescent="0.25">
      <c r="A4" s="286">
        <v>2021</v>
      </c>
      <c r="B4" s="214">
        <v>61</v>
      </c>
      <c r="C4" s="214">
        <v>20</v>
      </c>
      <c r="D4" s="214">
        <v>13.6</v>
      </c>
      <c r="F4" s="130" t="s">
        <v>538</v>
      </c>
      <c r="G4" s="98">
        <f>IF(ISBLANK(C3),"",C3)</f>
        <v>16</v>
      </c>
      <c r="H4" s="98">
        <f>IF(ISBLANK(C4),"",C4)</f>
        <v>20</v>
      </c>
      <c r="I4" s="98">
        <f>IF(ISBLANK(C5),"",C5)</f>
        <v>14</v>
      </c>
      <c r="J4" s="365"/>
    </row>
    <row r="5" spans="1:12" x14ac:dyDescent="0.25">
      <c r="A5" s="218">
        <v>2022</v>
      </c>
      <c r="B5" s="168">
        <v>67</v>
      </c>
      <c r="C5" s="168">
        <v>14</v>
      </c>
      <c r="D5" s="168">
        <v>16.399999999999999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33</v>
      </c>
      <c r="H8" s="97">
        <f>IF(ISBLANK(B4),"",B4)</f>
        <v>61</v>
      </c>
      <c r="I8" s="97">
        <f>IF(ISBLANK(B5),"",B5)</f>
        <v>67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16</v>
      </c>
      <c r="H9" s="98">
        <f>IF(ISBLANK(C4),"",C4)</f>
        <v>20</v>
      </c>
      <c r="I9" s="98">
        <f>IF(ISBLANK(C5),"",C5)</f>
        <v>14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10.3</v>
      </c>
      <c r="H13" s="132">
        <f>IF(ISBLANK(D4),"",D4)</f>
        <v>13.6</v>
      </c>
      <c r="I13" s="132">
        <f>IF(ISBLANK(D5),"",D5)</f>
        <v>16.399999999999999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347</v>
      </c>
      <c r="C4" s="110">
        <v>407</v>
      </c>
      <c r="E4" s="29" t="s">
        <v>540</v>
      </c>
      <c r="F4" s="163">
        <f>B4/($B$22+$C$22)*100</f>
        <v>2.3794829596105056</v>
      </c>
      <c r="G4" s="163">
        <f>C4/($B$22+$C$22)*100</f>
        <v>2.7909209353356648</v>
      </c>
      <c r="J4" s="29" t="s">
        <v>540</v>
      </c>
      <c r="K4" s="163">
        <f>G4</f>
        <v>2.7909209353356648</v>
      </c>
    </row>
    <row r="5" spans="1:11" x14ac:dyDescent="0.25">
      <c r="A5" s="202" t="s">
        <v>541</v>
      </c>
      <c r="B5" s="212">
        <v>310</v>
      </c>
      <c r="C5" s="160">
        <v>330</v>
      </c>
      <c r="E5" s="29" t="s">
        <v>541</v>
      </c>
      <c r="F5" s="163">
        <f t="shared" ref="F5:G21" si="0">B5/($B$22+$C$22)*100</f>
        <v>2.1257628745799906</v>
      </c>
      <c r="G5" s="163">
        <f t="shared" si="0"/>
        <v>2.262908866488377</v>
      </c>
      <c r="J5" s="29" t="s">
        <v>541</v>
      </c>
      <c r="K5" s="163">
        <f t="shared" ref="K5:K21" si="1">G5</f>
        <v>2.262908866488377</v>
      </c>
    </row>
    <row r="6" spans="1:11" x14ac:dyDescent="0.25">
      <c r="A6" s="202" t="s">
        <v>542</v>
      </c>
      <c r="B6" s="212">
        <v>313</v>
      </c>
      <c r="C6" s="160">
        <v>344</v>
      </c>
      <c r="E6" s="29" t="s">
        <v>542</v>
      </c>
      <c r="F6" s="163">
        <f t="shared" si="0"/>
        <v>2.1463347733662483</v>
      </c>
      <c r="G6" s="163">
        <f t="shared" si="0"/>
        <v>2.3589110608242474</v>
      </c>
      <c r="J6" s="29" t="s">
        <v>542</v>
      </c>
      <c r="K6" s="163">
        <f t="shared" si="1"/>
        <v>2.3589110608242474</v>
      </c>
    </row>
    <row r="7" spans="1:11" x14ac:dyDescent="0.25">
      <c r="A7" s="202" t="s">
        <v>543</v>
      </c>
      <c r="B7" s="212">
        <v>325</v>
      </c>
      <c r="C7" s="160">
        <v>356</v>
      </c>
      <c r="E7" s="29" t="s">
        <v>543</v>
      </c>
      <c r="F7" s="163">
        <f t="shared" si="0"/>
        <v>2.2286223685112803</v>
      </c>
      <c r="G7" s="163">
        <f t="shared" si="0"/>
        <v>2.4411986559692793</v>
      </c>
      <c r="J7" s="29" t="s">
        <v>543</v>
      </c>
      <c r="K7" s="163">
        <f t="shared" si="1"/>
        <v>2.4411986559692793</v>
      </c>
    </row>
    <row r="8" spans="1:11" x14ac:dyDescent="0.25">
      <c r="A8" s="202" t="s">
        <v>544</v>
      </c>
      <c r="B8" s="212">
        <v>315</v>
      </c>
      <c r="C8" s="160">
        <v>336</v>
      </c>
      <c r="E8" s="29" t="s">
        <v>544</v>
      </c>
      <c r="F8" s="163">
        <f t="shared" si="0"/>
        <v>2.1600493725570868</v>
      </c>
      <c r="G8" s="163">
        <f t="shared" si="0"/>
        <v>2.3040526640608929</v>
      </c>
      <c r="J8" s="29" t="s">
        <v>544</v>
      </c>
      <c r="K8" s="163">
        <f t="shared" si="1"/>
        <v>2.3040526640608929</v>
      </c>
    </row>
    <row r="9" spans="1:11" x14ac:dyDescent="0.25">
      <c r="A9" s="202" t="s">
        <v>545</v>
      </c>
      <c r="B9" s="212">
        <v>350</v>
      </c>
      <c r="C9" s="160">
        <v>343</v>
      </c>
      <c r="E9" s="29" t="s">
        <v>545</v>
      </c>
      <c r="F9" s="163">
        <f t="shared" si="0"/>
        <v>2.4000548583967634</v>
      </c>
      <c r="G9" s="163">
        <f t="shared" si="0"/>
        <v>2.3520537612288281</v>
      </c>
      <c r="J9" s="29" t="s">
        <v>545</v>
      </c>
      <c r="K9" s="163">
        <f t="shared" si="1"/>
        <v>2.3520537612288281</v>
      </c>
    </row>
    <row r="10" spans="1:11" x14ac:dyDescent="0.25">
      <c r="A10" s="202" t="s">
        <v>546</v>
      </c>
      <c r="B10" s="212">
        <v>413</v>
      </c>
      <c r="C10" s="160">
        <v>445</v>
      </c>
      <c r="E10" s="29" t="s">
        <v>546</v>
      </c>
      <c r="F10" s="163">
        <f t="shared" si="0"/>
        <v>2.8320647329081807</v>
      </c>
      <c r="G10" s="163">
        <f t="shared" si="0"/>
        <v>3.0514983199615995</v>
      </c>
      <c r="J10" s="29" t="s">
        <v>546</v>
      </c>
      <c r="K10" s="163">
        <f t="shared" si="1"/>
        <v>3.0514983199615995</v>
      </c>
    </row>
    <row r="11" spans="1:11" x14ac:dyDescent="0.25">
      <c r="A11" s="202" t="s">
        <v>547</v>
      </c>
      <c r="B11" s="212">
        <v>458</v>
      </c>
      <c r="C11" s="160">
        <v>486</v>
      </c>
      <c r="E11" s="29" t="s">
        <v>547</v>
      </c>
      <c r="F11" s="163">
        <f t="shared" si="0"/>
        <v>3.1406432147020507</v>
      </c>
      <c r="G11" s="163">
        <f t="shared" si="0"/>
        <v>3.3326476033737915</v>
      </c>
      <c r="J11" s="29" t="s">
        <v>547</v>
      </c>
      <c r="K11" s="163">
        <f t="shared" si="1"/>
        <v>3.3326476033737915</v>
      </c>
    </row>
    <row r="12" spans="1:11" x14ac:dyDescent="0.25">
      <c r="A12" s="202" t="s">
        <v>548</v>
      </c>
      <c r="B12" s="212">
        <v>452</v>
      </c>
      <c r="C12" s="160">
        <v>461</v>
      </c>
      <c r="E12" s="29" t="s">
        <v>548</v>
      </c>
      <c r="F12" s="163">
        <f t="shared" si="0"/>
        <v>3.0994994171295343</v>
      </c>
      <c r="G12" s="163">
        <f t="shared" si="0"/>
        <v>3.161215113488308</v>
      </c>
      <c r="J12" s="29" t="s">
        <v>548</v>
      </c>
      <c r="K12" s="163">
        <f t="shared" si="1"/>
        <v>3.161215113488308</v>
      </c>
    </row>
    <row r="13" spans="1:11" x14ac:dyDescent="0.25">
      <c r="A13" s="202" t="s">
        <v>549</v>
      </c>
      <c r="B13" s="212">
        <v>465</v>
      </c>
      <c r="C13" s="160">
        <v>506</v>
      </c>
      <c r="E13" s="29" t="s">
        <v>549</v>
      </c>
      <c r="F13" s="163">
        <f t="shared" si="0"/>
        <v>3.1886443118699854</v>
      </c>
      <c r="G13" s="163">
        <f t="shared" si="0"/>
        <v>3.4697935952821779</v>
      </c>
      <c r="J13" s="29" t="s">
        <v>549</v>
      </c>
      <c r="K13" s="163">
        <f t="shared" si="1"/>
        <v>3.4697935952821779</v>
      </c>
    </row>
    <row r="14" spans="1:11" x14ac:dyDescent="0.25">
      <c r="A14" s="202" t="s">
        <v>550</v>
      </c>
      <c r="B14" s="212">
        <v>497</v>
      </c>
      <c r="C14" s="160">
        <v>509</v>
      </c>
      <c r="E14" s="29" t="s">
        <v>550</v>
      </c>
      <c r="F14" s="163">
        <f t="shared" si="0"/>
        <v>3.4080778989234042</v>
      </c>
      <c r="G14" s="163">
        <f t="shared" si="0"/>
        <v>3.4903654940684357</v>
      </c>
      <c r="J14" s="29" t="s">
        <v>550</v>
      </c>
      <c r="K14" s="163">
        <f t="shared" si="1"/>
        <v>3.4903654940684357</v>
      </c>
    </row>
    <row r="15" spans="1:11" x14ac:dyDescent="0.25">
      <c r="A15" s="202" t="s">
        <v>551</v>
      </c>
      <c r="B15" s="212">
        <v>576</v>
      </c>
      <c r="C15" s="160">
        <v>574</v>
      </c>
      <c r="E15" s="29" t="s">
        <v>551</v>
      </c>
      <c r="F15" s="163">
        <f t="shared" si="0"/>
        <v>3.9498045669615305</v>
      </c>
      <c r="G15" s="163">
        <f t="shared" si="0"/>
        <v>3.9360899677706915</v>
      </c>
      <c r="J15" s="29" t="s">
        <v>551</v>
      </c>
      <c r="K15" s="163">
        <f t="shared" si="1"/>
        <v>3.9360899677706915</v>
      </c>
    </row>
    <row r="16" spans="1:11" x14ac:dyDescent="0.25">
      <c r="A16" s="202" t="s">
        <v>552</v>
      </c>
      <c r="B16" s="212">
        <v>562</v>
      </c>
      <c r="C16" s="160">
        <v>557</v>
      </c>
      <c r="E16" s="29" t="s">
        <v>552</v>
      </c>
      <c r="F16" s="163">
        <f t="shared" si="0"/>
        <v>3.8538023726256601</v>
      </c>
      <c r="G16" s="163">
        <f t="shared" si="0"/>
        <v>3.8195158746485638</v>
      </c>
      <c r="J16" s="29" t="s">
        <v>552</v>
      </c>
      <c r="K16" s="163">
        <f t="shared" si="1"/>
        <v>3.8195158746485638</v>
      </c>
    </row>
    <row r="17" spans="1:11" x14ac:dyDescent="0.25">
      <c r="A17" s="202" t="s">
        <v>553</v>
      </c>
      <c r="B17" s="212">
        <v>621</v>
      </c>
      <c r="C17" s="160">
        <v>614</v>
      </c>
      <c r="E17" s="29" t="s">
        <v>553</v>
      </c>
      <c r="F17" s="163">
        <f t="shared" si="0"/>
        <v>4.2583830487554</v>
      </c>
      <c r="G17" s="163">
        <f t="shared" si="0"/>
        <v>4.2103819515874648</v>
      </c>
      <c r="J17" s="29" t="s">
        <v>553</v>
      </c>
      <c r="K17" s="163">
        <f t="shared" si="1"/>
        <v>4.2103819515874648</v>
      </c>
    </row>
    <row r="18" spans="1:11" x14ac:dyDescent="0.25">
      <c r="A18" s="202" t="s">
        <v>554</v>
      </c>
      <c r="B18" s="212">
        <v>523</v>
      </c>
      <c r="C18" s="160">
        <v>464</v>
      </c>
      <c r="E18" s="29" t="s">
        <v>554</v>
      </c>
      <c r="F18" s="163">
        <f t="shared" si="0"/>
        <v>3.5863676884043065</v>
      </c>
      <c r="G18" s="163">
        <f t="shared" si="0"/>
        <v>3.1817870122745666</v>
      </c>
      <c r="J18" s="29" t="s">
        <v>554</v>
      </c>
      <c r="K18" s="163">
        <f t="shared" si="1"/>
        <v>3.1817870122745666</v>
      </c>
    </row>
    <row r="19" spans="1:11" x14ac:dyDescent="0.25">
      <c r="A19" s="202" t="s">
        <v>555</v>
      </c>
      <c r="B19" s="212">
        <v>311</v>
      </c>
      <c r="C19" s="160">
        <v>227</v>
      </c>
      <c r="E19" s="29" t="s">
        <v>555</v>
      </c>
      <c r="F19" s="163">
        <f t="shared" si="0"/>
        <v>2.1326201741754098</v>
      </c>
      <c r="G19" s="163">
        <f t="shared" si="0"/>
        <v>1.5566070081601866</v>
      </c>
      <c r="J19" s="29" t="s">
        <v>555</v>
      </c>
      <c r="K19" s="163">
        <f t="shared" si="1"/>
        <v>1.5566070081601866</v>
      </c>
    </row>
    <row r="20" spans="1:11" x14ac:dyDescent="0.25">
      <c r="A20" s="202" t="s">
        <v>556</v>
      </c>
      <c r="B20" s="212">
        <v>271</v>
      </c>
      <c r="C20" s="160">
        <v>195</v>
      </c>
      <c r="E20" s="29" t="s">
        <v>556</v>
      </c>
      <c r="F20" s="163">
        <f t="shared" si="0"/>
        <v>1.8583281903586368</v>
      </c>
      <c r="G20" s="163">
        <f t="shared" si="0"/>
        <v>1.3371734211067683</v>
      </c>
      <c r="J20" s="29" t="s">
        <v>556</v>
      </c>
      <c r="K20" s="163">
        <f t="shared" si="1"/>
        <v>1.3371734211067683</v>
      </c>
    </row>
    <row r="21" spans="1:11" x14ac:dyDescent="0.25">
      <c r="A21" s="203" t="s">
        <v>557</v>
      </c>
      <c r="B21" s="72">
        <v>183</v>
      </c>
      <c r="C21" s="111">
        <v>137</v>
      </c>
      <c r="E21" s="31" t="s">
        <v>557</v>
      </c>
      <c r="F21" s="163">
        <f t="shared" si="0"/>
        <v>1.2548858259617361</v>
      </c>
      <c r="G21" s="163">
        <f t="shared" si="0"/>
        <v>0.9394500445724473</v>
      </c>
      <c r="J21" s="31" t="s">
        <v>557</v>
      </c>
      <c r="K21" s="210">
        <f t="shared" si="1"/>
        <v>0.9394500445724473</v>
      </c>
    </row>
    <row r="22" spans="1:11" x14ac:dyDescent="0.25">
      <c r="A22" s="309" t="s">
        <v>16</v>
      </c>
      <c r="B22" s="121">
        <f>SUM(B4:B21)</f>
        <v>7292</v>
      </c>
      <c r="C22" s="124">
        <f>SUM(C4:C21)</f>
        <v>7291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235</v>
      </c>
      <c r="C3" s="110">
        <v>993</v>
      </c>
      <c r="E3" s="297" t="s">
        <v>709</v>
      </c>
      <c r="F3" s="71">
        <v>47.89</v>
      </c>
      <c r="G3" s="71">
        <v>51.77</v>
      </c>
      <c r="K3" s="122" t="s">
        <v>16</v>
      </c>
      <c r="L3" s="71">
        <v>2.87</v>
      </c>
      <c r="M3" s="71">
        <v>2.57</v>
      </c>
    </row>
    <row r="4" spans="1:16" x14ac:dyDescent="0.25">
      <c r="A4" s="202" t="s">
        <v>704</v>
      </c>
      <c r="B4" s="212">
        <v>275</v>
      </c>
      <c r="C4" s="160">
        <v>1111</v>
      </c>
      <c r="E4" s="298" t="s">
        <v>710</v>
      </c>
      <c r="F4" s="214">
        <v>43.51</v>
      </c>
      <c r="G4" s="214">
        <v>37.43</v>
      </c>
      <c r="K4" s="215" t="s">
        <v>212</v>
      </c>
      <c r="L4" s="214">
        <v>2.77</v>
      </c>
      <c r="M4" s="214">
        <v>2.29</v>
      </c>
      <c r="N4" s="211"/>
    </row>
    <row r="5" spans="1:16" x14ac:dyDescent="0.25">
      <c r="A5" s="202" t="s">
        <v>705</v>
      </c>
      <c r="B5" s="212">
        <v>164</v>
      </c>
      <c r="C5" s="160">
        <v>655</v>
      </c>
      <c r="E5" s="298" t="s">
        <v>711</v>
      </c>
      <c r="F5" s="214">
        <v>7.89</v>
      </c>
      <c r="G5" s="214">
        <v>9.4700000000000006</v>
      </c>
      <c r="K5" s="123" t="s">
        <v>213</v>
      </c>
      <c r="L5" s="73">
        <v>2.89</v>
      </c>
      <c r="M5" s="73">
        <v>2.69</v>
      </c>
      <c r="N5" s="211"/>
    </row>
    <row r="6" spans="1:16" x14ac:dyDescent="0.25">
      <c r="A6" s="202" t="s">
        <v>706</v>
      </c>
      <c r="B6" s="212">
        <v>248</v>
      </c>
      <c r="C6" s="160">
        <v>647</v>
      </c>
      <c r="E6" s="298" t="s">
        <v>712</v>
      </c>
      <c r="F6" s="214">
        <v>0.63</v>
      </c>
      <c r="G6" s="214">
        <v>1.08</v>
      </c>
      <c r="K6" s="226"/>
      <c r="L6" s="164"/>
      <c r="M6" s="211"/>
    </row>
    <row r="7" spans="1:16" x14ac:dyDescent="0.25">
      <c r="A7" s="202" t="s">
        <v>707</v>
      </c>
      <c r="B7" s="212">
        <v>52</v>
      </c>
      <c r="C7" s="160">
        <v>347</v>
      </c>
      <c r="E7" s="299" t="s">
        <v>713</v>
      </c>
      <c r="F7" s="73">
        <v>7.0000000000000007E-2</v>
      </c>
      <c r="G7" s="73">
        <v>0.25</v>
      </c>
      <c r="K7" s="227"/>
      <c r="L7" s="211"/>
      <c r="M7" s="211"/>
    </row>
    <row r="8" spans="1:16" x14ac:dyDescent="0.25">
      <c r="A8" s="203" t="s">
        <v>708</v>
      </c>
      <c r="B8" s="72">
        <v>45</v>
      </c>
      <c r="C8" s="111">
        <v>364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24.119504493563273</v>
      </c>
      <c r="C13" s="301">
        <f>B3/SUM(B3:B8)*100</f>
        <v>23.061825318940137</v>
      </c>
      <c r="E13" s="217" t="s">
        <v>836</v>
      </c>
      <c r="F13" s="289">
        <f>IF(ISBLANK(F3),"",F3)</f>
        <v>47.89</v>
      </c>
      <c r="G13" s="289">
        <f>IF(ISBLANK(G3),"",G3)</f>
        <v>51.77</v>
      </c>
    </row>
    <row r="14" spans="1:16" x14ac:dyDescent="0.25">
      <c r="A14" s="220" t="s">
        <v>825</v>
      </c>
      <c r="B14" s="305">
        <f>C4/SUM(C3:C8)*100</f>
        <v>26.985669176584892</v>
      </c>
      <c r="C14" s="302">
        <f>B4/SUM(B3:B8)*100</f>
        <v>26.987242394504417</v>
      </c>
      <c r="E14" s="286" t="s">
        <v>837</v>
      </c>
      <c r="F14" s="290">
        <f t="shared" ref="F14:G17" si="0">IF(ISBLANK(F4),"",F4)</f>
        <v>43.51</v>
      </c>
      <c r="G14" s="290">
        <f t="shared" si="0"/>
        <v>37.43</v>
      </c>
    </row>
    <row r="15" spans="1:16" x14ac:dyDescent="0.25">
      <c r="A15" s="220" t="s">
        <v>826</v>
      </c>
      <c r="B15" s="305">
        <f>C5/SUM(C3:C8)*100</f>
        <v>15.909642943891184</v>
      </c>
      <c r="C15" s="302">
        <f>B5/SUM(B3:B8)*100</f>
        <v>16.094210009813541</v>
      </c>
      <c r="E15" s="286" t="s">
        <v>838</v>
      </c>
      <c r="F15" s="290">
        <f t="shared" si="0"/>
        <v>7.89</v>
      </c>
      <c r="G15" s="290">
        <f t="shared" si="0"/>
        <v>9.4700000000000006</v>
      </c>
    </row>
    <row r="16" spans="1:16" x14ac:dyDescent="0.25">
      <c r="A16" s="220" t="s">
        <v>827</v>
      </c>
      <c r="B16" s="305">
        <f>C6/SUM(C3:C8)*100</f>
        <v>15.715326694194804</v>
      </c>
      <c r="C16" s="302">
        <f>B6/SUM(B3:B8)*100</f>
        <v>24.337585868498529</v>
      </c>
      <c r="E16" s="286" t="s">
        <v>839</v>
      </c>
      <c r="F16" s="290">
        <f t="shared" si="0"/>
        <v>0.63</v>
      </c>
      <c r="G16" s="290">
        <f t="shared" si="0"/>
        <v>1.08</v>
      </c>
    </row>
    <row r="17" spans="1:18" x14ac:dyDescent="0.25">
      <c r="A17" s="220" t="s">
        <v>828</v>
      </c>
      <c r="B17" s="305">
        <f>C7/SUM(C3:C8)*100</f>
        <v>8.4284673305805189</v>
      </c>
      <c r="C17" s="302">
        <f>B7/SUM(B3:B8)*100</f>
        <v>5.1030421982335623</v>
      </c>
      <c r="E17" s="219" t="s">
        <v>840</v>
      </c>
      <c r="F17" s="291">
        <f t="shared" si="0"/>
        <v>7.0000000000000007E-2</v>
      </c>
      <c r="G17" s="291">
        <f t="shared" si="0"/>
        <v>0.25</v>
      </c>
    </row>
    <row r="18" spans="1:18" x14ac:dyDescent="0.25">
      <c r="A18" s="221" t="s">
        <v>829</v>
      </c>
      <c r="B18" s="306">
        <f>C8/SUM(C3:C8)*100</f>
        <v>8.84138936118533</v>
      </c>
      <c r="C18" s="303">
        <f>B8/SUM(B3:B8)*100</f>
        <v>4.4160942100098133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24.119504493563273</v>
      </c>
      <c r="C22" s="301">
        <f>C13</f>
        <v>23.061825318940137</v>
      </c>
    </row>
    <row r="23" spans="1:18" x14ac:dyDescent="0.25">
      <c r="A23" s="220" t="s">
        <v>831</v>
      </c>
      <c r="B23" s="305">
        <f t="shared" ref="B23:C27" si="1">B14</f>
        <v>26.985669176584892</v>
      </c>
      <c r="C23" s="302">
        <f t="shared" si="1"/>
        <v>26.987242394504417</v>
      </c>
    </row>
    <row r="24" spans="1:18" x14ac:dyDescent="0.25">
      <c r="A24" s="307" t="s">
        <v>832</v>
      </c>
      <c r="B24" s="305">
        <f t="shared" si="1"/>
        <v>15.909642943891184</v>
      </c>
      <c r="C24" s="302">
        <f t="shared" si="1"/>
        <v>16.094210009813541</v>
      </c>
    </row>
    <row r="25" spans="1:18" x14ac:dyDescent="0.25">
      <c r="A25" s="220" t="s">
        <v>833</v>
      </c>
      <c r="B25" s="305">
        <f t="shared" si="1"/>
        <v>15.715326694194804</v>
      </c>
      <c r="C25" s="302">
        <f t="shared" si="1"/>
        <v>24.337585868498529</v>
      </c>
    </row>
    <row r="26" spans="1:18" x14ac:dyDescent="0.25">
      <c r="A26" s="220" t="s">
        <v>834</v>
      </c>
      <c r="B26" s="305">
        <f t="shared" si="1"/>
        <v>8.4284673305805189</v>
      </c>
      <c r="C26" s="302">
        <f t="shared" si="1"/>
        <v>5.1030421982335623</v>
      </c>
    </row>
    <row r="27" spans="1:18" x14ac:dyDescent="0.25">
      <c r="A27" s="308" t="s">
        <v>835</v>
      </c>
      <c r="B27" s="306">
        <f t="shared" si="1"/>
        <v>8.84138936118533</v>
      </c>
      <c r="C27" s="303">
        <f t="shared" si="1"/>
        <v>4.4160942100098133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561</v>
      </c>
      <c r="C34" s="110">
        <v>1170</v>
      </c>
      <c r="E34" s="297" t="s">
        <v>709</v>
      </c>
      <c r="F34" s="71">
        <v>51.77</v>
      </c>
      <c r="G34" s="211"/>
      <c r="K34" s="122" t="s">
        <v>16</v>
      </c>
      <c r="L34" s="71">
        <v>2.57</v>
      </c>
      <c r="M34" s="211"/>
    </row>
    <row r="35" spans="1:16" x14ac:dyDescent="0.25">
      <c r="A35" s="202" t="s">
        <v>704</v>
      </c>
      <c r="B35" s="212">
        <v>496</v>
      </c>
      <c r="C35" s="160">
        <v>1095</v>
      </c>
      <c r="E35" s="298" t="s">
        <v>710</v>
      </c>
      <c r="F35" s="214">
        <v>37.43</v>
      </c>
      <c r="G35" s="211"/>
      <c r="K35" s="215" t="s">
        <v>212</v>
      </c>
      <c r="L35" s="214">
        <v>2.29</v>
      </c>
      <c r="M35" s="211"/>
      <c r="N35" s="29" t="s">
        <v>876</v>
      </c>
    </row>
    <row r="36" spans="1:16" x14ac:dyDescent="0.25">
      <c r="A36" s="202" t="s">
        <v>705</v>
      </c>
      <c r="B36" s="212">
        <v>241</v>
      </c>
      <c r="C36" s="160">
        <v>624</v>
      </c>
      <c r="E36" s="298" t="s">
        <v>711</v>
      </c>
      <c r="F36" s="214">
        <v>9.4700000000000006</v>
      </c>
      <c r="G36" s="211"/>
      <c r="K36" s="123" t="s">
        <v>213</v>
      </c>
      <c r="L36" s="73">
        <v>2.69</v>
      </c>
      <c r="M36" s="211"/>
      <c r="N36" s="288">
        <v>2022</v>
      </c>
    </row>
    <row r="37" spans="1:16" x14ac:dyDescent="0.25">
      <c r="A37" s="202" t="s">
        <v>706</v>
      </c>
      <c r="B37" s="212">
        <v>229</v>
      </c>
      <c r="C37" s="160">
        <v>565</v>
      </c>
      <c r="E37" s="298" t="s">
        <v>712</v>
      </c>
      <c r="F37" s="214">
        <v>1.08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60</v>
      </c>
      <c r="C38" s="160">
        <v>334</v>
      </c>
      <c r="E38" s="299" t="s">
        <v>713</v>
      </c>
      <c r="F38" s="73">
        <v>0.25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33</v>
      </c>
      <c r="C39" s="111">
        <v>258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28.917449332674245</v>
      </c>
      <c r="C44" s="301">
        <f>B34/SUM(B34:B39)*100</f>
        <v>34.629629629629626</v>
      </c>
      <c r="E44" s="217" t="s">
        <v>836</v>
      </c>
      <c r="F44" s="289">
        <f>IF(ISBLANK(F34),"",F34)</f>
        <v>51.77</v>
      </c>
    </row>
    <row r="45" spans="1:16" x14ac:dyDescent="0.25">
      <c r="A45" s="220" t="s">
        <v>825</v>
      </c>
      <c r="B45" s="305">
        <f>C35/SUM(C34:C39)*100</f>
        <v>27.063766683143847</v>
      </c>
      <c r="C45" s="302">
        <f>B35/SUM(B34:B39)*100</f>
        <v>30.617283950617285</v>
      </c>
      <c r="E45" s="286" t="s">
        <v>837</v>
      </c>
      <c r="F45" s="290">
        <f t="shared" ref="F45:F48" si="2">IF(ISBLANK(F35),"",F35)</f>
        <v>37.43</v>
      </c>
    </row>
    <row r="46" spans="1:16" x14ac:dyDescent="0.25">
      <c r="A46" s="220" t="s">
        <v>826</v>
      </c>
      <c r="B46" s="305">
        <f>C36/SUM(C34:C39)*100</f>
        <v>15.42263964409293</v>
      </c>
      <c r="C46" s="302">
        <f>B36/SUM(B34:B39)*100</f>
        <v>14.876543209876544</v>
      </c>
      <c r="E46" s="286" t="s">
        <v>838</v>
      </c>
      <c r="F46" s="290">
        <f t="shared" si="2"/>
        <v>9.4700000000000006</v>
      </c>
    </row>
    <row r="47" spans="1:16" x14ac:dyDescent="0.25">
      <c r="A47" s="220" t="s">
        <v>827</v>
      </c>
      <c r="B47" s="305">
        <f>C37/SUM(C34:C39)*100</f>
        <v>13.964409293129016</v>
      </c>
      <c r="C47" s="302">
        <f>B37/SUM(B34:B39)*100</f>
        <v>14.135802469135802</v>
      </c>
      <c r="E47" s="286" t="s">
        <v>839</v>
      </c>
      <c r="F47" s="290">
        <f t="shared" si="2"/>
        <v>1.08</v>
      </c>
    </row>
    <row r="48" spans="1:16" x14ac:dyDescent="0.25">
      <c r="A48" s="220" t="s">
        <v>828</v>
      </c>
      <c r="B48" s="305">
        <f>C38/SUM(C34:C39)*100</f>
        <v>8.2550667325753828</v>
      </c>
      <c r="C48" s="302">
        <f>B38/SUM(B34:B39)*100</f>
        <v>3.7037037037037033</v>
      </c>
      <c r="E48" s="219" t="s">
        <v>840</v>
      </c>
      <c r="F48" s="291">
        <f t="shared" si="2"/>
        <v>0.25</v>
      </c>
    </row>
    <row r="49" spans="1:3" x14ac:dyDescent="0.25">
      <c r="A49" s="221" t="s">
        <v>829</v>
      </c>
      <c r="B49" s="306">
        <f>C39/SUM(C34:C39)*100</f>
        <v>6.3766683143845775</v>
      </c>
      <c r="C49" s="303">
        <f>B39/SUM(B34:B39)*100</f>
        <v>2.0370370370370372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28.917449332674245</v>
      </c>
      <c r="C53" s="301">
        <f>C44</f>
        <v>34.629629629629626</v>
      </c>
    </row>
    <row r="54" spans="1:3" x14ac:dyDescent="0.25">
      <c r="A54" s="220" t="s">
        <v>831</v>
      </c>
      <c r="B54" s="305">
        <f t="shared" ref="B54:C54" si="3">B45</f>
        <v>27.063766683143847</v>
      </c>
      <c r="C54" s="302">
        <f t="shared" si="3"/>
        <v>30.617283950617285</v>
      </c>
    </row>
    <row r="55" spans="1:3" x14ac:dyDescent="0.25">
      <c r="A55" s="307" t="s">
        <v>832</v>
      </c>
      <c r="B55" s="305">
        <f t="shared" ref="B55:C55" si="4">B46</f>
        <v>15.42263964409293</v>
      </c>
      <c r="C55" s="302">
        <f t="shared" si="4"/>
        <v>14.876543209876544</v>
      </c>
    </row>
    <row r="56" spans="1:3" x14ac:dyDescent="0.25">
      <c r="A56" s="220" t="s">
        <v>833</v>
      </c>
      <c r="B56" s="305">
        <f t="shared" ref="B56:C56" si="5">B47</f>
        <v>13.964409293129016</v>
      </c>
      <c r="C56" s="302">
        <f t="shared" si="5"/>
        <v>14.135802469135802</v>
      </c>
    </row>
    <row r="57" spans="1:3" x14ac:dyDescent="0.25">
      <c r="A57" s="220" t="s">
        <v>834</v>
      </c>
      <c r="B57" s="305">
        <f t="shared" ref="B57:C57" si="6">B48</f>
        <v>8.2550667325753828</v>
      </c>
      <c r="C57" s="302">
        <f t="shared" si="6"/>
        <v>3.7037037037037033</v>
      </c>
    </row>
    <row r="58" spans="1:3" x14ac:dyDescent="0.25">
      <c r="A58" s="308" t="s">
        <v>835</v>
      </c>
      <c r="B58" s="306">
        <f t="shared" ref="B58:C58" si="7">B49</f>
        <v>6.3766683143845775</v>
      </c>
      <c r="C58" s="303">
        <f t="shared" si="7"/>
        <v>2.0370370370370372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2024-04-26T07:35:09Z</dcterms:modified>
</cp:coreProperties>
</file>