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<sst xmlns="http://schemas.openxmlformats.org/spreadsheetml/2006/main" count="6316" uniqueCount="2914">
  <si>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</si>
  <si>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</si>
  <si>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</si>
  <si>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</si>
  <si>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</si>
  <si>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</si>
  <si>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</si>
  <si>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</si>
  <si>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</si>
  <si>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</si>
  <si>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</si>
  <si>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</si>
  <si>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</si>
  <si>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</si>
  <si>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</si>
  <si>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</si>
  <si>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</si>
  <si>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</si>
  <si>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</si>
  <si>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</si>
  <si>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</si>
  <si>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</si>
  <si>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</si>
  <si>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</si>
  <si>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</si>
  <si>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</si>
  <si>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</si>
  <si>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</si>
  <si>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</si>
  <si>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</si>
  <si>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</si>
  <si>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</si>
  <si>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</si>
  <si>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</si>
  <si>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</si>
  <si>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</si>
  <si>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</si>
  <si>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</si>
  <si>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</si>
  <si>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</si>
  <si>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</si>
  <si>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</si>
  <si>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</si>
  <si>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</si>
  <si>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</si>
  <si>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</si>
  <si>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</si>
  <si>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</si>
  <si>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</si>
  <si>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</si>
  <si>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</si>
  <si>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</si>
  <si>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</si>
  <si>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</si>
  <si>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</si>
  <si>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</si>
  <si>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</si>
  <si>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</si>
  <si>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</si>
  <si>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</si>
  <si>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</si>
  <si>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</si>
  <si>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</si>
  <si>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</si>
  <si>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</si>
  <si>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</si>
  <si>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</si>
  <si>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</si>
  <si>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</si>
  <si>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</si>
  <si>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</si>
  <si>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</si>
  <si>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</si>
  <si>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</si>
  <si>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</si>
  <si>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</si>
  <si>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</si>
  <si>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</si>
  <si>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</si>
  <si>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</si>
  <si>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</si>
  <si>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</si>
  <si>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</si>
  <si>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</si>
  <si>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</si>
  <si>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</si>
  <si>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</si>
  <si>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</si>
  <si>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</si>
  <si>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</si>
  <si>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</si>
  <si>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</si>
  <si>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</si>
  <si>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</si>
  <si>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</si>
  <si>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</si>
  <si>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</si>
  <si>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</si>
  <si>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</si>
  <si>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</si>
  <si>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</si>
  <si>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</si>
  <si>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</si>
  <si>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</si>
  <si>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</si>
  <si>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</si>
  <si>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</si>
  <si>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</si>
  <si>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</si>
  <si>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</si>
  <si>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</si>
  <si>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</si>
  <si>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</si>
  <si>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</si>
  <si>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</si>
  <si>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</si>
  <si>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</si>
  <si>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</si>
  <si>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</si>
  <si>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</si>
  <si>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</si>
  <si>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</si>
  <si>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</si>
  <si>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</si>
  <si>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</si>
  <si>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</si>
  <si>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</si>
  <si>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</si>
  <si>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</si>
  <si>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</si>
  <si>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</si>
  <si>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</si>
  <si>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</si>
  <si>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</si>
  <si>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</si>
  <si>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</si>
  <si>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</si>
  <si>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</si>
  <si>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</si>
  <si>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</si>
  <si>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</si>
  <si>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</si>
  <si>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</si>
  <si>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</si>
  <si>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</si>
  <si>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</si>
  <si>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</si>
  <si>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</si>
  <si>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</si>
  <si>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</si>
  <si>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</si>
  <si>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</si>
  <si>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</si>
  <si>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</si>
  <si>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</si>
  <si>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</si>
  <si>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</si>
  <si>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</si>
  <si>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</si>
  <si>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</si>
  <si>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</si>
  <si>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</si>
  <si>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</si>
  <si>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</si>
  <si>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</si>
  <si>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</si>
  <si>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</si>
  <si>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</si>
  <si>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</si>
  <si>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</si>
  <si>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</si>
  <si>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</si>
  <si>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</si>
  <si>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</si>
  <si>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</si>
  <si>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</si>
  <si>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</si>
  <si>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</si>
  <si>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</si>
  <si>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</si>
  <si>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</si>
  <si>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</si>
  <si>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</si>
  <si>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</si>
  <si>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</si>
  <si>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</si>
  <si>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</si>
  <si>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</si>
  <si>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</si>
  <si>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</si>
  <si>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</si>
  <si>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</si>
  <si>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</si>
  <si>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</si>
  <si>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</si>
  <si>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</si>
  <si>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</si>
  <si>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</si>
  <si>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</si>
  <si>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</si>
  <si>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</si>
  <si>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</si>
  <si>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</si>
  <si>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</si>
  <si>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</si>
  <si>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</si>
  <si>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</si>
  <si>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</si>
  <si>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</si>
  <si>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</si>
  <si>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</si>
  <si>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</si>
  <si>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</si>
  <si>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</si>
  <si>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</si>
  <si>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</si>
  <si>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</si>
  <si>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</si>
  <si>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</si>
  <si>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</si>
  <si>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</si>
  <si>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</si>
  <si>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</si>
  <si>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</si>
  <si>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</si>
  <si>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</si>
  <si>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</si>
  <si>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</si>
  <si>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</si>
  <si>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</si>
  <si>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</si>
  <si>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</si>
  <si>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</si>
  <si>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</si>
  <si>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</si>
  <si>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</si>
  <si>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</si>
  <si>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</si>
  <si>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</si>
  <si>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</si>
  <si>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</si>
  <si>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</si>
  <si>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</si>
  <si>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</si>
  <si>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</si>
  <si>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</si>
  <si>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</si>
  <si>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</si>
  <si>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</si>
  <si>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</si>
  <si>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</si>
  <si>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</si>
  <si>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</si>
  <si>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</si>
  <si>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</si>
  <si>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</si>
  <si>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</si>
  <si>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</si>
  <si>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</si>
  <si>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</si>
  <si>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</si>
  <si>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</si>
  <si>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</si>
  <si>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</si>
  <si>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</si>
  <si>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</si>
  <si>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</si>
  <si>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</si>
  <si>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</si>
  <si>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</si>
  <si>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</si>
  <si>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</si>
  <si>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</si>
  <si>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</si>
  <si>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</si>
  <si>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</si>
  <si>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</si>
  <si>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</si>
  <si>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</si>
  <si>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</si>
  <si>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</si>
  <si>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</si>
  <si>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</si>
  <si>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</si>
  <si>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</si>
  <si>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</si>
  <si>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</si>
  <si>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</si>
  <si>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</si>
  <si>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</si>
  <si>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</si>
  <si>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</si>
  <si>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</si>
  <si>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</si>
  <si>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</si>
  <si>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</si>
  <si>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</si>
  <si>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</si>
  <si>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</si>
  <si>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</si>
  <si>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</si>
  <si>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</si>
  <si>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</si>
  <si>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</si>
  <si>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</si>
  <si>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</si>
  <si>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</si>
  <si>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</si>
  <si>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</si>
  <si>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</si>
  <si>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</si>
  <si>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</si>
  <si>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</si>
  <si>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</si>
  <si>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</si>
  <si>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</si>
  <si>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</si>
  <si>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</si>
  <si>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</si>
  <si>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</si>
  <si>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</si>
  <si>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</si>
  <si>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</si>
  <si>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</si>
  <si>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</si>
  <si>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</si>
  <si>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</si>
  <si>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</si>
  <si>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</si>
  <si>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</si>
  <si>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</si>
  <si>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</si>
  <si>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</si>
  <si>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</si>
  <si>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</si>
  <si>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</si>
  <si>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</si>
  <si>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</si>
  <si>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</si>
  <si>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</si>
  <si>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</si>
  <si>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</si>
  <si>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</si>
  <si>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</si>
  <si>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</si>
  <si>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</si>
  <si>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</si>
  <si>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</si>
  <si>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</si>
  <si>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</si>
  <si>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</si>
  <si>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</si>
  <si>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</si>
  <si>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</si>
  <si>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</si>
  <si>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</si>
  <si>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</si>
  <si>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</si>
  <si>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</si>
  <si>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</si>
  <si>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</si>
  <si>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</si>
  <si>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</si>
  <si>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</si>
  <si>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</si>
  <si>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</si>
  <si>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</si>
  <si>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</si>
  <si>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</si>
  <si>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</si>
  <si>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</si>
  <si>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</si>
  <si>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</si>
  <si>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</si>
  <si>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</si>
  <si>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</si>
  <si>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</si>
  <si>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</si>
  <si>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</si>
  <si>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</si>
  <si>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</si>
  <si>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</si>
  <si>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</si>
  <si>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</si>
  <si>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</si>
  <si>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</si>
  <si>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</si>
  <si>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</si>
  <si>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</si>
  <si>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</si>
  <si>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</si>
  <si>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</si>
  <si>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</si>
  <si>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</si>
  <si>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</si>
  <si>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</si>
  <si>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</si>
  <si>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</si>
  <si>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</si>
  <si>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</si>
  <si>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</si>
  <si>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</si>
  <si>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</si>
  <si>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</si>
  <si>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</si>
  <si>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</si>
  <si>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</si>
  <si>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</si>
  <si>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</si>
  <si>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</si>
  <si>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</si>
  <si>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</si>
  <si>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</si>
  <si>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</si>
  <si>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</si>
  <si>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</si>
  <si>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</si>
  <si>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</si>
  <si>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</si>
  <si>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</si>
  <si>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</si>
  <si>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</si>
  <si>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</si>
  <si>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</si>
  <si>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</si>
  <si>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</si>
  <si>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</si>
  <si>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</si>
  <si>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</si>
  <si>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</si>
  <si>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</si>
  <si>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</si>
  <si>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</si>
  <si>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</si>
  <si>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</si>
  <si>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</si>
  <si>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</si>
  <si>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</si>
  <si>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</si>
  <si>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</si>
  <si>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</si>
  <si>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</si>
  <si>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</si>
  <si>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</si>
  <si>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</si>
  <si>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</si>
  <si>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</si>
  <si>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</si>
  <si>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</si>
  <si>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</si>
  <si>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</si>
  <si>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</si>
  <si>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</si>
  <si>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</si>
  <si>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</si>
  <si>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</si>
  <si>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</si>
  <si>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</si>
  <si>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</si>
  <si>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</si>
  <si>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</si>
  <si>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</si>
  <si>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</si>
  <si>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</si>
  <si>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</si>
  <si>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</si>
  <si>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</si>
  <si>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</si>
  <si>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</si>
  <si>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</si>
  <si>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</si>
  <si>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</si>
  <si>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</si>
  <si>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</si>
  <si>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</si>
  <si>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</si>
  <si>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</si>
  <si>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</si>
  <si>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</si>
  <si>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</si>
  <si>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</si>
  <si>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</si>
  <si>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</si>
  <si>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</si>
  <si>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</si>
  <si>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</si>
  <si>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</si>
  <si>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</si>
  <si>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</si>
  <si>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</si>
  <si>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</si>
  <si>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</si>
  <si>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</si>
  <si>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</si>
  <si>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</si>
  <si>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</si>
  <si>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</si>
  <si>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</si>
  <si>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</si>
  <si>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</si>
  <si>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</si>
  <si>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</si>
  <si>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</si>
  <si>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</si>
  <si>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</si>
  <si>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</si>
  <si>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</si>
  <si>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</si>
  <si>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</si>
  <si>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</si>
  <si>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</si>
  <si>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</si>
  <si>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</si>
  <si>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</si>
  <si>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</si>
  <si>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</si>
  <si>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</si>
  <si>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</si>
  <si>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</si>
  <si>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</si>
  <si>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</si>
  <si>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</si>
  <si>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</si>
  <si>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</si>
  <si>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</si>
  <si>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</si>
  <si>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</si>
  <si>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</si>
  <si>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</si>
  <si>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</si>
  <si>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</si>
  <si>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</si>
  <si>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</si>
  <si>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</si>
  <si>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</si>
  <si>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</si>
  <si>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</si>
  <si>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</si>
  <si>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</si>
  <si>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</si>
  <si>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</si>
  <si>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</si>
  <si>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</si>
  <si>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</si>
  <si>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</si>
  <si>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</si>
  <si>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</si>
  <si>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</si>
  <si>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</si>
  <si>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</si>
  <si>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</si>
  <si>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</si>
  <si>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</si>
  <si>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</si>
  <si>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</si>
  <si>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</si>
  <si>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</si>
  <si>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</si>
  <si>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</si>
  <si>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</si>
  <si>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</si>
  <si>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</si>
  <si>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</si>
  <si>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</si>
  <si>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</si>
  <si>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</si>
  <si>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</si>
  <si>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</si>
  <si>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</si>
  <si>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</si>
  <si>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</si>
  <si>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</si>
  <si>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</si>
  <si>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</si>
  <si>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</si>
  <si>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</si>
  <si>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</si>
  <si>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</si>
  <si>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</si>
  <si>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</si>
  <si>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</si>
  <si>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</si>
  <si>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</si>
  <si>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</si>
  <si>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</si>
  <si>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</si>
  <si>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</si>
  <si>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</si>
  <si>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</si>
  <si>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</si>
  <si>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</si>
  <si>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</si>
  <si>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</si>
  <si>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</si>
  <si>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</si>
  <si>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</si>
  <si>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</si>
  <si>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</si>
  <si>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</si>
  <si>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</si>
  <si>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</si>
  <si>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</si>
  <si>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</si>
  <si>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</si>
  <si>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</si>
  <si>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</si>
  <si>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</si>
  <si>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</si>
  <si>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</si>
  <si>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</si>
  <si>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</si>
  <si>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</si>
  <si>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</si>
  <si>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</si>
  <si>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</si>
  <si>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</si>
  <si>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</si>
  <si>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</si>
  <si>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</si>
  <si>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</si>
  <si>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</si>
  <si>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</si>
  <si>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</si>
  <si>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</si>
  <si>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</si>
  <si>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</si>
  <si>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</si>
  <si>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</si>
  <si>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</si>
  <si>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</si>
  <si>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</si>
  <si>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</si>
  <si>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</si>
  <si>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</si>
  <si>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</si>
  <si>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</si>
  <si>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</si>
  <si>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</si>
  <si>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</si>
  <si>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</si>
  <si>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</si>
  <si>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</si>
  <si>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</si>
  <si>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</si>
  <si>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</si>
  <si>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</si>
  <si>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</si>
  <si>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</si>
  <si>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</si>
  <si>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</si>
  <si>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</si>
  <si>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</si>
  <si>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</si>
  <si>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</si>
  <si>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</si>
  <si>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</si>
  <si>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</si>
  <si>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</si>
  <si>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</si>
  <si>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</si>
  <si>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</si>
  <si>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</si>
  <si>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</si>
  <si>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</si>
  <si>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</si>
  <si>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</si>
  <si>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</si>
  <si>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</si>
  <si>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</si>
  <si>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</si>
  <si>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</si>
  <si>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</si>
  <si>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</si>
  <si>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</si>
  <si>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</si>
  <si>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</si>
  <si>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</si>
  <si>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</si>
  <si>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</si>
  <si>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</si>
  <si>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</si>
  <si>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</si>
  <si>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</si>
  <si>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</si>
  <si>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</si>
  <si>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</si>
  <si>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</si>
  <si>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</si>
  <si>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</si>
  <si>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</si>
  <si>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</si>
  <si>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</si>
  <si>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</si>
  <si>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</si>
  <si>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</si>
  <si>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</si>
  <si>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</si>
  <si>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</si>
  <si>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</si>
  <si>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</si>
  <si>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</si>
  <si>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</si>
  <si>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</si>
  <si>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</si>
  <si>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</si>
  <si>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</si>
  <si>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</si>
  <si>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</si>
  <si>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</si>
  <si>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</si>
  <si>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</si>
  <si>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</si>
  <si>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</si>
  <si>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</si>
  <si>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</si>
  <si>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</si>
  <si>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</si>
  <si>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</si>
  <si>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</si>
  <si>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</si>
  <si>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</si>
  <si>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</si>
  <si>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</si>
  <si>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</si>
  <si>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</si>
  <si>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</si>
  <si>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</si>
  <si>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</si>
  <si>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</si>
  <si>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</si>
  <si>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</si>
  <si>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</si>
  <si>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</si>
  <si>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</si>
  <si>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</si>
  <si>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</si>
  <si>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</si>
  <si>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</si>
  <si>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</si>
  <si>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</si>
  <si>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</si>
  <si>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</si>
  <si>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</si>
  <si>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</si>
  <si>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</si>
  <si>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</si>
  <si>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</si>
  <si>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</si>
  <si>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</si>
  <si>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</si>
  <si>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</si>
  <si>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</si>
  <si>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</si>
  <si>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</si>
  <si>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</si>
  <si>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</si>
  <si>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</si>
  <si>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</si>
  <si>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</si>
  <si>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</si>
  <si>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</si>
  <si>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</si>
  <si>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</si>
  <si>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</si>
  <si>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</si>
  <si>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</si>
  <si>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</si>
  <si>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</si>
  <si>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</si>
  <si>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</si>
  <si>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</si>
  <si>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</si>
  <si>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</si>
  <si>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</si>
  <si>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</si>
  <si>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</si>
  <si>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</si>
  <si>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</si>
  <si>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</si>
  <si>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</si>
  <si>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</si>
  <si>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</si>
  <si>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</si>
  <si>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</si>
  <si>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</si>
  <si>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</si>
  <si>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</si>
  <si>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</si>
  <si>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</si>
  <si>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</si>
  <si>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</si>
  <si>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</si>
  <si>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</si>
  <si>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</si>
  <si>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</si>
  <si>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</si>
  <si>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</si>
  <si>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</si>
  <si>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</si>
  <si>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</si>
  <si>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</si>
  <si>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</si>
  <si>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</si>
  <si>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</si>
  <si>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</si>
  <si>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</si>
  <si>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</si>
  <si>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</si>
  <si>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</si>
  <si>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</si>
  <si>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</si>
  <si>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</si>
  <si>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</si>
  <si>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</si>
  <si>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</si>
  <si>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</si>
  <si>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</si>
  <si>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</si>
  <si>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</si>
  <si>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</si>
  <si>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</si>
  <si>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</si>
  <si>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</si>
  <si>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</si>
  <si>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</si>
  <si>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</si>
  <si>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</si>
  <si>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</si>
  <si>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</si>
  <si>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</si>
  <si>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</si>
  <si>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</si>
  <si>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</si>
  <si>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</si>
  <si>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</si>
  <si>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</si>
  <si>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</si>
  <si>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</si>
  <si>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</si>
  <si>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</si>
  <si>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</si>
  <si>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</si>
  <si>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</si>
  <si>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</si>
  <si>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</si>
  <si>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</si>
  <si>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</si>
  <si>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</si>
  <si>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</si>
  <si>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</si>
  <si>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</si>
  <si>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</si>
  <si>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</si>
  <si>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</si>
  <si>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</si>
  <si>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</si>
  <si>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</si>
  <si>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</si>
  <si>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</si>
  <si>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</si>
  <si>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</si>
  <si>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</si>
  <si>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</si>
  <si>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</si>
  <si>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</si>
  <si>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</si>
  <si>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</si>
  <si>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</si>
  <si>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</si>
  <si>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</si>
  <si>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</si>
  <si>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</si>
  <si>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</si>
  <si>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</si>
  <si>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</si>
  <si>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</si>
  <si>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</si>
  <si>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</si>
  <si>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</si>
  <si>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</si>
  <si>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</si>
  <si>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</si>
  <si>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</si>
  <si>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</si>
  <si>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</si>
  <si>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</si>
  <si>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</si>
  <si>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</si>
  <si>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</si>
  <si>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</si>
  <si>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</si>
  <si>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</si>
  <si>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</si>
  <si>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</si>
  <si>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</si>
  <si>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</si>
  <si>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</si>
  <si>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</si>
  <si>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</si>
  <si>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</si>
  <si>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</si>
  <si>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</si>
  <si>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</si>
  <si>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</si>
  <si>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</si>
  <si>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</si>
  <si>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</si>
  <si>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</si>
  <si>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</si>
  <si>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</si>
  <si>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</si>
  <si>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</si>
  <si>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</si>
  <si>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</si>
  <si>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</si>
  <si>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</si>
  <si>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</si>
  <si>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</si>
  <si>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</si>
  <si>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</si>
  <si>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</si>
  <si>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</si>
  <si>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</si>
  <si>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</si>
  <si>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</si>
  <si>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</si>
  <si>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</si>
  <si>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</si>
  <si>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</si>
  <si>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</si>
  <si>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</si>
  <si>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</si>
  <si>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</si>
  <si>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</si>
  <si>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</si>
  <si>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</si>
  <si>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</si>
  <si>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</si>
  <si>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</si>
  <si>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</si>
  <si>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</si>
  <si>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</si>
  <si>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</si>
  <si>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</si>
  <si>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</si>
  <si>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</si>
  <si>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</si>
  <si>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</si>
  <si>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</si>
  <si>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</si>
  <si>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</si>
  <si>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</si>
  <si>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</si>
  <si>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</si>
  <si>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</si>
  <si>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</si>
  <si>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</si>
  <si>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</si>
  <si>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</si>
  <si>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</si>
  <si>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</si>
  <si>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</si>
  <si>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</si>
  <si>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</si>
  <si>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</si>
  <si>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</si>
  <si>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</si>
  <si>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</si>
  <si>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</si>
  <si>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</si>
  <si>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</si>
  <si>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</si>
  <si>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</si>
  <si>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</si>
  <si>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</si>
  <si>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</si>
  <si>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</si>
  <si>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</si>
  <si>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</si>
  <si>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</si>
  <si>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</si>
  <si>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</si>
  <si>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</si>
  <si>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</si>
  <si>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</si>
  <si>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</si>
  <si>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</si>
  <si>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</si>
  <si>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</si>
  <si>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</si>
  <si>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</si>
  <si>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</si>
  <si>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</si>
  <si>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</si>
  <si>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</si>
  <si>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</si>
  <si>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</si>
  <si>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</si>
  <si>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</si>
  <si>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</si>
  <si>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</si>
  <si>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</si>
  <si>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</si>
  <si>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</si>
  <si>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</si>
  <si>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</si>
  <si>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</si>
  <si>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</si>
  <si>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</si>
  <si>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</si>
  <si>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</si>
  <si>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</si>
  <si>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</si>
  <si>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</si>
  <si>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</si>
  <si>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</si>
  <si>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</si>
  <si>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</si>
  <si>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</si>
  <si>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</si>
  <si>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</si>
  <si>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</si>
  <si>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</si>
  <si>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</si>
  <si>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</si>
  <si>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</si>
  <si>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</si>
  <si>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</si>
  <si>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</si>
  <si>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</si>
  <si>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</si>
  <si>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</si>
  <si>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</si>
  <si>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</si>
  <si>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</si>
  <si>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</si>
  <si>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</si>
  <si>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</si>
  <si>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</si>
  <si>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</si>
  <si>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</si>
  <si>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</si>
  <si>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</si>
  <si>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</si>
  <si>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</si>
  <si>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</si>
  <si>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</si>
  <si>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</si>
  <si>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</si>
  <si>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</si>
  <si>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</si>
  <si>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</si>
  <si>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</si>
  <si>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</si>
  <si>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</si>
  <si>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</si>
  <si>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</si>
  <si>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</si>
  <si>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</si>
  <si>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</si>
  <si>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</si>
  <si>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</si>
  <si>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</si>
  <si>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</si>
  <si>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</si>
  <si>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</si>
  <si>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</si>
  <si>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</si>
  <si>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</si>
  <si>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</si>
  <si>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</si>
  <si>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</si>
  <si>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</si>
  <si>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</si>
  <si>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</si>
  <si>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</si>
  <si>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</si>
  <si>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</si>
  <si>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</si>
  <si>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</si>
  <si>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</si>
  <si>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</si>
  <si>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</si>
  <si>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</si>
  <si>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</si>
  <si>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</si>
  <si>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</si>
  <si>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</si>
  <si>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</si>
  <si>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</si>
  <si>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</si>
  <si>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</si>
  <si>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</si>
  <si>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</si>
  <si>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</si>
  <si>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</si>
  <si>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</si>
  <si>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</si>
  <si>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</si>
  <si>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</si>
  <si>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</si>
  <si>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</si>
  <si>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</si>
  <si>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</si>
  <si>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</si>
  <si>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</si>
  <si>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</si>
  <si>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</si>
  <si>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</si>
  <si>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</si>
  <si>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</si>
  <si>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</si>
  <si>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</si>
  <si>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</si>
  <si>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</si>
  <si>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</si>
  <si>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</si>
  <si>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</si>
  <si>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</si>
  <si>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</si>
  <si>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</si>
  <si>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</si>
  <si>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</si>
  <si>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</si>
  <si>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</si>
  <si>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</si>
  <si>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</si>
  <si>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</si>
  <si>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</si>
  <si>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</si>
  <si>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</si>
  <si>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</si>
  <si>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</si>
  <si>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</si>
  <si>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</si>
  <si>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</si>
  <si>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</si>
  <si>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</si>
  <si>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</si>
  <si>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</si>
  <si>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</si>
  <si>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</si>
  <si>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</si>
  <si>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</si>
  <si>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</si>
  <si>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</si>
  <si>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</si>
  <si>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</si>
  <si>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</si>
  <si>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</si>
  <si>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</si>
  <si>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</si>
  <si>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</si>
  <si>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</si>
  <si>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</si>
  <si>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</si>
  <si>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</si>
  <si>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</si>
  <si>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</si>
  <si>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</si>
  <si>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</si>
  <si>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</si>
  <si>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</si>
  <si>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</si>
  <si>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</si>
  <si>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</si>
  <si>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</si>
  <si>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</si>
  <si>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</si>
  <si>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</si>
  <si>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</si>
  <si>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</si>
  <si>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</si>
  <si>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</si>
  <si>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</si>
  <si>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</si>
  <si>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</si>
  <si>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</si>
  <si>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</si>
  <si>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</si>
  <si>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</si>
  <si>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</si>
  <si>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</si>
  <si>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</si>
  <si>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</si>
  <si>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</si>
  <si>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</si>
  <si>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</si>
  <si>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</si>
  <si>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</si>
  <si>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</si>
  <si>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</si>
  <si>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</si>
  <si>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</si>
  <si>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</si>
  <si>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</si>
  <si>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</si>
  <si>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</si>
  <si>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</si>
  <si>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</si>
  <si>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</si>
  <si>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</si>
  <si>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</si>
  <si>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</si>
  <si>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</si>
  <si>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</si>
  <si>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</si>
  <si>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</si>
  <si>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</si>
  <si>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</si>
  <si>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</si>
  <si>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</si>
  <si>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</si>
  <si>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</si>
  <si>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</si>
  <si>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</si>
  <si>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</si>
  <si>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</si>
  <si>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</si>
  <si>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</si>
  <si>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</si>
  <si>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</si>
  <si>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</si>
  <si>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</si>
  <si>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</si>
  <si>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</si>
  <si>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</si>
  <si>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</si>
  <si>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</si>
  <si>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</si>
  <si>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</si>
  <si>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</si>
  <si>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</si>
  <si>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</si>
  <si>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</si>
  <si>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</si>
  <si>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</si>
  <si>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</si>
  <si>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</si>
  <si>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</si>
  <si>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</si>
  <si>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</si>
  <si>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</si>
  <si>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</si>
  <si>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</si>
  <si>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</si>
  <si>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</si>
  <si>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</si>
  <si>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</si>
  <si>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</si>
  <si>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</si>
  <si>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</si>
  <si>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</si>
  <si>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</si>
  <si>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</si>
  <si>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</si>
  <si>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</si>
  <si>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</si>
  <si>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</si>
  <si>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</si>
  <si>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</si>
  <si>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</si>
  <si>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</si>
  <si>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</si>
  <si>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</si>
  <si>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</si>
  <si>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</si>
  <si>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</si>
  <si>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</si>
  <si>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</si>
  <si>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</si>
  <si>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</si>
  <si>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</si>
  <si>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</si>
  <si>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</si>
  <si>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</si>
  <si>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</si>
  <si>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</si>
  <si>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</si>
  <si>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</si>
  <si>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</si>
  <si>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</si>
  <si>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</si>
  <si>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</si>
  <si>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</si>
  <si>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</si>
  <si>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</si>
  <si>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</si>
  <si>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</si>
  <si>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</si>
  <si>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</si>
  <si>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</si>
  <si>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</si>
  <si>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</si>
  <si>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</si>
  <si>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</si>
  <si>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</si>
  <si>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</si>
  <si>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</si>
  <si>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</si>
  <si>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</si>
  <si>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</si>
  <si>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</si>
  <si>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</si>
  <si>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</si>
  <si>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</si>
  <si>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</si>
  <si>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</si>
  <si>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</si>
  <si>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</si>
  <si>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</si>
  <si>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</si>
  <si>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</si>
  <si>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</si>
  <si>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</si>
  <si>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</si>
  <si>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</si>
  <si>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</si>
  <si>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</si>
  <si>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</si>
  <si>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</si>
  <si>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</si>
  <si>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</si>
  <si>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</si>
  <si>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</si>
  <si>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</si>
  <si>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</si>
  <si>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</si>
  <si>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</si>
  <si>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</si>
  <si>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</si>
  <si>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</si>
  <si>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</si>
  <si>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</si>
  <si>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</si>
  <si>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</si>
  <si>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</si>
  <si>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</si>
  <si>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</si>
  <si>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</si>
  <si>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</si>
  <si>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</si>
  <si>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</si>
  <si>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</si>
  <si>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</si>
  <si>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</si>
  <si>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</si>
  <si>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</si>
  <si>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</si>
  <si>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</si>
  <si>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</si>
  <si>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</si>
  <si>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</si>
  <si>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</si>
  <si>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</si>
  <si>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</si>
  <si>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</si>
  <si>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</si>
  <si>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</si>
  <si>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</si>
  <si>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</si>
  <si>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</si>
  <si>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</si>
  <si>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</si>
  <si>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</si>
  <si>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</si>
  <si>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</si>
  <si>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</si>
  <si>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</si>
  <si>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</si>
  <si>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</si>
  <si>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</si>
  <si>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</si>
  <si>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</si>
  <si>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</si>
  <si>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</si>
  <si>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</si>
  <si>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</si>
  <si>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</si>
  <si>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</si>
  <si>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</si>
  <si>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</si>
  <si>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</si>
  <si>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</si>
  <si>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</si>
  <si>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</si>
  <si>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</si>
  <si>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</si>
  <si>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</si>
  <si>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</si>
  <si>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</si>
  <si>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</si>
  <si>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</si>
  <si>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</si>
  <si>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</si>
  <si>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</si>
  <si>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</si>
  <si>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</si>
  <si>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</si>
  <si>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</si>
  <si>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</si>
  <si>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</si>
  <si>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</si>
  <si>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</si>
  <si>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</si>
  <si>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</si>
  <si>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</si>
  <si>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</si>
  <si>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</si>
  <si>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</si>
  <si>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</si>
  <si>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</si>
  <si>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</si>
  <si>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</si>
  <si>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</si>
  <si>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</si>
  <si>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</si>
  <si>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</si>
  <si>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</si>
  <si>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</si>
  <si>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</si>
  <si>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</si>
  <si>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</si>
  <si>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</si>
  <si>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</si>
  <si>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</si>
  <si>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</si>
  <si>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</si>
  <si>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</si>
  <si>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</si>
  <si>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</si>
  <si>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</si>
  <si>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</si>
  <si>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</si>
  <si>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</si>
  <si>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</si>
  <si>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</si>
  <si>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</si>
  <si>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</si>
  <si>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</si>
  <si>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</si>
  <si>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</si>
  <si>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</si>
  <si>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</si>
  <si>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</si>
  <si>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</si>
  <si>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</si>
  <si>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</si>
  <si>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</si>
  <si>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</si>
  <si>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</si>
  <si>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</si>
  <si>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</si>
  <si>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</si>
  <si>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</si>
  <si>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</si>
  <si>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</si>
  <si>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</si>
  <si>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</si>
  <si>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</si>
  <si>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</si>
  <si>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</si>
  <si>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</si>
  <si>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</si>
  <si>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</si>
  <si>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</si>
  <si>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</si>
  <si>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</si>
  <si>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</si>
  <si>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</si>
  <si>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</si>
  <si>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</si>
  <si>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</si>
  <si>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</si>
  <si>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</si>
  <si>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</si>
  <si>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</si>
  <si>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</si>
  <si>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</si>
  <si>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</si>
  <si>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</si>
  <si>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</si>
  <si>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</si>
  <si>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</si>
  <si>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</si>
  <si>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</si>
  <si>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</si>
  <si>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</si>
  <si>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</si>
  <si>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</si>
  <si>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</si>
  <si>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</si>
  <si>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</si>
  <si>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</si>
  <si>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</si>
  <si>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</si>
  <si>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</si>
  <si>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</si>
  <si>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</si>
  <si>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</si>
  <si>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</si>
  <si>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</si>
  <si>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</si>
  <si>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</si>
  <si>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</si>
  <si>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</si>
  <si>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</si>
  <si>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</si>
  <si>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</si>
  <si>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</si>
  <si>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</si>
  <si>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</si>
  <si>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</si>
  <si>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</si>
  <si>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</si>
  <si>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</si>
  <si>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</si>
  <si>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</si>
  <si>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</si>
  <si>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</si>
  <si>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</si>
  <si>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</si>
  <si>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</si>
  <si>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</si>
  <si>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</si>
  <si>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</si>
  <si>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</si>
  <si>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</si>
  <si>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</si>
  <si>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</si>
  <si>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</si>
  <si>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</si>
  <si>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</si>
  <si>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</si>
  <si>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</si>
  <si>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</si>
  <si>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</si>
  <si>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</si>
  <si>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</si>
  <si>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</si>
  <si>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</si>
  <si>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</si>
  <si>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</si>
  <si>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</si>
  <si>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</si>
  <si>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</si>
  <si>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</si>
  <si>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</si>
  <si>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</si>
  <si>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</si>
  <si>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</si>
  <si>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</si>
  <si>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</si>
  <si>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</si>
  <si>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</si>
  <si>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</si>
  <si>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</si>
  <si>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</si>
  <si>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</si>
  <si>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</si>
  <si>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</si>
  <si>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</si>
  <si>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</si>
  <si>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</si>
  <si>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</si>
  <si>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</si>
  <si>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</si>
  <si>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</si>
  <si>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</si>
  <si>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</si>
  <si>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</si>
  <si>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</si>
  <si>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</si>
  <si>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</si>
  <si>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</si>
  <si>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</si>
  <si>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</si>
  <si>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</si>
  <si>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</si>
  <si>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</si>
  <si>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</si>
  <si>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</si>
  <si>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</si>
  <si>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</si>
  <si>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</si>
  <si>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</si>
  <si>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</si>
  <si>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</si>
  <si>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</si>
  <si>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</si>
  <si>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</si>
  <si>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</si>
  <si>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</si>
  <si>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</si>
  <si>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</si>
  <si>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</si>
  <si>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</si>
  <si>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</si>
  <si>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</si>
  <si>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</si>
  <si>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</si>
  <si>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</si>
  <si>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</si>
  <si>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</si>
  <si>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</si>
  <si>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</si>
  <si>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</si>
  <si>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</si>
  <si>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</si>
  <si>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</si>
  <si>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</si>
  <si>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</si>
  <si>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</si>
  <si>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</si>
  <si>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</si>
  <si>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</si>
  <si>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</si>
  <si>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</si>
  <si>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</si>
  <si>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</si>
  <si>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</si>
  <si>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</si>
  <si>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</si>
  <si>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</si>
  <si>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</si>
  <si>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</si>
  <si>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</si>
  <si>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</si>
  <si>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</si>
  <si>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</si>
  <si>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</si>
  <si>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</si>
  <si>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</si>
  <si>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</si>
  <si>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</si>
  <si>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</si>
  <si>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</si>
  <si>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</si>
  <si>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</si>
  <si>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</si>
  <si>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</si>
  <si>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</si>
  <si>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</si>
  <si>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</si>
  <si>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</si>
  <si>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</si>
  <si>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</si>
  <si>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</si>
  <si>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</si>
  <si>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</si>
  <si>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</si>
  <si>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</si>
  <si>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</si>
  <si>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</si>
  <si>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</si>
  <si>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</si>
  <si>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</si>
  <si>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</si>
  <si>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</si>
  <si>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</si>
  <si>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</si>
  <si>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</si>
  <si>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</si>
  <si>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</si>
  <si>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</si>
  <si>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</si>
  <si>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</si>
  <si>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</si>
  <si>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</si>
  <si>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</si>
  <si>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</si>
  <si>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</si>
  <si>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</si>
  <si>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</si>
  <si>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</si>
  <si>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</si>
  <si>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</si>
  <si>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</si>
  <si>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</si>
  <si>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</si>
  <si>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</si>
  <si>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</si>
  <si>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</si>
  <si>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</si>
  <si>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</si>
  <si>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</si>
  <si>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</si>
  <si>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</si>
  <si>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</si>
  <si>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</si>
  <si>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</si>
  <si>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</si>
  <si>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</si>
  <si>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</si>
  <si>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</si>
  <si>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</si>
  <si>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</si>
  <si>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</si>
  <si>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</si>
  <si>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</si>
  <si>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</si>
  <si>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</si>
  <si>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</si>
  <si>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</si>
  <si>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</si>
  <si>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</si>
  <si>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</si>
  <si>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</si>
  <si>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</si>
  <si>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</si>
  <si>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</si>
  <si>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</si>
  <si>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</si>
  <si>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</si>
  <si>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</si>
  <si>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</si>
  <si>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</si>
  <si>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</si>
  <si>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</si>
  <si>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</si>
  <si>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</si>
  <si>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</si>
  <si>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</si>
  <si>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</si>
  <si>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</si>
  <si>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</si>
  <si>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</si>
  <si>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</si>
  <si>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</si>
  <si>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</si>
  <si>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</si>
  <si>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</si>
  <si>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</si>
  <si>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</si>
  <si>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</si>
  <si>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</si>
  <si>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</si>
  <si>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</si>
  <si>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</si>
  <si>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</si>
  <si>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</si>
  <si>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</si>
  <si>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</si>
  <si>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</si>
  <si>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</si>
  <si>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</si>
  <si>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</si>
  <si>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</si>
  <si>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</si>
  <si>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</si>
  <si>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</si>
  <si>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</si>
  <si>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</si>
  <si>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</si>
  <si>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</si>
  <si>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</si>
  <si>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</si>
  <si>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</si>
  <si>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</si>
  <si>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</si>
  <si>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</si>
  <si>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</si>
  <si>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</si>
  <si>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</si>
  <si>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</si>
  <si>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</si>
  <si>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</si>
  <si>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</si>
  <si>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</si>
  <si>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</si>
  <si>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</si>
  <si>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</si>
  <si>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</si>
  <si>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</si>
  <si>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</si>
  <si>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</si>
  <si>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</si>
  <si>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</si>
  <si>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</si>
  <si>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</si>
  <si>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</si>
  <si>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</si>
  <si>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</si>
  <si>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</si>
  <si>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</si>
  <si>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</si>
  <si>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</si>
  <si>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</si>
  <si>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</si>
  <si>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</si>
  <si>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</si>
  <si>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</si>
  <si>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</si>
  <si>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</si>
  <si>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</si>
  <si>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</si>
  <si>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</si>
  <si>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</si>
  <si>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</si>
  <si>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</si>
  <si>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</si>
  <si>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</si>
  <si>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</si>
  <si>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</si>
  <si>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</si>
  <si>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</si>
  <si>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</si>
  <si>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</si>
  <si>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</si>
  <si>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</si>
  <si>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</si>
  <si>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</si>
  <si>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</si>
  <si>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</si>
  <si>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</si>
  <si>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</si>
  <si>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</si>
  <si>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</si>
  <si>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</si>
  <si>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</si>
  <si>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</si>
  <si>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</si>
  <si>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</si>
  <si>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</si>
  <si>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</si>
  <si>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</si>
  <si>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</si>
  <si>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</si>
  <si>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</si>
  <si>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</si>
  <si>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</si>
  <si>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</si>
  <si>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</si>
  <si>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</si>
  <si>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</si>
  <si>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</si>
  <si>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</si>
  <si>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</si>
  <si>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</si>
  <si>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</si>
  <si>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</si>
  <si>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</si>
  <si>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</si>
  <si>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</si>
  <si>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</si>
  <si>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</si>
  <si>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</si>
  <si>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</si>
  <si>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</si>
  <si>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</si>
  <si>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</si>
  <si>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</si>
  <si>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</si>
  <si>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</si>
  <si>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</si>
  <si>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</si>
  <si>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</si>
  <si>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</si>
  <si>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</si>
  <si>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</si>
  <si>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</si>
  <si>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</si>
  <si>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</si>
  <si>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</si>
  <si>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</si>
  <si>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</si>
  <si>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</si>
  <si>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</si>
  <si>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</si>
  <si>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</si>
  <si>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</si>
  <si>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</si>
  <si>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</si>
  <si>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</si>
  <si>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</si>
  <si>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</si>
  <si>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</si>
  <si>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</si>
  <si>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</si>
  <si>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</si>
  <si>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</si>
  <si>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</si>
  <si>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</si>
  <si>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</si>
  <si>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</si>
  <si>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</si>
  <si>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</si>
  <si>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</si>
  <si>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</si>
  <si>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</si>
  <si>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</si>
  <si>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</si>
  <si>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</si>
  <si>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</si>
  <si>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</si>
  <si>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</si>
  <si>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</si>
  <si>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</si>
  <si>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</si>
  <si>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</si>
  <si>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</si>
  <si>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</si>
  <si>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</si>
  <si>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</si>
  <si>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</si>
  <si>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</si>
  <si>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</si>
  <si>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</si>
  <si>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</si>
  <si>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</si>
  <si>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</si>
  <si>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</si>
  <si>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</si>
  <si>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</si>
  <si>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</si>
  <si>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</si>
  <si>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</si>
  <si>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</si>
  <si>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</si>
  <si>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</si>
  <si>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</si>
  <si>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</si>
  <si>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</si>
  <si>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</si>
  <si>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</si>
  <si>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</si>
  <si>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</si>
  <si>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</si>
  <si>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</si>
  <si>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</si>
  <si>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</si>
  <si>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</si>
  <si>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</si>
  <si>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</si>
  <si>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</si>
  <si>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</si>
  <si>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</si>
  <si>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</si>
  <si>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</si>
  <si>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</si>
  <si>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</si>
  <si>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</si>
  <si>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</si>
  <si>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</si>
  <si>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</si>
  <si>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</si>
  <si>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</si>
  <si>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</si>
  <si>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</si>
  <si>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</si>
  <si>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</si>
  <si>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</si>
  <si>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</si>
  <si>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</si>
  <si>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</si>
  <si>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</si>
  <si>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</si>
  <si>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</si>
  <si>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</si>
  <si>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</si>
  <si>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</si>
  <si>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</si>
  <si>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</si>
  <si>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</si>
  <si>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</si>
  <si>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</si>
  <si>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</si>
  <si>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</si>
  <si>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</si>
  <si>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</si>
  <si>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</si>
  <si>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</si>
  <si>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</si>
  <si>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</si>
  <si>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</si>
  <si>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</si>
  <si>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</si>
  <si>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</si>
  <si>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</si>
  <si>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</si>
  <si>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</si>
  <si>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</si>
  <si>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</si>
  <si>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</si>
  <si>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</si>
  <si>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</si>
  <si>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</si>
  <si>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</si>
  <si>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</si>
  <si>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</si>
  <si>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</si>
  <si>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</si>
  <si>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</si>
  <si>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</si>
  <si>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</si>
  <si>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</si>
  <si>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</si>
  <si>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</si>
  <si>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</si>
  <si>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</si>
  <si>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</si>
  <si>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</si>
  <si>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</si>
  <si>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</si>
  <si>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</si>
  <si>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</si>
  <si>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</si>
  <si>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</si>
  <si>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</si>
  <si>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</si>
  <si>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</si>
  <si>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</si>
  <si>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</si>
  <si>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</si>
  <si>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</si>
  <si>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</si>
  <si>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</si>
  <si>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</si>
  <si>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</si>
  <si>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</si>
  <si>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</si>
  <si>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</si>
  <si>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</si>
  <si>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</si>
  <si>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</si>
  <si>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</si>
  <si>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</si>
  <si>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</si>
  <si>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</si>
  <si>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</si>
  <si>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</si>
  <si>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</si>
  <si>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</si>
  <si>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</si>
  <si>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</si>
  <si>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</si>
  <si>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</si>
  <si>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</si>
  <si>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</si>
  <si>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</si>
  <si>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</si>
  <si>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</si>
  <si>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</si>
  <si>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</si>
  <si>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</si>
  <si>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</si>
  <si>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</si>
  <si>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</si>
  <si>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</si>
  <si>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</si>
  <si>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</si>
  <si>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</si>
  <si>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</si>
  <si>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</si>
  <si>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</si>
  <si>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</si>
  <si>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</si>
  <si>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</si>
  <si>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</si>
  <si>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</si>
  <si>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</si>
  <si>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</si>
  <si>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</si>
  <si>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</si>
  <si>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</si>
  <si>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</si>
  <si>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</si>
  <si>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</si>
  <si>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</si>
  <si>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</si>
  <si>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</si>
  <si>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</si>
  <si>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</si>
  <si>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</si>
  <si>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</si>
  <si>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</si>
  <si>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</si>
  <si>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</si>
  <si>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</si>
  <si>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</si>
  <si>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</si>
  <si>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</si>
  <si>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</si>
  <si>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</si>
  <si>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</si>
  <si>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</si>
  <si>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</si>
  <si>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</si>
  <si>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</si>
  <si>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</si>
  <si>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</si>
  <si>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</si>
  <si>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</si>
  <si>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</si>
  <si>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</si>
  <si>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</si>
  <si>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</si>
  <si>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</si>
  <si>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</si>
  <si>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</si>
  <si>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</si>
  <si>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</si>
  <si>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</si>
  <si>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</si>
  <si>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</si>
  <si>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</si>
  <si>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</si>
  <si>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</si>
  <si>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</si>
  <si>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</si>
  <si>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</si>
  <si>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</si>
  <si>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</si>
  <si>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</si>
  <si>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</si>
  <si>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</si>
  <si>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</si>
  <si>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</si>
  <si>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</si>
  <si>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</si>
  <si>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</si>
  <si>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</si>
  <si>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</si>
  <si>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</si>
  <si>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</si>
  <si>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</si>
  <si>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</si>
  <si>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</si>
  <si>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</si>
  <si>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</si>
  <si>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</si>
  <si>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</si>
  <si>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</si>
  <si>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</si>
  <si>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</si>
  <si>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</si>
  <si>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</si>
  <si>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</si>
  <si>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</si>
  <si>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</si>
  <si>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</si>
  <si>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</si>
  <si>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</si>
  <si>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</si>
  <si>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</si>
  <si>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</si>
  <si>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</si>
  <si>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</si>
  <si>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</si>
  <si>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</si>
  <si>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</si>
  <si>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</si>
  <si>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</si>
  <si>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</si>
  <si>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</si>
  <si>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</si>
  <si>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</si>
  <si>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</si>
  <si>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</si>
  <si>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</si>
  <si>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</si>
  <si>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</si>
  <si>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</si>
  <si>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</si>
  <si>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</si>
  <si>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</si>
  <si>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</si>
  <si>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</si>
  <si>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</si>
  <si>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</si>
  <si>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</si>
  <si>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</si>
  <si>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</si>
  <si>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</si>
  <si>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</si>
  <si>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</si>
  <si>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</si>
  <si>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</si>
  <si>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</si>
  <si>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</si>
  <si>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</si>
  <si>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</si>
  <si>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</si>
  <si>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</si>
  <si>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</si>
  <si>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</si>
  <si>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</si>
  <si>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</si>
  <si>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</si>
  <si>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</si>
  <si>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</si>
  <si>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</si>
  <si>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</si>
  <si>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</si>
  <si>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</si>
  <si>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</si>
  <si>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</si>
  <si>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</si>
  <si>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</si>
  <si>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</si>
  <si>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</si>
  <si>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</si>
  <si>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</si>
  <si>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</si>
  <si>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</si>
  <si>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</si>
  <si>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</si>
  <si>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</si>
  <si>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</si>
  <si>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</si>
  <si>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</si>
  <si>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</si>
  <si>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</si>
  <si>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</si>
  <si>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</si>
  <si>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</si>
  <si>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</si>
  <si>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</si>
  <si>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</si>
  <si>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</si>
  <si>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</si>
  <si>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</si>
  <si>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</si>
  <si>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</si>
  <si>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</si>
  <si>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</si>
  <si>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</si>
  <si>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</si>
  <si>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</si>
  <si>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</si>
  <si>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</si>
  <si>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</si>
  <si>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</si>
  <si>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</si>
  <si>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</si>
  <si>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</si>
  <si>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</si>
  <si>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</si>
  <si>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</si>
  <si>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</si>
  <si>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</si>
  <si>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</si>
  <si>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</si>
  <si>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</si>
  <si>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</si>
  <si>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</si>
  <si>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</si>
  <si>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</si>
  <si>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</si>
  <si>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</si>
  <si>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</si>
  <si>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</si>
  <si>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</si>
  <si>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</si>
  <si>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</si>
  <si>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</si>
  <si>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</si>
  <si>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</si>
  <si>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</si>
  <si>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</si>
  <si>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</si>
  <si>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</si>
  <si>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</si>
  <si>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</si>
  <si>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</si>
  <si>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</si>
  <si>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</si>
  <si>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</si>
  <si>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</si>
  <si>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</si>
  <si>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</si>
  <si>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</si>
  <si>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</si>
  <si>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</si>
  <si>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</si>
  <si>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</si>
  <si>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</si>
  <si>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</si>
  <si>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</si>
  <si>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</si>
  <si>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</si>
  <si>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</si>
  <si>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</si>
  <si>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</si>
  <si>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</si>
  <si>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</si>
  <si>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</si>
  <si>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</si>
  <si>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</si>
  <si>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</si>
  <si>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</si>
  <si>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</si>
  <si>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</si>
  <si>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</si>
  <si>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</si>
  <si>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</si>
  <si>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</si>
  <si>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</si>
  <si>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</si>
  <si>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</si>
  <si>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</si>
  <si>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</si>
  <si>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</si>
  <si>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</si>
  <si>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</si>
  <si>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</si>
  <si>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</si>
  <si>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</si>
  <si>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</si>
  <si>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</si>
  <si>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</si>
  <si>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</si>
  <si>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</si>
  <si>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</si>
  <si>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</si>
  <si>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</si>
  <si>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</si>
  <si>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</si>
  <si>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</si>
  <si>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</si>
  <si>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</si>
  <si>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</si>
  <si>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</si>
  <si>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</si>
  <si>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</si>
  <si>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</si>
  <si>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</si>
  <si>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</si>
  <si>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</si>
  <si>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</si>
  <si>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</si>
  <si>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</si>
  <si>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</si>
  <si>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</si>
  <si>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</si>
  <si>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</si>
  <si>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</si>
  <si>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</si>
  <si>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</si>
  <si>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</si>
  <si>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</si>
  <si>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</si>
  <si>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</si>
  <si>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</si>
  <si>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</si>
  <si>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</si>
  <si>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</si>
  <si>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</si>
  <si>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</si>
  <si>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</si>
  <si>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</si>
  <si>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</si>
  <si>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</si>
  <si>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</si>
  <si>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</si>
  <si>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</si>
  <si>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</si>
  <si>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</si>
  <si>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</si>
  <si>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</si>
  <si>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</si>
  <si>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</si>
  <si>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</si>
  <si>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</si>
  <si>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</si>
  <si>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</si>
  <si>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</si>
  <si>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</si>
  <si>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</si>
  <si>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</si>
  <si>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</si>
  <si>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</si>
  <si>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</si>
  <si>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</si>
  <si>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</si>
  <si>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</si>
  <si>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</si>
  <si>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</si>
  <si>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</si>
  <si>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</si>
  <si>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</si>
  <si>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</si>
  <si>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</si>
  <si>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</si>
  <si>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</si>
  <si>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</si>
  <si>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</si>
  <si>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</si>
  <si>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</si>
  <si>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</si>
  <si>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</si>
  <si>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</si>
  <si>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</si>
  <si>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</si>
  <si>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</si>
  <si>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</si>
  <si>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</si>
  <si>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</si>
  <si>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</si>
  <si>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</si>
  <si>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</si>
  <si>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</si>
  <si>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</si>
  <si>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</si>
  <si>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</si>
  <si>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</si>
  <si>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</si>
  <si>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</si>
  <si>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</si>
  <si>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</si>
  <si>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</si>
  <si>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</si>
  <si>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</si>
  <si>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</si>
  <si>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</si>
  <si>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</si>
  <si>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</si>
  <si>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</si>
  <si>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</si>
  <si>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</si>
  <si>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</si>
  <si>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</si>
  <si>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</si>
  <si>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</si>
  <si>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</si>
  <si>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</si>
  <si>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</si>
  <si>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</si>
  <si>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</si>
  <si>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</si>
  <si>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</si>
  <si>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</si>
  <si>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</si>
  <si>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</si>
  <si>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</si>
  <si>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</si>
  <si>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</si>
  <si>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</si>
  <si>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</si>
  <si>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</si>
  <si>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</si>
  <si>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</si>
  <si>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</si>
  <si>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</si>
  <si>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</si>
  <si>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</si>
  <si>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</si>
  <si>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</si>
  <si>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</si>
  <si>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</si>
  <si>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</si>
  <si>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</si>
  <si>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</si>
  <si>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</si>
  <si>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</si>
  <si>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</si>
  <si>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</si>
  <si>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</si>
  <si>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</si>
  <si>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</si>
  <si>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</si>
  <si>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</si>
  <si>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</si>
  <si>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</si>
  <si>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</si>
  <si>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</si>
  <si>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</si>
  <si>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</si>
  <si>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</si>
  <si>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</si>
  <si>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</si>
  <si>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</si>
  <si>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</si>
  <si>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</si>
  <si>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</si>
  <si>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</si>
  <si>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</si>
  <si>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</si>
  <si>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</si>
  <si>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</si>
  <si>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</si>
  <si>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</si>
  <si>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</si>
  <si>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</si>
  <si>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</si>
  <si>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</si>
  <si>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</si>
  <si>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</si>
  <si>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</si>
  <si>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</si>
  <si>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</si>
  <si>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</si>
  <si>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</si>
  <si>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</si>
  <si>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</si>
  <si>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</si>
  <si>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</si>
  <si>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</si>
  <si>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</si>
  <si>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</si>
  <si>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</si>
  <si>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</si>
  <si>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</si>
  <si>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</si>
  <si>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</si>
  <si>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</si>
  <si>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</si>
  <si>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</si>
  <si>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</si>
  <si>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</si>
  <si>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</si>
  <si>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</si>
  <si>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</si>
  <si>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</si>
  <si>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</si>
  <si>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</si>
  <si>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</si>
  <si>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</si>
  <si>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</si>
  <si>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</si>
  <si>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</si>
  <si>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</si>
  <si>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</si>
  <si>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</si>
  <si>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</si>
  <si>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</si>
  <si>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</si>
  <si>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</si>
  <si>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</si>
  <si>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</si>
  <si>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</si>
  <si>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</si>
  <si>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</si>
  <si>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</si>
  <si>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</si>
  <si>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</si>
  <si>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</si>
  <si>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</si>
  <si>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</si>
  <si>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</si>
  <si>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</si>
  <si>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</si>
  <si>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</si>
  <si>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</si>
  <si>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</si>
  <si>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</si>
  <si>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</si>
  <si>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</si>
  <si>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</si>
  <si>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</si>
  <si>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</si>
  <si>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</si>
  <si>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</si>
  <si>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</si>
  <si>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</si>
  <si>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</si>
  <si>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</si>
  <si>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</si>
  <si>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</si>
  <si>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</si>
  <si>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</si>
  <si>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</si>
  <si>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</si>
  <si>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</si>
  <si>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</si>
  <si>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</si>
  <si>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</si>
  <si>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</si>
  <si>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</si>
  <si>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</si>
  <si>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</si>
  <si>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</si>
  <si>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</si>
  <si>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</si>
  <si>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</si>
  <si>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</si>
  <si>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</si>
  <si>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</si>
  <si>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</si>
  <si>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</si>
  <si>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</si>
  <si>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</si>
  <si>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</si>
  <si>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</si>
  <si>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</si>
  <si>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</si>
  <si>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</si>
  <si>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</si>
  <si>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</si>
  <si>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</si>
  <si>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</si>
  <si>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</si>
  <si>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</si>
  <si>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</si>
  <si>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</si>
  <si>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</si>
  <si>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</si>
  <si>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</si>
  <si>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</si>
  <si>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</si>
  <si>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</si>
  <si>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</si>
  <si>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</si>
  <si>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</si>
  <si>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</si>
  <si>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</si>
  <si>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</si>
  <si>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</si>
  <si>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</si>
  <si>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</si>
  <si>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</si>
  <si>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</si>
  <si>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</si>
  <si>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</si>
  <si>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</si>
  <si>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</si>
  <si>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</si>
  <si>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</si>
  <si>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</si>
  <si>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</si>
  <si>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</si>
  <si>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</si>
  <si>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</si>
  <si>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</si>
  <si>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</si>
  <si>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</si>
  <si>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</si>
  <si>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</si>
  <si>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</si>
  <si>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</si>
  <si>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</si>
  <si>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</si>
  <si>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</si>
  <si>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</si>
  <si>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</si>
  <si>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</si>
  <si>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</si>
  <si>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</si>
  <si>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</si>
  <si>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</si>
  <si>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</si>
  <si>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</si>
  <si>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</si>
  <si>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</si>
  <si>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</si>
  <si>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</si>
  <si>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</si>
  <si>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</si>
  <si>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</si>
  <si>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</si>
  <si>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</si>
  <si>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</si>
  <si>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</si>
  <si>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</si>
  <si>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</si>
  <si>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</si>
  <si>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</si>
  <si>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</si>
  <si>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</si>
  <si>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</si>
  <si>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</si>
  <si>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</si>
  <si>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</si>
  <si>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</si>
  <si>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</si>
  <si>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</si>
  <si>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</si>
  <si>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</si>
  <si>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</si>
  <si>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</si>
  <si>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</si>
  <si>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</si>
  <si>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</si>
  <si>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</si>
  <si>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</si>
  <si>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</si>
  <si>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</si>
  <si>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</si>
  <si>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</si>
  <si>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</si>
  <si>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</si>
  <si>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</si>
  <si>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</si>
  <si>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</si>
  <si>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</si>
  <si>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</si>
  <si>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</si>
  <si>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</si>
  <si>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</si>
  <si>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</si>
  <si>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</si>
  <si>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</si>
  <si>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</si>
  <si>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</si>
  <si>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</si>
  <si>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</si>
  <si>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</si>
  <si>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</si>
  <si>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</si>
  <si>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</si>
  <si>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</si>
  <si>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</si>
  <si>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</si>
  <si>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</si>
  <si>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</si>
  <si>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</si>
  <si>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</si>
  <si>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</si>
  <si>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</si>
  <si>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</si>
  <si>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</si>
  <si>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</si>
  <si>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</si>
  <si>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</si>
  <si>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</si>
  <si>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</si>
  <si>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</si>
  <si>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</si>
  <si>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</si>
  <si>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</si>
  <si>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</si>
  <si>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</si>
  <si>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</si>
  <si>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</si>
  <si>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</si>
  <si>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</si>
  <si>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</si>
  <si>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</si>
  <si>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</si>
  <si>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</si>
  <si>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</si>
  <si>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</si>
  <si>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</si>
  <si>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</si>
  <si>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</si>
  <si>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</si>
  <si>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</si>
  <si>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</si>
  <si>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</si>
  <si>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</si>
  <si>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</si>
  <si>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</si>
  <si>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</si>
  <si>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</si>
  <si>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</si>
  <si>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</si>
  <si>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</si>
  <si>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</si>
  <si>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</si>
  <si>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</si>
  <si>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</si>
  <si>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</si>
  <si>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</si>
  <si>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</si>
  <si>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</si>
  <si>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</si>
  <si>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</si>
  <si>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</si>
  <si>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</si>
  <si>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</si>
  <si>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</si>
  <si>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</si>
  <si>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</si>
  <si>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</si>
  <si>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</si>
  <si>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</si>
  <si>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</si>
  <si>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</si>
  <si>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</si>
  <si>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</si>
  <si>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</si>
  <si>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</si>
  <si>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</si>
  <si>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</si>
  <si>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</si>
  <si>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</si>
  <si>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</si>
  <si>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</si>
  <si>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</si>
  <si>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</si>
  <si>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</si>
  <si>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</si>
  <si>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</si>
  <si>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</si>
  <si>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</si>
  <si>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</si>
  <si>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</si>
  <si>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</si>
  <si>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</si>
  <si>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</si>
  <si>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</si>
  <si>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</si>
  <si>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</si>
  <si>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</si>
  <si>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</si>
  <si>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</si>
  <si>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</si>
  <si>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</si>
  <si>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</si>
  <si>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</si>
  <si>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</si>
  <si>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</si>
  <si>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</si>
  <si>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</si>
  <si>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</si>
  <si>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</si>
  <si>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</si>
  <si>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</si>
  <si>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</si>
  <si>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</si>
  <si>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</si>
  <si>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</si>
  <si>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</si>
  <si>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</si>
  <si>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</si>
  <si>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</si>
  <si>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</si>
  <si>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</si>
  <si>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</si>
  <si>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</si>
  <si>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</si>
  <si>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</si>
  <si>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</si>
  <si>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</si>
  <si>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</si>
  <si>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</si>
  <si>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</si>
  <si>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</si>
  <si>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</si>
  <si>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</si>
  <si>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</si>
  <si>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</si>
  <si>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</si>
  <si>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</si>
  <si>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</si>
  <si>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</si>
  <si>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</si>
  <si>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</si>
  <si>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</si>
  <si>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</si>
  <si>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</si>
  <si>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</si>
  <si>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</si>
  <si>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</si>
  <si>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</si>
  <si>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</si>
  <si>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</si>
  <si>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</si>
  <si>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</si>
  <si>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</si>
  <si>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</si>
  <si>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</si>
  <si>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</si>
  <si>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</si>
  <si>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</si>
  <si>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</si>
  <si>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</si>
  <si>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</si>
  <si>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</si>
  <si>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</si>
  <si>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</si>
  <si>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</si>
  <si>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</si>
  <si>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</si>
  <si>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</si>
  <si>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</si>
  <si>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</si>
  <si>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</si>
  <si>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</si>
  <si>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</si>
  <si>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</si>
  <si>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</si>
  <si>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</si>
  <si>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</si>
  <si>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</si>
  <si>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</si>
  <si>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</si>
  <si>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</si>
  <si>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</si>
  <si>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</si>
  <si>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</si>
  <si>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</si>
  <si>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</si>
  <si>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</si>
  <si>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</si>
  <si>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</si>
  <si>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</si>
  <si>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</si>
  <si>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</si>
  <si>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</si>
  <si>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</si>
  <si>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</si>
  <si>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</si>
  <si>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</si>
  <si>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</si>
  <si>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</si>
  <si>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</si>
  <si>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</si>
  <si>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</si>
  <si>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</si>
  <si>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</si>
  <si>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</si>
  <si>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</si>
  <si>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</si>
  <si>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</si>
  <si>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</si>
  <si>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</si>
  <si>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</si>
  <si>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</si>
  <si>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</si>
  <si>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</si>
  <si>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</si>
  <si>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</si>
  <si>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Čačak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</si>
</sst>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1476</c:v>
                </c:pt>
                <c:pt idx="1">
                  <c:v>2049</c:v>
                </c:pt>
                <c:pt idx="2">
                  <c:v>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1493</c:v>
                </c:pt>
                <c:pt idx="1">
                  <c:v>2015</c:v>
                </c:pt>
                <c:pt idx="2">
                  <c:v>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915584"/>
        <c:axId val="201023872"/>
      </c:barChart>
      <c:catAx>
        <c:axId val="2009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3872"/>
        <c:crosses val="autoZero"/>
        <c:auto val="1"/>
        <c:lblAlgn val="ctr"/>
        <c:lblOffset val="100"/>
        <c:noMultiLvlLbl val="0"/>
      </c:catAx>
      <c:valAx>
        <c:axId val="2010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954</c:v>
                </c:pt>
                <c:pt idx="1">
                  <c:v>722</c:v>
                </c:pt>
                <c:pt idx="2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261632"/>
        <c:axId val="204406784"/>
      </c:barChart>
      <c:catAx>
        <c:axId val="2042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6784"/>
        <c:crosses val="autoZero"/>
        <c:auto val="1"/>
        <c:lblAlgn val="ctr"/>
        <c:lblOffset val="100"/>
        <c:noMultiLvlLbl val="0"/>
      </c:catAx>
      <c:valAx>
        <c:axId val="20440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6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92</c:v>
                </c:pt>
                <c:pt idx="1">
                  <c:v>96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854016"/>
        <c:axId val="204855936"/>
      </c:barChart>
      <c:catAx>
        <c:axId val="2048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5936"/>
        <c:crosses val="autoZero"/>
        <c:auto val="1"/>
        <c:lblAlgn val="ctr"/>
        <c:lblOffset val="100"/>
        <c:noMultiLvlLbl val="0"/>
      </c:catAx>
      <c:valAx>
        <c:axId val="204855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119</c:v>
                </c:pt>
                <c:pt idx="1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01312"/>
        <c:axId val="205136256"/>
      </c:barChart>
      <c:catAx>
        <c:axId val="205101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6256"/>
        <c:crosses val="autoZero"/>
        <c:auto val="1"/>
        <c:lblAlgn val="ctr"/>
        <c:lblOffset val="100"/>
        <c:noMultiLvlLbl val="0"/>
      </c:catAx>
      <c:valAx>
        <c:axId val="205136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0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39055</c:v>
                </c:pt>
                <c:pt idx="1">
                  <c:v>37584</c:v>
                </c:pt>
                <c:pt idx="2">
                  <c:v>37192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19328"/>
        <c:axId val="205222656"/>
      </c:barChart>
      <c:catAx>
        <c:axId val="20521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2656"/>
        <c:crosses val="autoZero"/>
        <c:auto val="1"/>
        <c:lblAlgn val="ctr"/>
        <c:lblOffset val="100"/>
        <c:noMultiLvlLbl val="0"/>
      </c:catAx>
      <c:valAx>
        <c:axId val="2052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9328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17.481103552532122</c:v>
                </c:pt>
                <c:pt idx="1">
                  <c:v>59.449168556311413</c:v>
                </c:pt>
                <c:pt idx="2">
                  <c:v>23.069727891156464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30</c:v>
                </c:pt>
                <c:pt idx="1">
                  <c:v>27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520896"/>
        <c:axId val="205522432"/>
      </c:barChart>
      <c:catAx>
        <c:axId val="2055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2432"/>
        <c:crosses val="autoZero"/>
        <c:auto val="1"/>
        <c:lblAlgn val="ctr"/>
        <c:lblOffset val="100"/>
        <c:noMultiLvlLbl val="0"/>
      </c:catAx>
      <c:valAx>
        <c:axId val="20552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52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735040"/>
        <c:axId val="205736576"/>
      </c:barChart>
      <c:catAx>
        <c:axId val="2057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6576"/>
        <c:crosses val="autoZero"/>
        <c:auto val="1"/>
        <c:lblAlgn val="ctr"/>
        <c:lblOffset val="100"/>
        <c:noMultiLvlLbl val="0"/>
      </c:catAx>
      <c:valAx>
        <c:axId val="2057365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7350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109.5</c:v>
                </c:pt>
                <c:pt idx="1">
                  <c:v>112.1</c:v>
                </c:pt>
                <c:pt idx="2">
                  <c:v>109.1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109.2</c:v>
                </c:pt>
                <c:pt idx="1">
                  <c:v>110.7</c:v>
                </c:pt>
                <c:pt idx="2">
                  <c:v>111.4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565248"/>
        <c:axId val="216567168"/>
      </c:barChart>
      <c:catAx>
        <c:axId val="21656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567168"/>
        <c:crosses val="autoZero"/>
        <c:auto val="1"/>
        <c:lblAlgn val="ctr"/>
        <c:lblOffset val="100"/>
        <c:noMultiLvlLbl val="0"/>
      </c:catAx>
      <c:valAx>
        <c:axId val="2165671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5652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2525</c:v>
                </c:pt>
                <c:pt idx="1">
                  <c:v>2116</c:v>
                </c:pt>
                <c:pt idx="2">
                  <c:v>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393792"/>
        <c:axId val="217420160"/>
      </c:barChart>
      <c:catAx>
        <c:axId val="21739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0160"/>
        <c:crosses val="autoZero"/>
        <c:auto val="1"/>
        <c:lblAlgn val="ctr"/>
        <c:lblOffset val="100"/>
        <c:noMultiLvlLbl val="0"/>
      </c:catAx>
      <c:valAx>
        <c:axId val="21742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39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55</c:v>
                </c:pt>
                <c:pt idx="1">
                  <c:v>76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120</c:v>
                </c:pt>
                <c:pt idx="1">
                  <c:v>116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310528"/>
        <c:axId val="218341376"/>
      </c:barChart>
      <c:catAx>
        <c:axId val="218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41376"/>
        <c:crosses val="autoZero"/>
        <c:auto val="1"/>
        <c:lblAlgn val="ctr"/>
        <c:lblOffset val="100"/>
        <c:noMultiLvlLbl val="0"/>
      </c:catAx>
      <c:valAx>
        <c:axId val="21834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10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339</c:v>
                </c:pt>
                <c:pt idx="1">
                  <c:v>527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131</c:v>
                </c:pt>
                <c:pt idx="1">
                  <c:v>157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159424"/>
        <c:axId val="201203712"/>
      </c:barChart>
      <c:catAx>
        <c:axId val="20115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3712"/>
        <c:crosses val="autoZero"/>
        <c:auto val="1"/>
        <c:lblAlgn val="ctr"/>
        <c:lblOffset val="100"/>
        <c:noMultiLvlLbl val="0"/>
      </c:catAx>
      <c:valAx>
        <c:axId val="2012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9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412</c:v>
                </c:pt>
                <c:pt idx="1">
                  <c:v>387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574</c:v>
                </c:pt>
                <c:pt idx="1">
                  <c:v>575</c:v>
                </c:pt>
                <c:pt idx="2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425792"/>
        <c:axId val="219435776"/>
      </c:barChart>
      <c:catAx>
        <c:axId val="2194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5776"/>
        <c:crosses val="autoZero"/>
        <c:auto val="1"/>
        <c:lblAlgn val="ctr"/>
        <c:lblOffset val="100"/>
        <c:noMultiLvlLbl val="0"/>
      </c:catAx>
      <c:valAx>
        <c:axId val="2194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2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2.2675736961451247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2.2883597883597884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2.3705593348450491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2.5472411186696902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2.3299319727891157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2.5056689342403629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2.8165154950869233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3.3286092214663645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3.4618291761148905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3.5704837490551777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3.4249811035525326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3.6602418745275886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4.0769085411942552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4.4510582010582009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3.4656084656084656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1.9595616024187454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1.8112244897959182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1.3293650793650793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162112"/>
        <c:axId val="221194112"/>
      </c:barChart>
      <c:catAx>
        <c:axId val="2211621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194112"/>
        <c:crosses val="autoZero"/>
        <c:auto val="1"/>
        <c:lblAlgn val="ctr"/>
        <c:lblOffset val="100"/>
        <c:noMultiLvlLbl val="0"/>
      </c:catAx>
      <c:valAx>
        <c:axId val="221194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11621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2.3195389266817839</c:v>
                </c:pt>
                <c:pt idx="1">
                  <c:v>2.4886621315192743</c:v>
                </c:pt>
                <c:pt idx="2">
                  <c:v>2.6095993953136811</c:v>
                </c:pt>
                <c:pt idx="3">
                  <c:v>2.7144746787603933</c:v>
                </c:pt>
                <c:pt idx="4">
                  <c:v>2.4225245653817082</c:v>
                </c:pt>
                <c:pt idx="5">
                  <c:v>2.6747921390778533</c:v>
                </c:pt>
                <c:pt idx="6">
                  <c:v>2.9015495086923657</c:v>
                </c:pt>
                <c:pt idx="7">
                  <c:v>3.3210506424792139</c:v>
                </c:pt>
                <c:pt idx="8">
                  <c:v>3.4363189720332579</c:v>
                </c:pt>
                <c:pt idx="9">
                  <c:v>3.4986772486772488</c:v>
                </c:pt>
                <c:pt idx="10">
                  <c:v>3.2010582010582009</c:v>
                </c:pt>
                <c:pt idx="11">
                  <c:v>3.1727135298563871</c:v>
                </c:pt>
                <c:pt idx="12">
                  <c:v>3.5204081632653059</c:v>
                </c:pt>
                <c:pt idx="13">
                  <c:v>3.704648526077098</c:v>
                </c:pt>
                <c:pt idx="14">
                  <c:v>2.8864323507180649</c:v>
                </c:pt>
                <c:pt idx="15">
                  <c:v>1.4106198034769464</c:v>
                </c:pt>
                <c:pt idx="16">
                  <c:v>1.2244897959183674</c:v>
                </c:pt>
                <c:pt idx="17">
                  <c:v>0.82671957671957663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173440"/>
        <c:axId val="222212096"/>
      </c:barChart>
      <c:catAx>
        <c:axId val="2221734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2212096"/>
        <c:crosses val="autoZero"/>
        <c:auto val="1"/>
        <c:lblAlgn val="ctr"/>
        <c:lblOffset val="100"/>
        <c:noMultiLvlLbl val="0"/>
      </c:catAx>
      <c:valAx>
        <c:axId val="2222120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173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0.25171866737176096</c:v>
                </c:pt>
                <c:pt idx="1">
                  <c:v>0.30339524757978603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0.72554204124801691</c:v>
                </c:pt>
                <c:pt idx="1">
                  <c:v>0.22233544860808746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5.4764674775251185</c:v>
                </c:pt>
                <c:pt idx="1">
                  <c:v>2.2951503080272362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17.63088313061872</c:v>
                </c:pt>
                <c:pt idx="1">
                  <c:v>13.710685997498725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53.396086726599677</c:v>
                </c:pt>
                <c:pt idx="1">
                  <c:v>65.100282551299273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6.185087255420413</c:v>
                </c:pt>
                <c:pt idx="1">
                  <c:v>5.6278660428922134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16.334214701216286</c:v>
                </c:pt>
                <c:pt idx="1">
                  <c:v>12.740284404094679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6707712"/>
        <c:axId val="227837824"/>
      </c:barChart>
      <c:catAx>
        <c:axId val="22670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837824"/>
        <c:crosses val="autoZero"/>
        <c:auto val="1"/>
        <c:lblAlgn val="ctr"/>
        <c:lblOffset val="100"/>
        <c:noMultiLvlLbl val="0"/>
      </c:catAx>
      <c:valAx>
        <c:axId val="227837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707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28.124801692226338</c:v>
                </c:pt>
                <c:pt idx="1">
                  <c:v>24.681550789754041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24.704389212057112</c:v>
                </c:pt>
                <c:pt idx="1">
                  <c:v>32.030200565102604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46.883130618720251</c:v>
                </c:pt>
                <c:pt idx="1">
                  <c:v>42.86210570197786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0.28767847699629823</c:v>
                </c:pt>
                <c:pt idx="1">
                  <c:v>0.42614294316550094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8657024"/>
        <c:axId val="228658560"/>
      </c:barChart>
      <c:catAx>
        <c:axId val="22865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658560"/>
        <c:crosses val="autoZero"/>
        <c:auto val="1"/>
        <c:lblAlgn val="ctr"/>
        <c:lblOffset val="100"/>
        <c:noMultiLvlLbl val="0"/>
      </c:catAx>
      <c:valAx>
        <c:axId val="22865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657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12</c:v>
                </c:pt>
                <c:pt idx="3">
                  <c:v>19</c:v>
                </c:pt>
                <c:pt idx="4">
                  <c:v>17</c:v>
                </c:pt>
                <c:pt idx="5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16</c:v>
                </c:pt>
                <c:pt idx="3">
                  <c:v>15</c:v>
                </c:pt>
                <c:pt idx="4">
                  <c:v>11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9931648"/>
        <c:axId val="230530432"/>
      </c:barChart>
      <c:catAx>
        <c:axId val="22993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30432"/>
        <c:crosses val="autoZero"/>
        <c:auto val="1"/>
        <c:lblAlgn val="ctr"/>
        <c:lblOffset val="100"/>
        <c:noMultiLvlLbl val="0"/>
      </c:catAx>
      <c:valAx>
        <c:axId val="230530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31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0.37</c:v>
                </c:pt>
                <c:pt idx="1">
                  <c:v>0.14000000000000001</c:v>
                </c:pt>
                <c:pt idx="3">
                  <c:v>0.16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32032512"/>
        <c:axId val="232035456"/>
      </c:barChart>
      <c:catAx>
        <c:axId val="23203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035456"/>
        <c:crosses val="autoZero"/>
        <c:auto val="1"/>
        <c:lblAlgn val="ctr"/>
        <c:lblOffset val="100"/>
        <c:noMultiLvlLbl val="0"/>
      </c:catAx>
      <c:valAx>
        <c:axId val="2320354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0325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63.764790247400505</c:v>
                </c:pt>
                <c:pt idx="2">
                  <c:v>18.184477379095163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36.235209752599495</c:v>
                </c:pt>
                <c:pt idx="2">
                  <c:v>81.815522620904829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2331136"/>
        <c:axId val="232332672"/>
      </c:barChart>
      <c:catAx>
        <c:axId val="23233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332672"/>
        <c:crosses val="autoZero"/>
        <c:auto val="1"/>
        <c:lblAlgn val="ctr"/>
        <c:lblOffset val="100"/>
        <c:noMultiLvlLbl val="0"/>
      </c:catAx>
      <c:valAx>
        <c:axId val="232332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331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4.3</c:v>
                </c:pt>
                <c:pt idx="1">
                  <c:v>8.5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372864"/>
        <c:axId val="232388096"/>
      </c:barChart>
      <c:catAx>
        <c:axId val="2323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388096"/>
        <c:crosses val="autoZero"/>
        <c:auto val="1"/>
        <c:lblAlgn val="ctr"/>
        <c:lblOffset val="100"/>
        <c:noMultiLvlLbl val="0"/>
      </c:catAx>
      <c:valAx>
        <c:axId val="23238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37286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446</c:v>
                </c:pt>
                <c:pt idx="1">
                  <c:v>486</c:v>
                </c:pt>
                <c:pt idx="2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477</c:v>
                </c:pt>
                <c:pt idx="1">
                  <c:v>447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575360"/>
        <c:axId val="232576896"/>
      </c:barChart>
      <c:catAx>
        <c:axId val="2325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76896"/>
        <c:crosses val="autoZero"/>
        <c:auto val="1"/>
        <c:lblAlgn val="ctr"/>
        <c:lblOffset val="100"/>
        <c:noMultiLvlLbl val="0"/>
      </c:catAx>
      <c:valAx>
        <c:axId val="232576896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257536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2803</c:v>
                </c:pt>
                <c:pt idx="1">
                  <c:v>2313</c:v>
                </c:pt>
                <c:pt idx="2">
                  <c:v>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1979</c:v>
                </c:pt>
                <c:pt idx="1">
                  <c:v>1665</c:v>
                </c:pt>
                <c:pt idx="2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756032"/>
        <c:axId val="201770112"/>
      </c:barChart>
      <c:catAx>
        <c:axId val="20175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770112"/>
        <c:crosses val="autoZero"/>
        <c:auto val="1"/>
        <c:lblAlgn val="ctr"/>
        <c:lblOffset val="100"/>
        <c:noMultiLvlLbl val="0"/>
      </c:catAx>
      <c:valAx>
        <c:axId val="20177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756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909</c:v>
                </c:pt>
                <c:pt idx="1">
                  <c:v>1099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1034</c:v>
                </c:pt>
                <c:pt idx="1">
                  <c:v>1110</c:v>
                </c:pt>
                <c:pt idx="2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827520"/>
        <c:axId val="232829312"/>
      </c:barChart>
      <c:catAx>
        <c:axId val="23282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829312"/>
        <c:crosses val="autoZero"/>
        <c:auto val="1"/>
        <c:lblAlgn val="ctr"/>
        <c:lblOffset val="100"/>
        <c:noMultiLvlLbl val="0"/>
      </c:catAx>
      <c:valAx>
        <c:axId val="23282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2827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27.32876184605902</c:v>
                </c:pt>
                <c:pt idx="1">
                  <c:v>27.599439155781862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27.482856922721322</c:v>
                </c:pt>
                <c:pt idx="1">
                  <c:v>27.407571396944874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15.632945527390399</c:v>
                </c:pt>
                <c:pt idx="1">
                  <c:v>19.526234226256364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13.460204946451961</c:v>
                </c:pt>
                <c:pt idx="1">
                  <c:v>16.426831968120435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8.3673626627629236</c:v>
                </c:pt>
                <c:pt idx="1">
                  <c:v>6.0327651095860091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7.7278680946143776</c:v>
                </c:pt>
                <c:pt idx="1">
                  <c:v>3.0071581433104568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3572224"/>
        <c:axId val="233573760"/>
      </c:barChart>
      <c:catAx>
        <c:axId val="23357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3573760"/>
        <c:crosses val="autoZero"/>
        <c:auto val="1"/>
        <c:lblAlgn val="ctr"/>
        <c:lblOffset val="100"/>
        <c:noMultiLvlLbl val="0"/>
      </c:catAx>
      <c:valAx>
        <c:axId val="233573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572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50.49</c:v>
                </c:pt>
                <c:pt idx="1">
                  <c:v>42</c:v>
                </c:pt>
                <c:pt idx="2">
                  <c:v>6.67</c:v>
                </c:pt>
                <c:pt idx="3">
                  <c:v>0.67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53.16</c:v>
                </c:pt>
                <c:pt idx="1">
                  <c:v>37.159999999999997</c:v>
                </c:pt>
                <c:pt idx="2">
                  <c:v>8.4600000000000009</c:v>
                </c:pt>
                <c:pt idx="3">
                  <c:v>1.03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3613952"/>
        <c:axId val="233620224"/>
      </c:barChart>
      <c:catAx>
        <c:axId val="23361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20224"/>
        <c:crosses val="autoZero"/>
        <c:auto val="1"/>
        <c:lblAlgn val="ctr"/>
        <c:lblOffset val="100"/>
        <c:noMultiLvlLbl val="0"/>
      </c:catAx>
      <c:valAx>
        <c:axId val="233620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139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56644</c:v>
                </c:pt>
                <c:pt idx="1">
                  <c:v>63887</c:v>
                </c:pt>
                <c:pt idx="2">
                  <c:v>73252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029440"/>
        <c:axId val="234032128"/>
      </c:barChart>
      <c:catAx>
        <c:axId val="2340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032128"/>
        <c:crosses val="autoZero"/>
        <c:auto val="1"/>
        <c:lblAlgn val="ctr"/>
        <c:lblOffset val="100"/>
        <c:noMultiLvlLbl val="0"/>
      </c:catAx>
      <c:valAx>
        <c:axId val="23403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02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17319</c:v>
                </c:pt>
                <c:pt idx="1">
                  <c:v>17818</c:v>
                </c:pt>
                <c:pt idx="2">
                  <c:v>18250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19686</c:v>
                </c:pt>
                <c:pt idx="1">
                  <c:v>19984</c:v>
                </c:pt>
                <c:pt idx="2">
                  <c:v>19937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179584"/>
        <c:axId val="234194048"/>
      </c:barChart>
      <c:catAx>
        <c:axId val="23417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194048"/>
        <c:crosses val="autoZero"/>
        <c:auto val="1"/>
        <c:lblAlgn val="ctr"/>
        <c:lblOffset val="100"/>
        <c:noMultiLvlLbl val="0"/>
      </c:catAx>
      <c:valAx>
        <c:axId val="23419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179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24.5</c:v>
                </c:pt>
                <c:pt idx="1">
                  <c:v>24.2</c:v>
                </c:pt>
                <c:pt idx="2">
                  <c:v>1.3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93.189784677015524</c:v>
                </c:pt>
                <c:pt idx="1">
                  <c:v>99.880725190839698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6.8102153229844768</c:v>
                </c:pt>
                <c:pt idx="1">
                  <c:v>0.11927480916030535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4281216"/>
        <c:axId val="235117568"/>
      </c:barChart>
      <c:catAx>
        <c:axId val="23428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117568"/>
        <c:crosses val="autoZero"/>
        <c:auto val="1"/>
        <c:lblAlgn val="ctr"/>
        <c:lblOffset val="100"/>
        <c:noMultiLvlLbl val="0"/>
      </c:catAx>
      <c:valAx>
        <c:axId val="2351175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2812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137</c:v>
                </c:pt>
                <c:pt idx="1">
                  <c:v>139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714048"/>
        <c:axId val="235715584"/>
      </c:barChart>
      <c:catAx>
        <c:axId val="2357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715584"/>
        <c:crosses val="autoZero"/>
        <c:auto val="1"/>
        <c:lblAlgn val="ctr"/>
        <c:lblOffset val="100"/>
        <c:noMultiLvlLbl val="0"/>
      </c:catAx>
      <c:valAx>
        <c:axId val="23571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714048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637056"/>
        <c:axId val="264654848"/>
      </c:barChart>
      <c:catAx>
        <c:axId val="2646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654848"/>
        <c:crosses val="autoZero"/>
        <c:auto val="1"/>
        <c:lblAlgn val="ctr"/>
        <c:lblOffset val="100"/>
        <c:noMultiLvlLbl val="0"/>
      </c:catAx>
      <c:valAx>
        <c:axId val="26465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63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</c:v>
                </c:pt>
                <c:pt idx="1">
                  <c:v>9.3000000000000007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242112"/>
        <c:axId val="265243648"/>
      </c:barChart>
      <c:catAx>
        <c:axId val="2652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243648"/>
        <c:crosses val="autoZero"/>
        <c:auto val="1"/>
        <c:lblAlgn val="ctr"/>
        <c:lblOffset val="100"/>
        <c:noMultiLvlLbl val="0"/>
      </c:catAx>
      <c:valAx>
        <c:axId val="2652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51.2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2.06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8.9499999999999993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5547136"/>
        <c:axId val="265548928"/>
      </c:barChart>
      <c:catAx>
        <c:axId val="2655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548928"/>
        <c:crosses val="autoZero"/>
        <c:auto val="1"/>
        <c:lblAlgn val="ctr"/>
        <c:lblOffset val="100"/>
        <c:noMultiLvlLbl val="0"/>
      </c:catAx>
      <c:valAx>
        <c:axId val="26554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554713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1.9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995008"/>
        <c:axId val="265996928"/>
      </c:barChart>
      <c:catAx>
        <c:axId val="2659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996928"/>
        <c:crosses val="autoZero"/>
        <c:auto val="1"/>
        <c:lblAlgn val="ctr"/>
        <c:lblOffset val="100"/>
        <c:noMultiLvlLbl val="0"/>
      </c:catAx>
      <c:valAx>
        <c:axId val="2659969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995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24.9</c:v>
                </c:pt>
                <c:pt idx="1">
                  <c:v>25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18.2</c:v>
                </c:pt>
                <c:pt idx="1">
                  <c:v>20</c:v>
                </c:pt>
                <c:pt idx="2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56.9</c:v>
                </c:pt>
                <c:pt idx="1">
                  <c:v>55</c:v>
                </c:pt>
                <c:pt idx="2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7852800"/>
        <c:axId val="267904896"/>
      </c:barChart>
      <c:catAx>
        <c:axId val="2678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904896"/>
        <c:crosses val="autoZero"/>
        <c:auto val="1"/>
        <c:lblAlgn val="ctr"/>
        <c:lblOffset val="100"/>
        <c:noMultiLvlLbl val="0"/>
      </c:catAx>
      <c:valAx>
        <c:axId val="267904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7852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18940</c:v>
                </c:pt>
                <c:pt idx="1">
                  <c:v>25499</c:v>
                </c:pt>
                <c:pt idx="2">
                  <c:v>39054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3981</c:v>
                </c:pt>
                <c:pt idx="1">
                  <c:v>10682</c:v>
                </c:pt>
                <c:pt idx="2">
                  <c:v>15662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95136"/>
        <c:axId val="58796672"/>
      </c:barChart>
      <c:catAx>
        <c:axId val="587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96672"/>
        <c:crosses val="autoZero"/>
        <c:auto val="1"/>
        <c:lblAlgn val="ctr"/>
        <c:lblOffset val="100"/>
        <c:noMultiLvlLbl val="0"/>
      </c:catAx>
      <c:valAx>
        <c:axId val="58796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87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91957</c:v>
                </c:pt>
                <c:pt idx="1">
                  <c:v>100722</c:v>
                </c:pt>
                <c:pt idx="2">
                  <c:v>177887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12269</c:v>
                </c:pt>
                <c:pt idx="1">
                  <c:v>45633</c:v>
                </c:pt>
                <c:pt idx="2">
                  <c:v>39584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807040"/>
        <c:axId val="58808576"/>
      </c:barChart>
      <c:catAx>
        <c:axId val="5880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08576"/>
        <c:crosses val="autoZero"/>
        <c:auto val="1"/>
        <c:lblAlgn val="ctr"/>
        <c:lblOffset val="100"/>
        <c:noMultiLvlLbl val="0"/>
      </c:catAx>
      <c:valAx>
        <c:axId val="58808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880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4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3.1</c:v>
                </c:pt>
                <c:pt idx="1">
                  <c:v>4.3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8839424"/>
        <c:axId val="58840960"/>
      </c:barChart>
      <c:catAx>
        <c:axId val="5883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40960"/>
        <c:crosses val="autoZero"/>
        <c:auto val="1"/>
        <c:lblAlgn val="ctr"/>
        <c:lblOffset val="100"/>
        <c:noMultiLvlLbl val="0"/>
      </c:catAx>
      <c:valAx>
        <c:axId val="58840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883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30.9</c:v>
                </c:pt>
                <c:pt idx="1">
                  <c:v>32.1</c:v>
                </c:pt>
                <c:pt idx="2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37.299999999999997</c:v>
                </c:pt>
                <c:pt idx="1">
                  <c:v>38.299999999999997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8859520"/>
        <c:axId val="58861056"/>
      </c:barChart>
      <c:catAx>
        <c:axId val="588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8861056"/>
        <c:crosses val="autoZero"/>
        <c:auto val="1"/>
        <c:lblAlgn val="ctr"/>
        <c:lblOffset val="100"/>
        <c:noMultiLvlLbl val="0"/>
      </c:catAx>
      <c:valAx>
        <c:axId val="58861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8859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393.77300000000002</c:v>
                </c:pt>
                <c:pt idx="1">
                  <c:v>487.82900000000001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8883456"/>
        <c:axId val="58893440"/>
      </c:barChart>
      <c:catAx>
        <c:axId val="58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93440"/>
        <c:crosses val="autoZero"/>
        <c:auto val="1"/>
        <c:lblAlgn val="ctr"/>
        <c:lblOffset val="100"/>
        <c:noMultiLvlLbl val="0"/>
      </c:catAx>
      <c:valAx>
        <c:axId val="58893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8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4076.04</c:v>
                </c:pt>
                <c:pt idx="1">
                  <c:v>10013.01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8903168"/>
        <c:axId val="58904960"/>
      </c:barChart>
      <c:catAx>
        <c:axId val="5890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904960"/>
        <c:crosses val="autoZero"/>
        <c:auto val="1"/>
        <c:lblAlgn val="ctr"/>
        <c:lblOffset val="100"/>
        <c:noMultiLvlLbl val="0"/>
      </c:catAx>
      <c:valAx>
        <c:axId val="5890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90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56</c:v>
                </c:pt>
                <c:pt idx="1">
                  <c:v>51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38</c:v>
                </c:pt>
                <c:pt idx="1">
                  <c:v>38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935168"/>
        <c:axId val="58936704"/>
      </c:barChart>
      <c:catAx>
        <c:axId val="589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936704"/>
        <c:crosses val="autoZero"/>
        <c:auto val="1"/>
        <c:lblAlgn val="ctr"/>
        <c:lblOffset val="100"/>
        <c:noMultiLvlLbl val="0"/>
      </c:catAx>
      <c:valAx>
        <c:axId val="5893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935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55.2</c:v>
                </c:pt>
                <c:pt idx="1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27.9</c:v>
                </c:pt>
                <c:pt idx="1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071872"/>
        <c:axId val="203073792"/>
      </c:barChart>
      <c:catAx>
        <c:axId val="20307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073792"/>
        <c:crosses val="autoZero"/>
        <c:auto val="1"/>
        <c:lblAlgn val="ctr"/>
        <c:lblOffset val="100"/>
        <c:noMultiLvlLbl val="0"/>
      </c:catAx>
      <c:valAx>
        <c:axId val="203073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18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1476</c:v>
                </c:pt>
                <c:pt idx="1">
                  <c:v>2049</c:v>
                </c:pt>
                <c:pt idx="2">
                  <c:v>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1493</c:v>
                </c:pt>
                <c:pt idx="1">
                  <c:v>2015</c:v>
                </c:pt>
                <c:pt idx="2">
                  <c:v>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339</c:v>
                </c:pt>
                <c:pt idx="1">
                  <c:v>527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131</c:v>
                </c:pt>
                <c:pt idx="1">
                  <c:v>157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736"/>
        <c:axId val="150394752"/>
      </c:barChart>
      <c:catAx>
        <c:axId val="1503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auto val="1"/>
        <c:lblAlgn val="ctr"/>
        <c:lblOffset val="100"/>
        <c:noMultiLvlLbl val="0"/>
      </c:catAx>
      <c:valAx>
        <c:axId val="150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2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2803</c:v>
                </c:pt>
                <c:pt idx="1">
                  <c:v>2313</c:v>
                </c:pt>
                <c:pt idx="2">
                  <c:v>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1979</c:v>
                </c:pt>
                <c:pt idx="1">
                  <c:v>1665</c:v>
                </c:pt>
                <c:pt idx="2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51.2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55.2</c:v>
                </c:pt>
                <c:pt idx="1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27.9</c:v>
                </c:pt>
                <c:pt idx="1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55616"/>
        <c:axId val="151457152"/>
      </c:barChart>
      <c:catAx>
        <c:axId val="15145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auto val="1"/>
        <c:lblAlgn val="ctr"/>
        <c:lblOffset val="100"/>
        <c:noMultiLvlLbl val="0"/>
      </c:catAx>
      <c:valAx>
        <c:axId val="151457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56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24.9</c:v>
                </c:pt>
                <c:pt idx="1">
                  <c:v>25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18.2</c:v>
                </c:pt>
                <c:pt idx="1">
                  <c:v>20</c:v>
                </c:pt>
                <c:pt idx="2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56.9</c:v>
                </c:pt>
                <c:pt idx="1">
                  <c:v>55</c:v>
                </c:pt>
                <c:pt idx="2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2992384"/>
        <c:axId val="153002368"/>
      </c:barChart>
      <c:catAx>
        <c:axId val="1529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02368"/>
        <c:crosses val="autoZero"/>
        <c:auto val="1"/>
        <c:lblAlgn val="ctr"/>
        <c:lblOffset val="100"/>
        <c:noMultiLvlLbl val="0"/>
      </c:catAx>
      <c:valAx>
        <c:axId val="153002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2992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63040"/>
        <c:axId val="153489408"/>
      </c:barChart>
      <c:catAx>
        <c:axId val="15346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auto val="1"/>
        <c:lblAlgn val="ctr"/>
        <c:lblOffset val="100"/>
        <c:noMultiLvlLbl val="0"/>
      </c:catAx>
      <c:valAx>
        <c:axId val="1534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6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653</c:v>
                </c:pt>
                <c:pt idx="1">
                  <c:v>1755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378</c:v>
                </c:pt>
                <c:pt idx="1">
                  <c:v>1479</c:v>
                </c:pt>
                <c:pt idx="2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53856"/>
        <c:axId val="153759744"/>
      </c:barChart>
      <c:catAx>
        <c:axId val="1537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172</c:v>
                </c:pt>
                <c:pt idx="1">
                  <c:v>425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116</c:v>
                </c:pt>
                <c:pt idx="1">
                  <c:v>399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1200"/>
        <c:axId val="153893504"/>
      </c:barChart>
      <c:catAx>
        <c:axId val="15389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93504"/>
        <c:crosses val="autoZero"/>
        <c:auto val="1"/>
        <c:lblAlgn val="ctr"/>
        <c:lblOffset val="100"/>
        <c:noMultiLvlLbl val="0"/>
      </c:catAx>
      <c:valAx>
        <c:axId val="1538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1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5320</c:v>
                </c:pt>
                <c:pt idx="1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63136"/>
        <c:axId val="154013696"/>
      </c:barChart>
      <c:catAx>
        <c:axId val="15396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13696"/>
        <c:crosses val="autoZero"/>
        <c:auto val="1"/>
        <c:lblAlgn val="ctr"/>
        <c:lblOffset val="100"/>
        <c:noMultiLvlLbl val="0"/>
      </c:catAx>
      <c:valAx>
        <c:axId val="1540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402240"/>
        <c:axId val="203413376"/>
      </c:barChart>
      <c:catAx>
        <c:axId val="20340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413376"/>
        <c:crosses val="autoZero"/>
        <c:auto val="1"/>
        <c:lblAlgn val="ctr"/>
        <c:lblOffset val="100"/>
        <c:noMultiLvlLbl val="0"/>
      </c:catAx>
      <c:valAx>
        <c:axId val="2034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402240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954</c:v>
                </c:pt>
                <c:pt idx="1">
                  <c:v>722</c:v>
                </c:pt>
                <c:pt idx="2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2000"/>
        <c:axId val="154113536"/>
      </c:barChart>
      <c:catAx>
        <c:axId val="1541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536"/>
        <c:crosses val="autoZero"/>
        <c:auto val="1"/>
        <c:lblAlgn val="ctr"/>
        <c:lblOffset val="100"/>
        <c:noMultiLvlLbl val="0"/>
      </c:catAx>
      <c:valAx>
        <c:axId val="15411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92</c:v>
                </c:pt>
                <c:pt idx="1">
                  <c:v>96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16192"/>
        <c:axId val="154617728"/>
      </c:barChart>
      <c:catAx>
        <c:axId val="1546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7728"/>
        <c:crosses val="autoZero"/>
        <c:auto val="1"/>
        <c:lblAlgn val="ctr"/>
        <c:lblOffset val="100"/>
        <c:noMultiLvlLbl val="0"/>
      </c:catAx>
      <c:valAx>
        <c:axId val="154617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61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137</c:v>
                </c:pt>
                <c:pt idx="1">
                  <c:v>139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119</c:v>
                </c:pt>
                <c:pt idx="1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728"/>
        <c:axId val="155160960"/>
      </c:barChart>
      <c:catAx>
        <c:axId val="155129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960"/>
        <c:crosses val="autoZero"/>
        <c:auto val="1"/>
        <c:lblAlgn val="ctr"/>
        <c:lblOffset val="100"/>
        <c:noMultiLvlLbl val="0"/>
      </c:catAx>
      <c:valAx>
        <c:axId val="15516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393.77300000000002</c:v>
                </c:pt>
                <c:pt idx="1">
                  <c:v>487.82900000000001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2656"/>
        <c:axId val="155509504"/>
      </c:barChart>
      <c:catAx>
        <c:axId val="15546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504"/>
        <c:crosses val="autoZero"/>
        <c:auto val="1"/>
        <c:lblAlgn val="ctr"/>
        <c:lblOffset val="100"/>
        <c:noMultiLvlLbl val="0"/>
      </c:catAx>
      <c:valAx>
        <c:axId val="155509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39055</c:v>
                </c:pt>
                <c:pt idx="1">
                  <c:v>37584</c:v>
                </c:pt>
                <c:pt idx="2">
                  <c:v>37192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1.9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80256"/>
        <c:axId val="156580864"/>
      </c:barChart>
      <c:catAx>
        <c:axId val="1564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864"/>
        <c:crosses val="autoZero"/>
        <c:auto val="1"/>
        <c:lblAlgn val="ctr"/>
        <c:lblOffset val="100"/>
        <c:noMultiLvlLbl val="0"/>
      </c:catAx>
      <c:valAx>
        <c:axId val="1565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4.3</c:v>
                </c:pt>
                <c:pt idx="1">
                  <c:v>8.5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40704"/>
        <c:axId val="156842240"/>
      </c:barChart>
      <c:catAx>
        <c:axId val="1568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2240"/>
        <c:crosses val="autoZero"/>
        <c:auto val="1"/>
        <c:lblAlgn val="ctr"/>
        <c:lblOffset val="100"/>
        <c:noMultiLvlLbl val="0"/>
      </c:catAx>
      <c:valAx>
        <c:axId val="15684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17.481103552532122</c:v>
                </c:pt>
                <c:pt idx="1">
                  <c:v>59.449168556311413</c:v>
                </c:pt>
                <c:pt idx="2">
                  <c:v>23.069727891156464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30</c:v>
                </c:pt>
                <c:pt idx="1">
                  <c:v>27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834624"/>
        <c:axId val="157877376"/>
      </c:barChart>
      <c:catAx>
        <c:axId val="157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8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653</c:v>
                </c:pt>
                <c:pt idx="1">
                  <c:v>1755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378</c:v>
                </c:pt>
                <c:pt idx="1">
                  <c:v>1479</c:v>
                </c:pt>
                <c:pt idx="2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4720"/>
        <c:axId val="203536640"/>
      </c:barChart>
      <c:catAx>
        <c:axId val="20353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36640"/>
        <c:crosses val="autoZero"/>
        <c:auto val="1"/>
        <c:lblAlgn val="ctr"/>
        <c:lblOffset val="100"/>
        <c:noMultiLvlLbl val="0"/>
      </c:catAx>
      <c:valAx>
        <c:axId val="2035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53472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284800"/>
        <c:axId val="158309760"/>
      </c:barChart>
      <c:catAx>
        <c:axId val="1582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09760"/>
        <c:crosses val="autoZero"/>
        <c:auto val="1"/>
        <c:lblAlgn val="ctr"/>
        <c:lblOffset val="100"/>
        <c:noMultiLvlLbl val="0"/>
      </c:catAx>
      <c:valAx>
        <c:axId val="15830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28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109.5</c:v>
                </c:pt>
                <c:pt idx="1">
                  <c:v>112.1</c:v>
                </c:pt>
                <c:pt idx="2">
                  <c:v>109.1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109.2</c:v>
                </c:pt>
                <c:pt idx="1">
                  <c:v>110.7</c:v>
                </c:pt>
                <c:pt idx="2">
                  <c:v>111.4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34208"/>
        <c:axId val="158753920"/>
      </c:barChart>
      <c:catAx>
        <c:axId val="15873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3920"/>
        <c:crosses val="autoZero"/>
        <c:auto val="1"/>
        <c:lblAlgn val="ctr"/>
        <c:lblOffset val="100"/>
        <c:noMultiLvlLbl val="0"/>
      </c:catAx>
      <c:valAx>
        <c:axId val="158753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34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2525</c:v>
                </c:pt>
                <c:pt idx="1">
                  <c:v>2116</c:v>
                </c:pt>
                <c:pt idx="2">
                  <c:v>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098368"/>
        <c:axId val="159099904"/>
      </c:barChart>
      <c:catAx>
        <c:axId val="1590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9904"/>
        <c:crosses val="autoZero"/>
        <c:auto val="1"/>
        <c:lblAlgn val="ctr"/>
        <c:lblOffset val="100"/>
        <c:noMultiLvlLbl val="0"/>
      </c:catAx>
      <c:valAx>
        <c:axId val="15909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8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55</c:v>
                </c:pt>
                <c:pt idx="1">
                  <c:v>76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120</c:v>
                </c:pt>
                <c:pt idx="1">
                  <c:v>116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412</c:v>
                </c:pt>
                <c:pt idx="1">
                  <c:v>387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574</c:v>
                </c:pt>
                <c:pt idx="1">
                  <c:v>575</c:v>
                </c:pt>
                <c:pt idx="2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709824"/>
        <c:axId val="159870336"/>
      </c:barChart>
      <c:catAx>
        <c:axId val="15970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2.2675736961451247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2.2883597883597884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2.3705593348450491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2.5472411186696902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2.3299319727891157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2.5056689342403629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2.8165154950869233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3.3286092214663645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3.4618291761148905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3.5704837490551777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3.4249811035525326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3.6602418745275886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4.0769085411942552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4.4510582010582009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3.4656084656084656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1.9595616024187454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1.8112244897959182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1.3293650793650793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740096"/>
        <c:axId val="160794112"/>
      </c:barChart>
      <c:catAx>
        <c:axId val="160740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794112"/>
        <c:crosses val="autoZero"/>
        <c:auto val="1"/>
        <c:lblAlgn val="ctr"/>
        <c:lblOffset val="100"/>
        <c:noMultiLvlLbl val="0"/>
      </c:catAx>
      <c:valAx>
        <c:axId val="160794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740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2.3195389266817839</c:v>
                </c:pt>
                <c:pt idx="1">
                  <c:v>2.4886621315192743</c:v>
                </c:pt>
                <c:pt idx="2">
                  <c:v>2.6095993953136811</c:v>
                </c:pt>
                <c:pt idx="3">
                  <c:v>2.7144746787603933</c:v>
                </c:pt>
                <c:pt idx="4">
                  <c:v>2.4225245653817082</c:v>
                </c:pt>
                <c:pt idx="5">
                  <c:v>2.6747921390778533</c:v>
                </c:pt>
                <c:pt idx="6">
                  <c:v>2.9015495086923657</c:v>
                </c:pt>
                <c:pt idx="7">
                  <c:v>3.3210506424792139</c:v>
                </c:pt>
                <c:pt idx="8">
                  <c:v>3.4363189720332579</c:v>
                </c:pt>
                <c:pt idx="9">
                  <c:v>3.4986772486772488</c:v>
                </c:pt>
                <c:pt idx="10">
                  <c:v>3.2010582010582009</c:v>
                </c:pt>
                <c:pt idx="11">
                  <c:v>3.1727135298563871</c:v>
                </c:pt>
                <c:pt idx="12">
                  <c:v>3.5204081632653059</c:v>
                </c:pt>
                <c:pt idx="13">
                  <c:v>3.704648526077098</c:v>
                </c:pt>
                <c:pt idx="14">
                  <c:v>2.8864323507180649</c:v>
                </c:pt>
                <c:pt idx="15">
                  <c:v>1.4106198034769464</c:v>
                </c:pt>
                <c:pt idx="16">
                  <c:v>1.2244897959183674</c:v>
                </c:pt>
                <c:pt idx="17">
                  <c:v>0.82671957671957663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32992"/>
        <c:axId val="160934528"/>
      </c:barChart>
      <c:catAx>
        <c:axId val="160932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3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0.25171866737176096</c:v>
                </c:pt>
                <c:pt idx="1">
                  <c:v>0.30339524757978603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0.72554204124801691</c:v>
                </c:pt>
                <c:pt idx="1">
                  <c:v>0.22233544860808746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5.4764674775251185</c:v>
                </c:pt>
                <c:pt idx="1">
                  <c:v>2.2951503080272362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17.63088313061872</c:v>
                </c:pt>
                <c:pt idx="1">
                  <c:v>13.710685997498725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53.396086726599677</c:v>
                </c:pt>
                <c:pt idx="1">
                  <c:v>65.100282551299273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6.185087255420413</c:v>
                </c:pt>
                <c:pt idx="1">
                  <c:v>5.6278660428922134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16.334214701216286</c:v>
                </c:pt>
                <c:pt idx="1">
                  <c:v>12.740284404094679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13888"/>
        <c:axId val="162215424"/>
      </c:barChart>
      <c:catAx>
        <c:axId val="16221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15424"/>
        <c:crosses val="autoZero"/>
        <c:auto val="1"/>
        <c:lblAlgn val="ctr"/>
        <c:lblOffset val="100"/>
        <c:noMultiLvlLbl val="0"/>
      </c:catAx>
      <c:valAx>
        <c:axId val="162215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13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28.124801692226338</c:v>
                </c:pt>
                <c:pt idx="1">
                  <c:v>24.681550789754041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24.704389212057112</c:v>
                </c:pt>
                <c:pt idx="1">
                  <c:v>32.030200565102604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46.883130618720251</c:v>
                </c:pt>
                <c:pt idx="1">
                  <c:v>42.86210570197786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0.28767847699629823</c:v>
                </c:pt>
                <c:pt idx="1">
                  <c:v>0.42614294316550094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4295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12</c:v>
                </c:pt>
                <c:pt idx="3">
                  <c:v>19</c:v>
                </c:pt>
                <c:pt idx="4">
                  <c:v>17</c:v>
                </c:pt>
                <c:pt idx="5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16</c:v>
                </c:pt>
                <c:pt idx="3">
                  <c:v>15</c:v>
                </c:pt>
                <c:pt idx="4">
                  <c:v>11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4367360"/>
        <c:axId val="164385920"/>
      </c:barChart>
      <c:catAx>
        <c:axId val="164367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172</c:v>
                </c:pt>
                <c:pt idx="1">
                  <c:v>425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116</c:v>
                </c:pt>
                <c:pt idx="1">
                  <c:v>399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893376"/>
        <c:axId val="203919744"/>
      </c:barChart>
      <c:catAx>
        <c:axId val="20389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919744"/>
        <c:crosses val="autoZero"/>
        <c:auto val="1"/>
        <c:lblAlgn val="ctr"/>
        <c:lblOffset val="100"/>
        <c:noMultiLvlLbl val="0"/>
      </c:catAx>
      <c:valAx>
        <c:axId val="20391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893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0.37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5914112"/>
        <c:axId val="166009088"/>
      </c:barChart>
      <c:catAx>
        <c:axId val="16591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009088"/>
        <c:crosses val="autoZero"/>
        <c:auto val="1"/>
        <c:lblAlgn val="ctr"/>
        <c:lblOffset val="100"/>
        <c:noMultiLvlLbl val="0"/>
      </c:catAx>
      <c:valAx>
        <c:axId val="16600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91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63.764790247400505</c:v>
                </c:pt>
                <c:pt idx="2">
                  <c:v>18.184477379095163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36.235209752599495</c:v>
                </c:pt>
                <c:pt idx="2">
                  <c:v>81.815522620904829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6384000"/>
        <c:axId val="167584128"/>
      </c:barChart>
      <c:catAx>
        <c:axId val="16638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446</c:v>
                </c:pt>
                <c:pt idx="1">
                  <c:v>486</c:v>
                </c:pt>
                <c:pt idx="2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477</c:v>
                </c:pt>
                <c:pt idx="1">
                  <c:v>447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480128"/>
        <c:axId val="186481664"/>
      </c:barChart>
      <c:catAx>
        <c:axId val="1864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664"/>
        <c:crosses val="autoZero"/>
        <c:auto val="1"/>
        <c:lblAlgn val="ctr"/>
        <c:lblOffset val="100"/>
        <c:noMultiLvlLbl val="0"/>
      </c:catAx>
      <c:valAx>
        <c:axId val="1864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8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909</c:v>
                </c:pt>
                <c:pt idx="1">
                  <c:v>1099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1034</c:v>
                </c:pt>
                <c:pt idx="1">
                  <c:v>1110</c:v>
                </c:pt>
                <c:pt idx="2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42656"/>
        <c:axId val="186798080"/>
      </c:barChart>
      <c:catAx>
        <c:axId val="1867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98080"/>
        <c:crosses val="autoZero"/>
        <c:auto val="1"/>
        <c:lblAlgn val="ctr"/>
        <c:lblOffset val="100"/>
        <c:noMultiLvlLbl val="0"/>
      </c:catAx>
      <c:valAx>
        <c:axId val="18679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4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27.32876184605902</c:v>
                </c:pt>
                <c:pt idx="1">
                  <c:v>27.599439155781862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27.482856922721322</c:v>
                </c:pt>
                <c:pt idx="1">
                  <c:v>27.407571396944874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15.632945527390399</c:v>
                </c:pt>
                <c:pt idx="1">
                  <c:v>19.526234226256364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13.460204946451961</c:v>
                </c:pt>
                <c:pt idx="1">
                  <c:v>16.426831968120435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8.3673626627629236</c:v>
                </c:pt>
                <c:pt idx="1">
                  <c:v>6.0327651095860091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7.7278680946143776</c:v>
                </c:pt>
                <c:pt idx="1">
                  <c:v>3.0071581433104568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342464"/>
        <c:axId val="189344384"/>
      </c:barChart>
      <c:catAx>
        <c:axId val="189342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42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50.49</c:v>
                </c:pt>
                <c:pt idx="1">
                  <c:v>42</c:v>
                </c:pt>
                <c:pt idx="2">
                  <c:v>6.67</c:v>
                </c:pt>
                <c:pt idx="3">
                  <c:v>0.67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53.16</c:v>
                </c:pt>
                <c:pt idx="1">
                  <c:v>37.159999999999997</c:v>
                </c:pt>
                <c:pt idx="2">
                  <c:v>8.4600000000000009</c:v>
                </c:pt>
                <c:pt idx="3">
                  <c:v>1.03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6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56644</c:v>
                </c:pt>
                <c:pt idx="1">
                  <c:v>63887</c:v>
                </c:pt>
                <c:pt idx="2">
                  <c:v>73252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4896"/>
        <c:axId val="189707008"/>
      </c:barChart>
      <c:catAx>
        <c:axId val="1895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auto val="1"/>
        <c:lblAlgn val="ctr"/>
        <c:lblOffset val="100"/>
        <c:noMultiLvlLbl val="0"/>
      </c:catAx>
      <c:valAx>
        <c:axId val="18970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17319</c:v>
                </c:pt>
                <c:pt idx="1">
                  <c:v>17818</c:v>
                </c:pt>
                <c:pt idx="2">
                  <c:v>18250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19686</c:v>
                </c:pt>
                <c:pt idx="1">
                  <c:v>19984</c:v>
                </c:pt>
                <c:pt idx="2">
                  <c:v>19937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2016"/>
        <c:axId val="189956480"/>
      </c:barChart>
      <c:catAx>
        <c:axId val="1899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56480"/>
        <c:crosses val="autoZero"/>
        <c:auto val="1"/>
        <c:lblAlgn val="ctr"/>
        <c:lblOffset val="100"/>
        <c:noMultiLvlLbl val="0"/>
      </c:catAx>
      <c:valAx>
        <c:axId val="1899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24.5</c:v>
                </c:pt>
                <c:pt idx="1">
                  <c:v>24.2</c:v>
                </c:pt>
                <c:pt idx="2">
                  <c:v>1.3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93.189784677015524</c:v>
                </c:pt>
                <c:pt idx="1">
                  <c:v>99.880725190839698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6.8102153229844768</c:v>
                </c:pt>
                <c:pt idx="1">
                  <c:v>0.11927480916030535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0310656"/>
        <c:axId val="190427520"/>
      </c:barChart>
      <c:catAx>
        <c:axId val="190310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27520"/>
        <c:crosses val="autoZero"/>
        <c:auto val="1"/>
        <c:lblAlgn val="ctr"/>
        <c:lblOffset val="100"/>
        <c:noMultiLvlLbl val="0"/>
      </c:catAx>
      <c:valAx>
        <c:axId val="190427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3106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5320</c:v>
                </c:pt>
                <c:pt idx="1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022528"/>
        <c:axId val="204075008"/>
      </c:barChart>
      <c:catAx>
        <c:axId val="20402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75008"/>
        <c:crosses val="autoZero"/>
        <c:auto val="1"/>
        <c:lblAlgn val="ctr"/>
        <c:lblOffset val="100"/>
        <c:noMultiLvlLbl val="0"/>
      </c:catAx>
      <c:valAx>
        <c:axId val="20407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2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10048"/>
        <c:axId val="190658048"/>
      </c:barChart>
      <c:catAx>
        <c:axId val="1906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58048"/>
        <c:crosses val="autoZero"/>
        <c:auto val="1"/>
        <c:lblAlgn val="ctr"/>
        <c:lblOffset val="100"/>
        <c:noMultiLvlLbl val="0"/>
      </c:catAx>
      <c:valAx>
        <c:axId val="19065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1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</c:v>
                </c:pt>
                <c:pt idx="1">
                  <c:v>9.3000000000000007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80480"/>
        <c:axId val="190982784"/>
      </c:barChart>
      <c:catAx>
        <c:axId val="1909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82784"/>
        <c:crosses val="autoZero"/>
        <c:auto val="1"/>
        <c:lblAlgn val="ctr"/>
        <c:lblOffset val="100"/>
        <c:noMultiLvlLbl val="0"/>
      </c:catAx>
      <c:valAx>
        <c:axId val="19098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8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2.06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8.9499999999999993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1245696"/>
        <c:axId val="191370368"/>
      </c:barChart>
      <c:catAx>
        <c:axId val="1912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70368"/>
        <c:crosses val="autoZero"/>
        <c:auto val="1"/>
        <c:lblAlgn val="ctr"/>
        <c:lblOffset val="100"/>
        <c:noMultiLvlLbl val="0"/>
      </c:catAx>
      <c:valAx>
        <c:axId val="19137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1245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18940</c:v>
                </c:pt>
                <c:pt idx="1">
                  <c:v>25499</c:v>
                </c:pt>
                <c:pt idx="2">
                  <c:v>39054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3981</c:v>
                </c:pt>
                <c:pt idx="1">
                  <c:v>10682</c:v>
                </c:pt>
                <c:pt idx="2">
                  <c:v>15662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51360"/>
        <c:axId val="191599744"/>
      </c:barChart>
      <c:catAx>
        <c:axId val="19155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99744"/>
        <c:crosses val="autoZero"/>
        <c:auto val="1"/>
        <c:lblAlgn val="ctr"/>
        <c:lblOffset val="100"/>
        <c:noMultiLvlLbl val="0"/>
      </c:catAx>
      <c:valAx>
        <c:axId val="191599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55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91957</c:v>
                </c:pt>
                <c:pt idx="1">
                  <c:v>100722</c:v>
                </c:pt>
                <c:pt idx="2">
                  <c:v>177887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12269</c:v>
                </c:pt>
                <c:pt idx="1">
                  <c:v>45633</c:v>
                </c:pt>
                <c:pt idx="2">
                  <c:v>39584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3104"/>
        <c:axId val="192304640"/>
      </c:barChart>
      <c:catAx>
        <c:axId val="19230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4640"/>
        <c:crosses val="autoZero"/>
        <c:auto val="1"/>
        <c:lblAlgn val="ctr"/>
        <c:lblOffset val="100"/>
        <c:noMultiLvlLbl val="0"/>
      </c:catAx>
      <c:valAx>
        <c:axId val="192304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30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4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3.1</c:v>
                </c:pt>
                <c:pt idx="1">
                  <c:v>4.3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438656"/>
        <c:axId val="192489344"/>
      </c:barChart>
      <c:catAx>
        <c:axId val="19243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89344"/>
        <c:crosses val="autoZero"/>
        <c:auto val="1"/>
        <c:lblAlgn val="ctr"/>
        <c:lblOffset val="100"/>
        <c:noMultiLvlLbl val="0"/>
      </c:catAx>
      <c:valAx>
        <c:axId val="192489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43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30.9</c:v>
                </c:pt>
                <c:pt idx="1">
                  <c:v>32.1</c:v>
                </c:pt>
                <c:pt idx="2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37.299999999999997</c:v>
                </c:pt>
                <c:pt idx="1">
                  <c:v>38.299999999999997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887424"/>
        <c:axId val="193095936"/>
      </c:barChart>
      <c:catAx>
        <c:axId val="1928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095936"/>
        <c:crosses val="autoZero"/>
        <c:auto val="1"/>
        <c:lblAlgn val="ctr"/>
        <c:lblOffset val="100"/>
        <c:noMultiLvlLbl val="0"/>
      </c:catAx>
      <c:valAx>
        <c:axId val="193095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887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4076.04</c:v>
                </c:pt>
                <c:pt idx="1">
                  <c:v>10013.01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2176"/>
        <c:axId val="193444096"/>
      </c:barChart>
      <c:catAx>
        <c:axId val="19344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4096"/>
        <c:crosses val="autoZero"/>
        <c:auto val="1"/>
        <c:lblAlgn val="ctr"/>
        <c:lblOffset val="100"/>
        <c:noMultiLvlLbl val="0"/>
      </c:catAx>
      <c:valAx>
        <c:axId val="19344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56</c:v>
                </c:pt>
                <c:pt idx="1">
                  <c:v>51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38</c:v>
                </c:pt>
                <c:pt idx="1">
                  <c:v>38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14432"/>
        <c:axId val="193720320"/>
      </c:barChart>
      <c:catAx>
        <c:axId val="19371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720320"/>
        <c:crosses val="autoZero"/>
        <c:auto val="1"/>
        <c:lblAlgn val="ctr"/>
        <c:lblOffset val="100"/>
        <c:noMultiLvlLbl val="0"/>
      </c:catAx>
      <c:valAx>
        <c:axId val="19372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714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54683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51157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98857</v>
      </c>
      <c r="C4" s="35">
        <v>48411</v>
      </c>
      <c r="D4" s="63">
        <v>50446</v>
      </c>
      <c r="E4" s="211"/>
    </row>
    <row r="5" spans="1:5" ht="30" x14ac:dyDescent="0.25">
      <c r="A5" s="201" t="s">
        <v>716</v>
      </c>
      <c r="B5" s="72">
        <v>110909</v>
      </c>
      <c r="C5" s="61">
        <v>54499</v>
      </c>
      <c r="D5" s="111">
        <v>56410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16921</v>
      </c>
      <c r="C4" s="71">
        <v>22446</v>
      </c>
    </row>
    <row r="5" spans="1:6" x14ac:dyDescent="0.25">
      <c r="A5" s="286" t="s">
        <v>719</v>
      </c>
      <c r="B5" s="214">
        <v>4673</v>
      </c>
      <c r="C5" s="214">
        <v>5131</v>
      </c>
    </row>
    <row r="6" spans="1:6" x14ac:dyDescent="0.25">
      <c r="A6" s="286" t="s">
        <v>720</v>
      </c>
      <c r="B6" s="214">
        <v>7800</v>
      </c>
      <c r="C6" s="214">
        <v>8405</v>
      </c>
    </row>
    <row r="7" spans="1:6" x14ac:dyDescent="0.25">
      <c r="A7" s="286" t="s">
        <v>721</v>
      </c>
      <c r="B7" s="214">
        <v>14943</v>
      </c>
      <c r="C7" s="214">
        <v>10876</v>
      </c>
    </row>
    <row r="8" spans="1:6" x14ac:dyDescent="0.25">
      <c r="A8" s="286" t="s">
        <v>722</v>
      </c>
      <c r="B8" s="214">
        <v>114</v>
      </c>
      <c r="C8" s="214">
        <v>452</v>
      </c>
    </row>
    <row r="9" spans="1:6" x14ac:dyDescent="0.25">
      <c r="A9" s="286" t="s">
        <v>723</v>
      </c>
      <c r="B9" s="214">
        <v>5128</v>
      </c>
      <c r="C9" s="214">
        <v>4539</v>
      </c>
    </row>
    <row r="10" spans="1:6" ht="30" x14ac:dyDescent="0.25">
      <c r="A10" s="293" t="s">
        <v>724</v>
      </c>
      <c r="B10" s="214">
        <v>7628</v>
      </c>
      <c r="C10" s="214">
        <v>1019</v>
      </c>
    </row>
    <row r="11" spans="1:6" x14ac:dyDescent="0.25">
      <c r="A11" s="286" t="s">
        <v>887</v>
      </c>
      <c r="B11" s="214">
        <v>2135</v>
      </c>
      <c r="C11" s="214">
        <v>3127</v>
      </c>
    </row>
    <row r="12" spans="1:6" x14ac:dyDescent="0.25">
      <c r="A12" s="294" t="s">
        <v>16</v>
      </c>
      <c r="B12" s="1">
        <f>SUM(B4:B11)</f>
        <v>59342</v>
      </c>
      <c r="C12" s="1">
        <f>SUM(C4:C11)</f>
        <v>55995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18817</v>
      </c>
      <c r="C19" s="71">
        <v>21122</v>
      </c>
    </row>
    <row r="20" spans="1:3" x14ac:dyDescent="0.25">
      <c r="A20" s="286" t="s">
        <v>719</v>
      </c>
      <c r="B20" s="214">
        <v>2515</v>
      </c>
      <c r="C20" s="214">
        <v>2799</v>
      </c>
    </row>
    <row r="21" spans="1:3" x14ac:dyDescent="0.25">
      <c r="A21" s="286" t="s">
        <v>720</v>
      </c>
      <c r="B21" s="214">
        <v>7319</v>
      </c>
      <c r="C21" s="214">
        <v>7840</v>
      </c>
    </row>
    <row r="22" spans="1:3" x14ac:dyDescent="0.25">
      <c r="A22" s="286" t="s">
        <v>721</v>
      </c>
      <c r="B22" s="214">
        <v>15140</v>
      </c>
      <c r="C22" s="214">
        <v>11367</v>
      </c>
    </row>
    <row r="23" spans="1:3" x14ac:dyDescent="0.25">
      <c r="A23" s="286" t="s">
        <v>722</v>
      </c>
      <c r="B23" s="214">
        <v>63</v>
      </c>
      <c r="C23" s="214">
        <v>188</v>
      </c>
    </row>
    <row r="24" spans="1:3" x14ac:dyDescent="0.25">
      <c r="A24" s="286" t="s">
        <v>723</v>
      </c>
      <c r="B24" s="214">
        <v>4125</v>
      </c>
      <c r="C24" s="214">
        <v>3470</v>
      </c>
    </row>
    <row r="25" spans="1:3" ht="30" x14ac:dyDescent="0.25">
      <c r="A25" s="293" t="s">
        <v>724</v>
      </c>
      <c r="B25" s="214">
        <v>4721</v>
      </c>
      <c r="C25" s="214">
        <v>651</v>
      </c>
    </row>
    <row r="26" spans="1:3" x14ac:dyDescent="0.25">
      <c r="A26" s="286" t="s">
        <v>887</v>
      </c>
      <c r="B26" s="214">
        <v>1894</v>
      </c>
      <c r="C26" s="214">
        <v>3581</v>
      </c>
    </row>
    <row r="27" spans="1:3" x14ac:dyDescent="0.25">
      <c r="A27" s="294" t="s">
        <v>16</v>
      </c>
      <c r="B27" s="1">
        <f>SUM(B19:B26)</f>
        <v>54594</v>
      </c>
      <c r="C27" s="1">
        <f>SUM(C19:C26)</f>
        <v>51018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75.88</v>
      </c>
      <c r="C4" s="1018">
        <v>73.14</v>
      </c>
      <c r="D4" s="1018">
        <v>78.650000000000006</v>
      </c>
      <c r="E4" s="1019">
        <v>171</v>
      </c>
      <c r="F4" s="1019">
        <v>155.19999999999999</v>
      </c>
      <c r="G4" s="1020">
        <v>44.2</v>
      </c>
      <c r="H4" s="1021">
        <v>42.7</v>
      </c>
      <c r="I4" s="1022">
        <v>45.7</v>
      </c>
      <c r="J4" s="1019">
        <v>23</v>
      </c>
    </row>
    <row r="5" spans="1:12" x14ac:dyDescent="0.25">
      <c r="A5" s="498">
        <v>2021</v>
      </c>
      <c r="B5" s="757">
        <v>74.650000000000006</v>
      </c>
      <c r="C5" s="758">
        <v>71.760000000000005</v>
      </c>
      <c r="D5" s="758">
        <v>77.59</v>
      </c>
      <c r="E5" s="1023">
        <v>169</v>
      </c>
      <c r="F5" s="1023">
        <v>155.4</v>
      </c>
      <c r="G5" s="1024">
        <v>44.3</v>
      </c>
      <c r="H5" s="1025">
        <v>42.7</v>
      </c>
      <c r="I5" s="1026">
        <v>45.7</v>
      </c>
      <c r="J5" s="1023">
        <v>9.3000000000000007</v>
      </c>
    </row>
    <row r="6" spans="1:12" x14ac:dyDescent="0.25">
      <c r="A6" s="499">
        <v>2022</v>
      </c>
      <c r="B6" s="1011">
        <v>74.58</v>
      </c>
      <c r="C6" s="1012">
        <v>71.59</v>
      </c>
      <c r="D6" s="1012">
        <v>77.650000000000006</v>
      </c>
      <c r="E6" s="1013">
        <v>166</v>
      </c>
      <c r="F6" s="1013">
        <v>156.4</v>
      </c>
      <c r="G6" s="1014">
        <v>44.4</v>
      </c>
      <c r="H6" s="1015">
        <v>43</v>
      </c>
      <c r="I6" s="1016">
        <v>45.8</v>
      </c>
      <c r="J6" s="1013">
        <v>7.6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9.3000000000000007</v>
      </c>
    </row>
    <row r="13" spans="1:12" x14ac:dyDescent="0.25">
      <c r="A13" s="633">
        <f t="shared" si="0"/>
        <v>2022</v>
      </c>
      <c r="B13" s="627">
        <f t="shared" si="1"/>
        <v>7.6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36838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38187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73252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3420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35878</v>
      </c>
      <c r="C5" s="70">
        <v>37005</v>
      </c>
      <c r="D5" s="55">
        <v>19686</v>
      </c>
      <c r="E5" s="110">
        <v>17319</v>
      </c>
      <c r="F5" s="55">
        <v>34</v>
      </c>
      <c r="G5" s="55">
        <v>37.299999999999997</v>
      </c>
      <c r="H5" s="110">
        <v>30.9</v>
      </c>
      <c r="I5" s="55"/>
      <c r="J5" s="70"/>
      <c r="K5" s="55"/>
      <c r="L5" s="55"/>
      <c r="M5" s="71">
        <v>48</v>
      </c>
      <c r="N5" s="71">
        <v>38</v>
      </c>
      <c r="O5" s="71">
        <v>56</v>
      </c>
    </row>
    <row r="6" spans="1:16" x14ac:dyDescent="0.25">
      <c r="A6" s="215">
        <v>2021</v>
      </c>
      <c r="B6" s="212">
        <v>36722</v>
      </c>
      <c r="C6" s="212">
        <v>37802</v>
      </c>
      <c r="D6" s="58">
        <v>19984</v>
      </c>
      <c r="E6" s="160">
        <v>17818</v>
      </c>
      <c r="F6" s="58">
        <v>35.1</v>
      </c>
      <c r="G6" s="58">
        <v>38.299999999999997</v>
      </c>
      <c r="H6" s="160">
        <v>32.1</v>
      </c>
      <c r="I6" s="58">
        <v>56644</v>
      </c>
      <c r="J6" s="212">
        <v>4782</v>
      </c>
      <c r="K6" s="58">
        <v>1979</v>
      </c>
      <c r="L6" s="58">
        <v>2803</v>
      </c>
      <c r="M6" s="214">
        <v>45</v>
      </c>
      <c r="N6" s="214">
        <v>38</v>
      </c>
      <c r="O6" s="214">
        <v>51</v>
      </c>
    </row>
    <row r="7" spans="1:16" x14ac:dyDescent="0.25">
      <c r="A7" s="229">
        <v>2022</v>
      </c>
      <c r="B7" s="167">
        <v>36838</v>
      </c>
      <c r="C7" s="167">
        <v>38187</v>
      </c>
      <c r="D7" s="94">
        <v>19937</v>
      </c>
      <c r="E7" s="169">
        <v>18250</v>
      </c>
      <c r="F7" s="94">
        <v>36.1</v>
      </c>
      <c r="G7" s="58">
        <v>39</v>
      </c>
      <c r="H7" s="160">
        <v>33.4</v>
      </c>
      <c r="I7" s="94">
        <v>63887</v>
      </c>
      <c r="J7" s="167">
        <v>3978</v>
      </c>
      <c r="K7" s="94">
        <v>1665</v>
      </c>
      <c r="L7" s="94">
        <v>2313</v>
      </c>
      <c r="M7" s="214">
        <v>38</v>
      </c>
      <c r="N7" s="214">
        <v>33</v>
      </c>
      <c r="O7" s="214">
        <v>42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73252</v>
      </c>
      <c r="J8" s="1072">
        <v>3420</v>
      </c>
      <c r="K8" s="1073">
        <v>1415</v>
      </c>
      <c r="L8" s="1073">
        <v>2005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56644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63887</v>
      </c>
      <c r="F14" s="514">
        <f>A5</f>
        <v>2020</v>
      </c>
      <c r="G14" s="310">
        <f>IF(ISBLANK(E5),"",E5)</f>
        <v>17319</v>
      </c>
      <c r="H14" s="310">
        <f>IF(ISBLANK(D5),"",D5)</f>
        <v>19686</v>
      </c>
      <c r="K14" s="514">
        <f>A6</f>
        <v>2021</v>
      </c>
      <c r="L14" s="310">
        <f>IF(ISBLANK(L6),"",L6)</f>
        <v>2803</v>
      </c>
      <c r="M14" s="310">
        <f>IF(ISBLANK(K6),"",K6)</f>
        <v>1979</v>
      </c>
    </row>
    <row r="15" spans="1:16" x14ac:dyDescent="0.25">
      <c r="A15" s="481">
        <f>A8</f>
        <v>2023</v>
      </c>
      <c r="B15" s="311">
        <f t="shared" si="0"/>
        <v>73252</v>
      </c>
      <c r="F15" s="486">
        <f t="shared" ref="F15:F16" si="1">A6</f>
        <v>2021</v>
      </c>
      <c r="G15" s="479">
        <f t="shared" ref="G15:G16" si="2">IF(ISBLANK(E6),"",E6)</f>
        <v>17818</v>
      </c>
      <c r="H15" s="479">
        <f t="shared" ref="H15:H16" si="3">IF(ISBLANK(D6),"",D6)</f>
        <v>19984</v>
      </c>
      <c r="K15" s="486">
        <f>A7</f>
        <v>2022</v>
      </c>
      <c r="L15" s="479">
        <f t="shared" ref="L15:L16" si="4">IF(ISBLANK(L7),"",L7)</f>
        <v>2313</v>
      </c>
      <c r="M15" s="479">
        <f t="shared" ref="M15:M16" si="5">IF(ISBLANK(K7),"",K7)</f>
        <v>1665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18250</v>
      </c>
      <c r="H16" s="311">
        <f t="shared" si="3"/>
        <v>19937</v>
      </c>
      <c r="K16" s="481">
        <f>A8</f>
        <v>2023</v>
      </c>
      <c r="L16" s="311">
        <f t="shared" si="4"/>
        <v>2005</v>
      </c>
      <c r="M16" s="311">
        <f t="shared" si="5"/>
        <v>1415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35878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36722</v>
      </c>
      <c r="C21" s="373"/>
      <c r="D21" s="197"/>
      <c r="F21" s="514">
        <f>A5</f>
        <v>2020</v>
      </c>
      <c r="G21" s="310">
        <f>IF(ISBLANK(E5),"",E5)</f>
        <v>17319</v>
      </c>
      <c r="H21" s="310">
        <f>IF(ISBLANK(D5),"",D5)</f>
        <v>19686</v>
      </c>
      <c r="K21" s="514">
        <f>A6</f>
        <v>2021</v>
      </c>
      <c r="L21" s="310">
        <f>IF(ISBLANK(L6),"",L6)</f>
        <v>2803</v>
      </c>
      <c r="M21" s="310">
        <f>IF(ISBLANK(K6),"",K6)</f>
        <v>1979</v>
      </c>
    </row>
    <row r="22" spans="1:15" x14ac:dyDescent="0.25">
      <c r="A22" s="481">
        <f t="shared" si="6"/>
        <v>2022</v>
      </c>
      <c r="B22" s="311">
        <f t="shared" si="7"/>
        <v>36838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17818</v>
      </c>
      <c r="H22" s="479">
        <f t="shared" ref="H22:H23" si="10">IF(ISBLANK(D6),"",D6)</f>
        <v>19984</v>
      </c>
      <c r="K22" s="486">
        <f>A7</f>
        <v>2022</v>
      </c>
      <c r="L22" s="479">
        <f>IF(ISBLANK(L7),"",L7)</f>
        <v>2313</v>
      </c>
      <c r="M22" s="479">
        <f>IF(ISBLANK(K7),"",K7)</f>
        <v>1665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18250</v>
      </c>
      <c r="H23" s="311">
        <f t="shared" si="10"/>
        <v>19937</v>
      </c>
      <c r="K23" s="481">
        <f>A8</f>
        <v>2023</v>
      </c>
      <c r="L23" s="311">
        <f>IF(ISBLANK(L8),"",L8)</f>
        <v>2005</v>
      </c>
      <c r="M23" s="311">
        <f>IF(ISBLANK(K8),"",K8)</f>
        <v>1415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35878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36722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36838</v>
      </c>
      <c r="C28" s="373"/>
      <c r="D28" s="197"/>
      <c r="F28" s="514">
        <f>A5</f>
        <v>2020</v>
      </c>
      <c r="G28" s="310">
        <f>IF(ISBLANK(H5),"",H5)</f>
        <v>30.9</v>
      </c>
      <c r="H28" s="310">
        <f>IF(ISBLANK(G5),"",G5)</f>
        <v>37.299999999999997</v>
      </c>
      <c r="K28" s="514">
        <f>A5</f>
        <v>2020</v>
      </c>
      <c r="L28" s="310">
        <f>IF(ISBLANK(O5),"",O5)</f>
        <v>56</v>
      </c>
      <c r="M28" s="310">
        <f>IF(ISBLANK(N5),"",N5)</f>
        <v>38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32.1</v>
      </c>
      <c r="H29" s="479">
        <f t="shared" ref="H29:H30" si="15">IF(ISBLANK(G6),"",G6)</f>
        <v>38.299999999999997</v>
      </c>
      <c r="K29" s="486">
        <f t="shared" ref="K29:K30" si="16">A6</f>
        <v>2021</v>
      </c>
      <c r="L29" s="479">
        <f t="shared" ref="L29:L30" si="17">IF(ISBLANK(O6),"",O6)</f>
        <v>51</v>
      </c>
      <c r="M29" s="479">
        <f t="shared" ref="M29:M30" si="18">IF(ISBLANK(N6),"",N6)</f>
        <v>38</v>
      </c>
    </row>
    <row r="30" spans="1:15" x14ac:dyDescent="0.25">
      <c r="F30" s="481">
        <f t="shared" si="13"/>
        <v>2022</v>
      </c>
      <c r="G30" s="311">
        <f t="shared" si="14"/>
        <v>33.4</v>
      </c>
      <c r="H30" s="311">
        <f t="shared" si="15"/>
        <v>39</v>
      </c>
      <c r="K30" s="481">
        <f t="shared" si="16"/>
        <v>2022</v>
      </c>
      <c r="L30" s="311">
        <f t="shared" si="17"/>
        <v>42</v>
      </c>
      <c r="M30" s="311">
        <f t="shared" si="18"/>
        <v>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30.9</v>
      </c>
      <c r="H35" s="310">
        <f>IF(ISBLANK(G5),"",G5)</f>
        <v>37.299999999999997</v>
      </c>
      <c r="K35" s="514">
        <f>A5</f>
        <v>2020</v>
      </c>
      <c r="L35" s="310">
        <f>IF(ISBLANK(O5),"",O5)</f>
        <v>56</v>
      </c>
      <c r="M35" s="310">
        <f>IF(ISBLANK(N5),"",N5)</f>
        <v>38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32.1</v>
      </c>
      <c r="H36" s="479">
        <f t="shared" ref="H36:H37" si="21">IF(ISBLANK(G6),"",G6)</f>
        <v>38.299999999999997</v>
      </c>
      <c r="K36" s="486">
        <f t="shared" ref="K36:K37" si="22">A6</f>
        <v>2021</v>
      </c>
      <c r="L36" s="479">
        <f t="shared" ref="L36:L37" si="23">IF(ISBLANK(O6),"",O6)</f>
        <v>51</v>
      </c>
      <c r="M36" s="479">
        <f t="shared" ref="M36:M37" si="24">IF(ISBLANK(N6),"",N6)</f>
        <v>38</v>
      </c>
    </row>
    <row r="37" spans="6:15" x14ac:dyDescent="0.25">
      <c r="F37" s="481">
        <f t="shared" si="19"/>
        <v>2022</v>
      </c>
      <c r="G37" s="311">
        <f t="shared" si="20"/>
        <v>33.4</v>
      </c>
      <c r="H37" s="311">
        <f t="shared" si="21"/>
        <v>39</v>
      </c>
      <c r="K37" s="481">
        <f t="shared" si="22"/>
        <v>2022</v>
      </c>
      <c r="L37" s="311">
        <f t="shared" si="23"/>
        <v>42</v>
      </c>
      <c r="M37" s="311">
        <f t="shared" si="2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16.5</v>
      </c>
      <c r="C6" s="35">
        <v>17</v>
      </c>
      <c r="D6" s="63">
        <v>16.2</v>
      </c>
      <c r="E6" s="35">
        <v>51.4</v>
      </c>
      <c r="F6" s="35">
        <v>43.2</v>
      </c>
      <c r="G6" s="35">
        <v>57.3</v>
      </c>
      <c r="H6" s="292">
        <v>32.1</v>
      </c>
      <c r="I6" s="35">
        <v>39.9</v>
      </c>
      <c r="J6" s="63">
        <v>26.5</v>
      </c>
      <c r="M6" s="127" t="s">
        <v>16</v>
      </c>
      <c r="N6" s="935">
        <f>IF(ISBLANK(B8),"",B8)</f>
        <v>16.8</v>
      </c>
      <c r="O6" s="935">
        <f>IF(ISBLANK(E8),"",E8)</f>
        <v>51.2</v>
      </c>
      <c r="P6" s="128">
        <f>IF(ISBLANK(H8),"",H8)</f>
        <v>32</v>
      </c>
    </row>
    <row r="7" spans="1:19" x14ac:dyDescent="0.25">
      <c r="A7" s="286">
        <v>2022</v>
      </c>
      <c r="B7" s="167">
        <v>17</v>
      </c>
      <c r="C7" s="94">
        <v>17.3</v>
      </c>
      <c r="D7" s="169">
        <v>16.899999999999999</v>
      </c>
      <c r="E7" s="94">
        <v>52.2</v>
      </c>
      <c r="F7" s="94">
        <v>45.3</v>
      </c>
      <c r="G7" s="94">
        <v>57.2</v>
      </c>
      <c r="H7" s="167">
        <v>30.7</v>
      </c>
      <c r="I7" s="94">
        <v>37.4</v>
      </c>
      <c r="J7" s="169">
        <v>26</v>
      </c>
    </row>
    <row r="8" spans="1:19" x14ac:dyDescent="0.25">
      <c r="A8" s="218">
        <v>2023</v>
      </c>
      <c r="B8" s="167">
        <v>16.8</v>
      </c>
      <c r="C8" s="94">
        <v>16.7</v>
      </c>
      <c r="D8" s="169">
        <v>16.899999999999999</v>
      </c>
      <c r="E8" s="94">
        <v>51.2</v>
      </c>
      <c r="F8" s="94">
        <v>45.5</v>
      </c>
      <c r="G8" s="94">
        <v>55.2</v>
      </c>
      <c r="H8" s="167">
        <v>32</v>
      </c>
      <c r="I8" s="94">
        <v>37.799999999999997</v>
      </c>
      <c r="J8" s="169">
        <v>27.9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55.2</v>
      </c>
      <c r="P12" s="938">
        <f>IF(ISBLANK(J8),"",J8)</f>
        <v>27.9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16.7</v>
      </c>
      <c r="O13" s="937">
        <f>IF(ISBLANK(F8),"",F8)</f>
        <v>45.5</v>
      </c>
      <c r="P13" s="939">
        <f>IF(ISBLANK(I8),"",I8)</f>
        <v>37.799999999999997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</v>
      </c>
      <c r="O20" s="935">
        <f>IF(ISBLANK(E8),"",E8)</f>
        <v>51.2</v>
      </c>
      <c r="P20" s="940">
        <f>IF(ISBLANK(H8),"",H8)</f>
        <v>32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55.2</v>
      </c>
      <c r="P24" s="938">
        <f>IF(ISBLANK(J8),"",J8)</f>
        <v>27.9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16.7</v>
      </c>
      <c r="O25" s="937">
        <f>IF(ISBLANK(F8),"",F8)</f>
        <v>45.5</v>
      </c>
      <c r="P25" s="939">
        <f>IF(ISBLANK(I8),"",I8)</f>
        <v>37.799999999999997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6284234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59375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5772296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54538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15638423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147755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1932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5884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363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647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2105396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25.4</v>
      </c>
      <c r="E20" s="600">
        <v>26.4</v>
      </c>
      <c r="F20" s="600">
        <v>24.5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24.2</v>
      </c>
      <c r="E21" s="751">
        <v>25.6</v>
      </c>
      <c r="F21" s="751">
        <v>24.2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3.4</v>
      </c>
      <c r="E22" s="752">
        <v>1.2</v>
      </c>
      <c r="F22" s="752">
        <v>1.3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24.5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24.5</v>
      </c>
      <c r="C30" s="204" t="s">
        <v>493</v>
      </c>
    </row>
    <row r="31" spans="1:11" x14ac:dyDescent="0.25">
      <c r="A31" s="698" t="s">
        <v>1430</v>
      </c>
      <c r="B31" s="734">
        <f>F21</f>
        <v>24.2</v>
      </c>
    </row>
    <row r="32" spans="1:11" x14ac:dyDescent="0.25">
      <c r="A32" s="698" t="s">
        <v>1431</v>
      </c>
      <c r="B32" s="734">
        <f>F22</f>
        <v>1.3</v>
      </c>
    </row>
    <row r="33" spans="1:2" x14ac:dyDescent="0.25">
      <c r="A33" s="699" t="s">
        <v>1432</v>
      </c>
      <c r="B33" s="732">
        <f>100-(B30+B31+B32)</f>
        <v>50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1887</v>
      </c>
      <c r="C4" s="71">
        <v>55</v>
      </c>
      <c r="D4" s="71">
        <v>120</v>
      </c>
      <c r="G4" s="217">
        <f>A4</f>
        <v>2021</v>
      </c>
      <c r="H4" s="289">
        <f>IF(ISBLANK(C4),"",C4)</f>
        <v>55</v>
      </c>
      <c r="I4" s="289">
        <f>IF(ISBLANK(D4),"",D4)</f>
        <v>120</v>
      </c>
    </row>
    <row r="5" spans="1:9" x14ac:dyDescent="0.25">
      <c r="A5" s="286">
        <v>2022</v>
      </c>
      <c r="B5" s="214">
        <v>1919</v>
      </c>
      <c r="C5" s="214">
        <v>76</v>
      </c>
      <c r="D5" s="214">
        <v>116</v>
      </c>
      <c r="G5" s="286">
        <f t="shared" ref="G5:G6" si="0">A5</f>
        <v>2022</v>
      </c>
      <c r="H5" s="290">
        <f t="shared" ref="H5:H6" si="1">IF(ISBLANK(C5),"",C5)</f>
        <v>76</v>
      </c>
      <c r="I5" s="290">
        <f t="shared" ref="I5:I6" si="2">IF(ISBLANK(D5),"",D5)</f>
        <v>116</v>
      </c>
    </row>
    <row r="6" spans="1:9" x14ac:dyDescent="0.25">
      <c r="A6" s="218">
        <v>2023</v>
      </c>
      <c r="B6" s="168">
        <v>1932</v>
      </c>
      <c r="C6" s="168">
        <v>82</v>
      </c>
      <c r="D6" s="168">
        <v>99</v>
      </c>
      <c r="G6" s="219">
        <f t="shared" si="0"/>
        <v>2023</v>
      </c>
      <c r="H6" s="291">
        <f t="shared" si="1"/>
        <v>82</v>
      </c>
      <c r="I6" s="291">
        <f t="shared" si="2"/>
        <v>99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55</v>
      </c>
      <c r="I12" s="289">
        <f>IF(ISBLANK(D4),"",D4)</f>
        <v>120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76</v>
      </c>
      <c r="I13" s="290">
        <f t="shared" si="4"/>
        <v>116</v>
      </c>
    </row>
    <row r="14" spans="1:9" x14ac:dyDescent="0.25">
      <c r="G14" s="219">
        <f t="shared" si="3"/>
        <v>2023</v>
      </c>
      <c r="H14" s="291">
        <f t="shared" ref="H14:I14" si="5">IF(ISBLANK(C6),"",C6)</f>
        <v>82</v>
      </c>
      <c r="I14" s="291">
        <f t="shared" si="5"/>
        <v>99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5420</v>
      </c>
      <c r="C23" s="71">
        <v>412</v>
      </c>
      <c r="D23" s="71">
        <v>574</v>
      </c>
      <c r="G23" s="217">
        <f>A23</f>
        <v>2021</v>
      </c>
      <c r="H23" s="289">
        <f>IF(ISBLANK(C23),"",C23)</f>
        <v>412</v>
      </c>
      <c r="I23" s="289">
        <f>IF(ISBLANK(D23),"",D23)</f>
        <v>574</v>
      </c>
    </row>
    <row r="24" spans="1:13" x14ac:dyDescent="0.25">
      <c r="A24" s="286">
        <v>2022</v>
      </c>
      <c r="B24" s="214">
        <v>5601</v>
      </c>
      <c r="C24" s="214">
        <v>387</v>
      </c>
      <c r="D24" s="214">
        <v>575</v>
      </c>
      <c r="G24" s="286">
        <f t="shared" ref="G24:G25" si="6">A24</f>
        <v>2022</v>
      </c>
      <c r="H24" s="290">
        <f t="shared" ref="H24:H25" si="7">IF(ISBLANK(C24),"",C24)</f>
        <v>387</v>
      </c>
      <c r="I24" s="290">
        <f t="shared" ref="I24:I25" si="8">IF(ISBLANK(D24),"",D24)</f>
        <v>575</v>
      </c>
    </row>
    <row r="25" spans="1:13" x14ac:dyDescent="0.25">
      <c r="A25" s="218">
        <v>2023</v>
      </c>
      <c r="B25" s="168">
        <v>5884</v>
      </c>
      <c r="C25" s="168">
        <v>363</v>
      </c>
      <c r="D25" s="168">
        <v>647</v>
      </c>
      <c r="G25" s="219">
        <f t="shared" si="6"/>
        <v>2023</v>
      </c>
      <c r="H25" s="291">
        <f t="shared" si="7"/>
        <v>363</v>
      </c>
      <c r="I25" s="291">
        <f t="shared" si="8"/>
        <v>647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412</v>
      </c>
      <c r="I31" s="289">
        <f>IF(ISBLANK(D23),"",D23)</f>
        <v>574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387</v>
      </c>
      <c r="I32" s="290">
        <f t="shared" si="10"/>
        <v>575</v>
      </c>
    </row>
    <row r="33" spans="7:9" x14ac:dyDescent="0.25">
      <c r="G33" s="219">
        <f t="shared" si="9"/>
        <v>2023</v>
      </c>
      <c r="H33" s="291">
        <f t="shared" ref="H33:I33" si="11">IF(ISBLANK(C25),"",C25)</f>
        <v>363</v>
      </c>
      <c r="I33" s="291">
        <f t="shared" si="11"/>
        <v>647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2984701</v>
      </c>
      <c r="C4" s="1077">
        <v>27449</v>
      </c>
      <c r="D4" s="110">
        <v>2846126</v>
      </c>
      <c r="E4" s="70">
        <v>26174</v>
      </c>
      <c r="F4" s="1076">
        <v>397285</v>
      </c>
      <c r="G4" s="70">
        <v>3654</v>
      </c>
      <c r="H4" s="1078">
        <v>11747268</v>
      </c>
      <c r="I4" s="1077">
        <v>108034</v>
      </c>
    </row>
    <row r="5" spans="1:9" x14ac:dyDescent="0.25">
      <c r="A5" s="587">
        <v>2021</v>
      </c>
      <c r="B5" s="1079">
        <v>3525526</v>
      </c>
      <c r="C5" s="1080">
        <v>32766</v>
      </c>
      <c r="D5" s="160">
        <v>3415932</v>
      </c>
      <c r="E5" s="212">
        <v>31747</v>
      </c>
      <c r="F5" s="1079">
        <v>163748</v>
      </c>
      <c r="G5" s="212">
        <v>1522</v>
      </c>
      <c r="H5" s="1081">
        <v>13355501</v>
      </c>
      <c r="I5" s="1080">
        <v>124124</v>
      </c>
    </row>
    <row r="6" spans="1:9" x14ac:dyDescent="0.25">
      <c r="A6" s="588">
        <v>2022</v>
      </c>
      <c r="B6" s="1082">
        <v>3828775</v>
      </c>
      <c r="C6" s="1083">
        <v>36175</v>
      </c>
      <c r="D6" s="169">
        <v>3781306</v>
      </c>
      <c r="E6" s="167">
        <v>35727</v>
      </c>
      <c r="F6" s="1082">
        <v>206826</v>
      </c>
      <c r="G6" s="167">
        <v>1954</v>
      </c>
      <c r="H6" s="1084">
        <v>15638423</v>
      </c>
      <c r="I6" s="1083">
        <v>147755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1779075</v>
      </c>
      <c r="C4" s="1076">
        <v>3696139</v>
      </c>
      <c r="D4" s="1077">
        <v>33992</v>
      </c>
      <c r="E4" s="1076">
        <v>3724822</v>
      </c>
      <c r="F4" s="1077">
        <v>34255</v>
      </c>
    </row>
    <row r="5" spans="1:6" x14ac:dyDescent="0.25">
      <c r="A5" s="480">
        <v>2021</v>
      </c>
      <c r="B5" s="1081">
        <v>1340886</v>
      </c>
      <c r="C5" s="1079">
        <v>4670911</v>
      </c>
      <c r="D5" s="1080">
        <v>43411</v>
      </c>
      <c r="E5" s="1079">
        <v>4420226</v>
      </c>
      <c r="F5" s="1080">
        <v>41081</v>
      </c>
    </row>
    <row r="6" spans="1:6" ht="15.75" thickBot="1" x14ac:dyDescent="0.3">
      <c r="A6" s="960">
        <v>2022</v>
      </c>
      <c r="B6" s="1085">
        <v>2105396</v>
      </c>
      <c r="C6" s="1086">
        <v>6284234</v>
      </c>
      <c r="D6" s="1087">
        <v>59375</v>
      </c>
      <c r="E6" s="1086">
        <v>5772296</v>
      </c>
      <c r="F6" s="1087">
        <v>54538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Čačak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636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105840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166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98857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110909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3374</v>
      </c>
      <c r="C63" s="548">
        <f>IF(ISBLANK('DEM2'!C7),"-",'DEM2'!C7)</f>
        <v>3548</v>
      </c>
      <c r="D63" s="548"/>
      <c r="E63" s="548">
        <f>IF(ISBLANK('DEM2'!D8),"-",'DEM2'!D8)</f>
        <v>3396</v>
      </c>
      <c r="F63" s="548">
        <f>IF(ISBLANK('DEM2'!C8),"-",'DEM2'!C8)</f>
        <v>3512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3921</v>
      </c>
      <c r="C64" s="317">
        <f>IF(ISBLANK('DEM2'!F7),"-",'DEM2'!F7)</f>
        <v>4352</v>
      </c>
      <c r="D64" s="789"/>
      <c r="E64" s="317">
        <f>IF(ISBLANK('DEM2'!G8),"-",'DEM2'!G8)</f>
        <v>3935</v>
      </c>
      <c r="F64" s="317">
        <f>IF(ISBLANK('DEM2'!F8),"-",'DEM2'!F8)</f>
        <v>4339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2179</v>
      </c>
      <c r="C65" s="345">
        <f>IF(ISBLANK('DEM2'!I7),"-",'DEM2'!I7)</f>
        <v>2361</v>
      </c>
      <c r="D65" s="393"/>
      <c r="E65" s="345">
        <f>IF(ISBLANK('DEM2'!J8),"-",'DEM2'!J8)</f>
        <v>2187</v>
      </c>
      <c r="F65" s="345">
        <f>IF(ISBLANK('DEM2'!I8),"-",'DEM2'!I8)</f>
        <v>2272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8921</v>
      </c>
      <c r="C66" s="348">
        <f>IF(ISBLANK('DEM2'!L7),"-",'DEM2'!L7)</f>
        <v>9637</v>
      </c>
      <c r="D66" s="394"/>
      <c r="E66" s="348">
        <f>IF(ISBLANK('DEM2'!M8),"-",'DEM2'!M8)</f>
        <v>8970</v>
      </c>
      <c r="F66" s="348">
        <f>IF(ISBLANK('DEM2'!L8),"-",'DEM2'!L8)</f>
        <v>9532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8270</v>
      </c>
      <c r="C67" s="345">
        <f>IF(ISBLANK('DEM2'!O7),"-",'DEM2'!O7)</f>
        <v>8711</v>
      </c>
      <c r="D67" s="393"/>
      <c r="E67" s="345">
        <f>IF(ISBLANK('DEM2'!P8),"-",'DEM2'!P8)</f>
        <v>7814</v>
      </c>
      <c r="F67" s="345">
        <f>IF(ISBLANK('DEM2'!O8),"-",'DEM2'!O8)</f>
        <v>8268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34425</v>
      </c>
      <c r="C68" s="317">
        <f>IF(ISBLANK('DEM2'!R7),"-",'DEM2'!R7)</f>
        <v>33594</v>
      </c>
      <c r="D68" s="395"/>
      <c r="E68" s="317">
        <f>IF(ISBLANK('DEM2'!S8),"-",'DEM2'!S8)</f>
        <v>33575</v>
      </c>
      <c r="F68" s="317">
        <f>IF(ISBLANK('DEM2'!R8),"-",'DEM2'!R8)</f>
        <v>32666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55484</v>
      </c>
      <c r="C69" s="463">
        <f>IF(ISBLANK('DEM2'!U7),"-",'DEM2'!U7)</f>
        <v>52114</v>
      </c>
      <c r="D69" s="799"/>
      <c r="E69" s="463">
        <f>IF(ISBLANK('DEM2'!V8),"-",'DEM2'!V8)</f>
        <v>54683</v>
      </c>
      <c r="F69" s="463">
        <f>IF(ISBLANK('DEM2'!U8),"-",'DEM2'!U8)</f>
        <v>51157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7.5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2.1</v>
      </c>
      <c r="G117" s="801">
        <f>IF(ISBLANK('DEM2'!E25),"-",'DEM2'!E25)</f>
        <v>7.3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36838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38187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73252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3420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24.3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39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15638423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147755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3781306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1573813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35727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3828775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36175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206826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1954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6284234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59375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5772296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54538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1932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5884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2105396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10437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10733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5295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25446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10256</v>
      </c>
      <c r="C300" s="808">
        <f>IF(ISBLANK(POLJ3!C4),"-",POLJ3!C4)</f>
        <v>1865</v>
      </c>
      <c r="D300" s="1160">
        <f>IF(ISBLANK(POLJ3!D4),"-",POLJ3!D4)</f>
        <v>8391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13945</v>
      </c>
      <c r="C301" s="789">
        <f>IF(ISBLANK(POLJ3!C5),"-",POLJ3!C5)</f>
        <v>8892</v>
      </c>
      <c r="D301" s="1161">
        <f>IF(ISBLANK(POLJ3!D5),"-",POLJ3!D5)</f>
        <v>5053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177</v>
      </c>
      <c r="C303" s="791">
        <f>IF(ISBLANK(POLJ3!C7),"-",POLJ3!C7)</f>
        <v>81</v>
      </c>
      <c r="D303" s="1163">
        <f>IF(ISBLANK(POLJ3!D7),"-",POLJ3!D7)</f>
        <v>96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10437</v>
      </c>
      <c r="C304" s="807">
        <f>IF(ISBLANK(POLJ3!C8),"-",POLJ3!C8)</f>
        <v>1736</v>
      </c>
      <c r="D304" s="1164">
        <f>IF(ISBLANK(POLJ3!D8),"-",POLJ3!D8)</f>
        <v>8701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417.45</v>
      </c>
      <c r="C310" s="1165"/>
      <c r="D310" s="3"/>
      <c r="E310" s="5"/>
      <c r="F310" s="5"/>
      <c r="G310" s="815" t="s">
        <v>854</v>
      </c>
      <c r="H310" s="816">
        <f>IF(ISBLANK(POLJ2!H3),"-",POLJ2!H3)</f>
        <v>13796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16056.18</v>
      </c>
      <c r="C311" s="1154"/>
      <c r="D311" s="3"/>
      <c r="E311" s="5"/>
      <c r="F311" s="5"/>
      <c r="G311" s="810" t="s">
        <v>855</v>
      </c>
      <c r="H311" s="248">
        <f>IF(ISBLANK(POLJ2!H4),"-",POLJ2!H4)</f>
        <v>39430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4167.75</v>
      </c>
      <c r="C312" s="1154"/>
      <c r="D312" s="3"/>
      <c r="E312" s="5"/>
      <c r="F312" s="5"/>
      <c r="G312" s="810" t="s">
        <v>856</v>
      </c>
      <c r="H312" s="248">
        <f>IF(ISBLANK(POLJ2!H5),"-",POLJ2!H5)</f>
        <v>30172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25.81</v>
      </c>
      <c r="C313" s="1154"/>
      <c r="D313" s="3"/>
      <c r="E313" s="5"/>
      <c r="F313" s="5"/>
      <c r="G313" s="812" t="s">
        <v>857</v>
      </c>
      <c r="H313" s="249">
        <f>IF(ISBLANK(POLJ2!H6),"-",POLJ2!H6)</f>
        <v>230266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27.13</v>
      </c>
      <c r="C314" s="1154"/>
      <c r="D314" s="3"/>
      <c r="E314" s="5"/>
      <c r="F314" s="5"/>
      <c r="G314" s="814" t="s">
        <v>847</v>
      </c>
      <c r="H314" s="817">
        <f>IF(ISBLANK(POLJ2!H7),"-",POLJ2!H7)</f>
        <v>313664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8685.4500000000007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29379.77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1244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52.4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4342</v>
      </c>
      <c r="I364" s="808">
        <f>IF(ISBLANK(OBRAZ2!I6),"-",OBRAZ2!I6)</f>
        <v>3387</v>
      </c>
      <c r="J364" s="808">
        <f>IF(ISBLANK(OBRAZ2!J6),"-",OBRAZ2!J6)</f>
        <v>955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2014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146</v>
      </c>
      <c r="I365" s="416">
        <f>IF(ISBLANK(OBRAZ2!I7),"-",OBRAZ2!I7)</f>
        <v>146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79.8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1107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0.60591936611512465</v>
      </c>
      <c r="I375" s="850">
        <f>IF(ISBLANK(OBRAZ2!C12),"-",OBRAZ2!C21)</f>
        <v>0.39152464302164897</v>
      </c>
      <c r="J375" s="850">
        <f>IF(ISBLANK(OBRAZ2!D12),"-",OBRAZ2!D21)</f>
        <v>0.61855670103092786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74.085294803076209</v>
      </c>
      <c r="I377" s="851">
        <f>IF(ISBLANK(OBRAZ2!C14),"-",OBRAZ2!C23)</f>
        <v>75.149700598802397</v>
      </c>
      <c r="J377" s="851">
        <f>IF(ISBLANK(OBRAZ2!D14),"-",OBRAZ2!D23)</f>
        <v>74.020618556701038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7.9235609415054764</v>
      </c>
      <c r="I379" s="851">
        <f>IF(ISBLANK(OBRAZ2!C16),"-",OBRAZ2!C25)</f>
        <v>5.8268079226163056</v>
      </c>
      <c r="J379" s="851">
        <f>IF(ISBLANK(OBRAZ2!D16),"-",OBRAZ2!D25)</f>
        <v>6.9415807560137459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17.385224889303196</v>
      </c>
      <c r="I380" s="852">
        <f>IF(ISBLANK(OBRAZ2!C17),"-",OBRAZ2!C26)</f>
        <v>18.631966835559648</v>
      </c>
      <c r="J380" s="852">
        <f>IF(ISBLANK(OBRAZ2!D17),"-",OBRAZ2!D26)</f>
        <v>18.419243986254298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3722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4187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272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1022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124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4801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1353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25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10165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26725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1868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290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66.5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83.2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8836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8.3000000000000007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421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5022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666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2011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524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265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113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44.8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370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487.82900000000001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39272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565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30940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14089.05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15.744210000000001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37</v>
      </c>
      <c r="D696" s="3"/>
      <c r="E696" s="5"/>
      <c r="F696" s="5"/>
      <c r="G696" s="837">
        <v>2012</v>
      </c>
      <c r="H696" s="835">
        <f>IF(ISBLANK(INDEKSI2!B5),"-",INDEKSI2!B5)</f>
        <v>34.25</v>
      </c>
      <c r="I696" s="835">
        <f>IF(ISBLANK(INDEKSI2!C5),"-",INDEKSI2!C5)</f>
        <v>30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49.01</v>
      </c>
      <c r="D697" s="3"/>
      <c r="E697" s="5"/>
      <c r="F697" s="5"/>
      <c r="G697" s="838">
        <v>2013</v>
      </c>
      <c r="H697" s="559">
        <f>IF(ISBLANK(INDEKSI2!B6),"-",INDEKSI2!B6)</f>
        <v>35.19</v>
      </c>
      <c r="I697" s="559">
        <f>IF(ISBLANK(INDEKSI2!C6),"-",INDEKSI2!C6)</f>
        <v>40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35.68</v>
      </c>
      <c r="I698" s="836">
        <f>IF(ISBLANK(INDEKSI2!C7),"-",INDEKSI2!C7)</f>
        <v>43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39054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15662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177887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39584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24.3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35.68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15.744210000000001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49.01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37.1</v>
      </c>
      <c r="C4" s="721">
        <v>23</v>
      </c>
      <c r="D4" s="710"/>
      <c r="E4" s="711"/>
      <c r="F4" s="712"/>
    </row>
    <row r="5" spans="1:6" x14ac:dyDescent="0.25">
      <c r="A5" s="286">
        <v>2012</v>
      </c>
      <c r="B5" s="614">
        <v>34.25</v>
      </c>
      <c r="C5" s="722">
        <v>30</v>
      </c>
      <c r="D5" s="713"/>
      <c r="E5" s="641"/>
      <c r="F5" s="714"/>
    </row>
    <row r="6" spans="1:6" x14ac:dyDescent="0.25">
      <c r="A6" s="286">
        <v>2013</v>
      </c>
      <c r="B6" s="614">
        <v>35.19</v>
      </c>
      <c r="C6" s="722">
        <v>40</v>
      </c>
      <c r="D6" s="715">
        <v>15.744210000000001</v>
      </c>
      <c r="E6" s="609">
        <v>37</v>
      </c>
      <c r="F6" s="716">
        <v>49.01</v>
      </c>
    </row>
    <row r="7" spans="1:6" x14ac:dyDescent="0.25">
      <c r="A7" s="219">
        <v>2014</v>
      </c>
      <c r="B7" s="615">
        <v>35.68</v>
      </c>
      <c r="C7" s="723">
        <v>43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10437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5295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10733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417.45</v>
      </c>
      <c r="G3" s="217" t="s">
        <v>765</v>
      </c>
      <c r="H3" s="71">
        <v>13796</v>
      </c>
    </row>
    <row r="4" spans="1:9" x14ac:dyDescent="0.25">
      <c r="A4" s="286" t="s">
        <v>760</v>
      </c>
      <c r="B4" s="214">
        <v>16056.18</v>
      </c>
      <c r="G4" s="286" t="s">
        <v>766</v>
      </c>
      <c r="H4" s="214">
        <v>39430</v>
      </c>
    </row>
    <row r="5" spans="1:9" x14ac:dyDescent="0.25">
      <c r="A5" s="286" t="s">
        <v>761</v>
      </c>
      <c r="B5" s="214">
        <v>4167.75</v>
      </c>
      <c r="G5" s="286" t="s">
        <v>767</v>
      </c>
      <c r="H5" s="214">
        <v>30172</v>
      </c>
    </row>
    <row r="6" spans="1:9" x14ac:dyDescent="0.25">
      <c r="A6" s="286" t="s">
        <v>762</v>
      </c>
      <c r="B6" s="214">
        <v>25.81</v>
      </c>
      <c r="G6" s="286" t="s">
        <v>768</v>
      </c>
      <c r="H6" s="214">
        <v>230266</v>
      </c>
    </row>
    <row r="7" spans="1:9" x14ac:dyDescent="0.25">
      <c r="A7" s="286" t="s">
        <v>763</v>
      </c>
      <c r="B7" s="214">
        <v>27.13</v>
      </c>
      <c r="G7" s="1" t="s">
        <v>24</v>
      </c>
      <c r="H7" s="288">
        <v>313664</v>
      </c>
    </row>
    <row r="8" spans="1:9" x14ac:dyDescent="0.25">
      <c r="A8" s="287" t="s">
        <v>764</v>
      </c>
      <c r="B8" s="73">
        <v>8685.4500000000007</v>
      </c>
    </row>
    <row r="9" spans="1:9" x14ac:dyDescent="0.25">
      <c r="A9" s="1" t="s">
        <v>24</v>
      </c>
      <c r="B9" s="288">
        <v>29379.77</v>
      </c>
      <c r="I9" s="41" t="s">
        <v>876</v>
      </c>
    </row>
    <row r="10" spans="1:9" x14ac:dyDescent="0.25">
      <c r="G10" s="29" t="s">
        <v>775</v>
      </c>
      <c r="H10" s="58">
        <v>25446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10256</v>
      </c>
      <c r="C4" s="55">
        <v>1865</v>
      </c>
      <c r="D4" s="110">
        <v>8391</v>
      </c>
    </row>
    <row r="5" spans="1:4" ht="30" customHeight="1" x14ac:dyDescent="0.25">
      <c r="A5" s="274" t="s">
        <v>884</v>
      </c>
      <c r="B5" s="212">
        <v>13945</v>
      </c>
      <c r="C5" s="58">
        <v>8892</v>
      </c>
      <c r="D5" s="160">
        <v>5053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177</v>
      </c>
      <c r="C7" s="58">
        <v>81</v>
      </c>
      <c r="D7" s="160">
        <v>96</v>
      </c>
    </row>
    <row r="8" spans="1:4" x14ac:dyDescent="0.25">
      <c r="A8" s="201" t="s">
        <v>774</v>
      </c>
      <c r="B8" s="72">
        <v>10437</v>
      </c>
      <c r="C8" s="61">
        <v>1736</v>
      </c>
      <c r="D8" s="111">
        <v>8701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63.764790247400505</v>
      </c>
      <c r="C15" s="278">
        <f>D5/B5*100</f>
        <v>36.235209752599495</v>
      </c>
    </row>
    <row r="16" spans="1:4" ht="30" x14ac:dyDescent="0.25">
      <c r="A16" s="279" t="s">
        <v>821</v>
      </c>
      <c r="B16" s="283">
        <f>C4/B4*100</f>
        <v>18.184477379095163</v>
      </c>
      <c r="C16" s="280">
        <f>D4/B4*100</f>
        <v>81.815522620904829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63.764790247400505</v>
      </c>
      <c r="C22" s="278">
        <f t="shared" si="0"/>
        <v>36.235209752599495</v>
      </c>
    </row>
    <row r="23" spans="1:3" ht="30" x14ac:dyDescent="0.25">
      <c r="A23" s="279" t="s">
        <v>858</v>
      </c>
      <c r="B23" s="285">
        <f t="shared" si="0"/>
        <v>18.184477379095163</v>
      </c>
      <c r="C23" s="284">
        <f t="shared" si="0"/>
        <v>81.815522620904829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1244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52.4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2014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79.8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1107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4047</v>
      </c>
      <c r="C6" s="973">
        <v>3294</v>
      </c>
      <c r="D6" s="945">
        <v>753</v>
      </c>
      <c r="E6" s="973">
        <v>4291</v>
      </c>
      <c r="F6" s="973">
        <v>3338</v>
      </c>
      <c r="G6" s="945">
        <v>953</v>
      </c>
      <c r="H6" s="599">
        <v>4342</v>
      </c>
      <c r="I6" s="616">
        <v>3387</v>
      </c>
      <c r="J6" s="945">
        <v>955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99</v>
      </c>
      <c r="C7" s="975">
        <v>72</v>
      </c>
      <c r="D7" s="976">
        <v>27</v>
      </c>
      <c r="E7" s="975">
        <v>102</v>
      </c>
      <c r="F7" s="975">
        <v>102</v>
      </c>
      <c r="G7" s="976">
        <v>0</v>
      </c>
      <c r="H7" s="753">
        <v>146</v>
      </c>
      <c r="I7" s="690">
        <v>146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26</v>
      </c>
      <c r="C12" s="600">
        <v>17</v>
      </c>
      <c r="D12" s="600">
        <v>27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3179</v>
      </c>
      <c r="C14" s="751">
        <v>3263</v>
      </c>
      <c r="D14" s="751">
        <v>3231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340</v>
      </c>
      <c r="C16" s="1029">
        <v>253</v>
      </c>
      <c r="D16" s="751">
        <v>303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746</v>
      </c>
      <c r="C17" s="752">
        <v>809</v>
      </c>
      <c r="D17" s="752">
        <v>804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0.60591936611512465</v>
      </c>
      <c r="C21" s="289">
        <f>C12/SUM(C12:C17)*100</f>
        <v>0.39152464302164897</v>
      </c>
      <c r="D21" s="289">
        <f>D12/SUM(D12:D17)*100</f>
        <v>0.61855670103092786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74.085294803076209</v>
      </c>
      <c r="C23" s="290">
        <f>C14/SUM(C12:C17)*100</f>
        <v>75.149700598802397</v>
      </c>
      <c r="D23" s="290">
        <f>D14/SUM(D12:D17)*100</f>
        <v>74.020618556701038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7.9235609415054764</v>
      </c>
      <c r="C25" s="290">
        <f>C16/SUM(C12:C17)*100</f>
        <v>5.8268079226163056</v>
      </c>
      <c r="D25" s="290">
        <f>D16/SUM(D12:D17)*100</f>
        <v>6.9415807560137459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17.385224889303196</v>
      </c>
      <c r="C26" s="291">
        <f>C17/SUM(C12:C17)*100</f>
        <v>18.631966835559648</v>
      </c>
      <c r="D26" s="291">
        <f>D17/SUM(D12:D17)*100</f>
        <v>18.419243986254298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24.9</v>
      </c>
      <c r="C7" s="600">
        <v>25</v>
      </c>
      <c r="D7" s="600">
        <v>24.7</v>
      </c>
    </row>
    <row r="8" spans="1:6" x14ac:dyDescent="0.25">
      <c r="A8" s="695" t="s">
        <v>944</v>
      </c>
      <c r="B8" s="751">
        <v>18.2</v>
      </c>
      <c r="C8" s="751">
        <v>20</v>
      </c>
      <c r="D8" s="751">
        <v>22.8</v>
      </c>
    </row>
    <row r="9" spans="1:6" x14ac:dyDescent="0.25">
      <c r="A9" s="696" t="s">
        <v>224</v>
      </c>
      <c r="B9" s="752">
        <v>56.9</v>
      </c>
      <c r="C9" s="752">
        <v>55</v>
      </c>
      <c r="D9" s="752">
        <v>52.5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24.9</v>
      </c>
      <c r="C13" s="697">
        <f t="shared" ref="C13:D13" si="1">IF(ISBLANK(C7),"",C7)</f>
        <v>25</v>
      </c>
      <c r="D13" s="697">
        <f t="shared" si="1"/>
        <v>24.7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18.2</v>
      </c>
      <c r="C14" s="698">
        <f t="shared" si="2"/>
        <v>20</v>
      </c>
      <c r="D14" s="698">
        <f t="shared" si="2"/>
        <v>22.8</v>
      </c>
    </row>
    <row r="15" spans="1:6" x14ac:dyDescent="0.25">
      <c r="A15" s="702" t="s">
        <v>1630</v>
      </c>
      <c r="B15" s="699">
        <f t="shared" si="2"/>
        <v>56.9</v>
      </c>
      <c r="C15" s="699">
        <f t="shared" si="2"/>
        <v>55</v>
      </c>
      <c r="D15" s="699">
        <f t="shared" si="2"/>
        <v>52.5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24.9</v>
      </c>
      <c r="C18" s="697">
        <f t="shared" ref="C18:D18" si="4">IF(ISBLANK(C7),"",C7)</f>
        <v>25</v>
      </c>
      <c r="D18" s="697">
        <f t="shared" si="4"/>
        <v>24.7</v>
      </c>
    </row>
    <row r="19" spans="1:5" x14ac:dyDescent="0.25">
      <c r="A19" s="701" t="s">
        <v>1632</v>
      </c>
      <c r="B19" s="698">
        <f t="shared" ref="B19:D20" si="5">IF(ISBLANK(B8),"",B8)</f>
        <v>18.2</v>
      </c>
      <c r="C19" s="698">
        <f t="shared" si="5"/>
        <v>20</v>
      </c>
      <c r="D19" s="698">
        <f t="shared" si="5"/>
        <v>22.8</v>
      </c>
    </row>
    <row r="20" spans="1:5" x14ac:dyDescent="0.25">
      <c r="A20" s="702" t="s">
        <v>1633</v>
      </c>
      <c r="B20" s="699">
        <f t="shared" si="5"/>
        <v>56.9</v>
      </c>
      <c r="C20" s="699">
        <f t="shared" si="5"/>
        <v>55</v>
      </c>
      <c r="D20" s="699">
        <f t="shared" si="5"/>
        <v>52.5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109.5</v>
      </c>
      <c r="C5" s="611">
        <v>109.2</v>
      </c>
      <c r="D5" s="1030">
        <v>109.4</v>
      </c>
      <c r="F5" s="28"/>
      <c r="G5" s="693">
        <f>A5</f>
        <v>2020</v>
      </c>
      <c r="H5" s="669">
        <f>IF(ISBLANK(B5),"",B5)</f>
        <v>109.5</v>
      </c>
      <c r="I5" s="618">
        <f t="shared" ref="H5:I7" si="0">IF(ISBLANK(C5),"",C5)</f>
        <v>109.2</v>
      </c>
    </row>
    <row r="6" spans="1:10" x14ac:dyDescent="0.25">
      <c r="A6" s="749">
        <v>2021</v>
      </c>
      <c r="B6" s="601">
        <v>112.1</v>
      </c>
      <c r="C6" s="612">
        <v>110.7</v>
      </c>
      <c r="D6" s="946">
        <v>111.3</v>
      </c>
      <c r="F6" s="44"/>
      <c r="G6" s="693">
        <f t="shared" ref="G6:G7" si="1">A6</f>
        <v>2021</v>
      </c>
      <c r="H6" s="670">
        <f t="shared" si="0"/>
        <v>112.1</v>
      </c>
      <c r="I6" s="619">
        <f t="shared" si="0"/>
        <v>110.7</v>
      </c>
    </row>
    <row r="7" spans="1:10" x14ac:dyDescent="0.25">
      <c r="A7" s="750">
        <v>2022</v>
      </c>
      <c r="B7" s="601">
        <v>109.1</v>
      </c>
      <c r="C7" s="612">
        <v>111.4</v>
      </c>
      <c r="D7" s="946">
        <v>110.3</v>
      </c>
      <c r="F7" s="44"/>
      <c r="G7" s="693">
        <f t="shared" si="1"/>
        <v>2022</v>
      </c>
      <c r="H7" s="671">
        <f t="shared" si="0"/>
        <v>109.1</v>
      </c>
      <c r="I7" s="620">
        <f t="shared" si="0"/>
        <v>111.4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109.5</v>
      </c>
      <c r="I13" s="618">
        <f>IF(ISBLANK(C5),"",C5)</f>
        <v>109.2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112.1</v>
      </c>
      <c r="I14" s="619">
        <f t="shared" si="3"/>
        <v>110.7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109.1</v>
      </c>
      <c r="I15" s="620">
        <f t="shared" si="4"/>
        <v>111.4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Čačak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636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105840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166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98857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110909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3374</v>
      </c>
      <c r="C63" s="548">
        <f>IF(ISBLANK('DEM2'!C7),"-",'DEM2'!C7)</f>
        <v>3548</v>
      </c>
      <c r="D63" s="548"/>
      <c r="E63" s="548">
        <f>IF(ISBLANK('DEM2'!D8),"-",'DEM2'!D8)</f>
        <v>3396</v>
      </c>
      <c r="F63" s="548">
        <f>IF(ISBLANK('DEM2'!C8),"-",'DEM2'!C8)</f>
        <v>3512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3921</v>
      </c>
      <c r="C64" s="317">
        <f>IF(ISBLANK('DEM2'!F7),"-",'DEM2'!F7)</f>
        <v>4352</v>
      </c>
      <c r="D64" s="789"/>
      <c r="E64" s="317">
        <f>IF(ISBLANK('DEM2'!G8),"-",'DEM2'!G8)</f>
        <v>3935</v>
      </c>
      <c r="F64" s="317">
        <f>IF(ISBLANK('DEM2'!F8),"-",'DEM2'!F8)</f>
        <v>4339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2179</v>
      </c>
      <c r="C65" s="345">
        <f>IF(ISBLANK('DEM2'!I7),"-",'DEM2'!I7)</f>
        <v>2361</v>
      </c>
      <c r="D65" s="393"/>
      <c r="E65" s="345">
        <f>IF(ISBLANK('DEM2'!J8),"-",'DEM2'!J8)</f>
        <v>2187</v>
      </c>
      <c r="F65" s="345">
        <f>IF(ISBLANK('DEM2'!I8),"-",'DEM2'!I8)</f>
        <v>2272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8921</v>
      </c>
      <c r="C66" s="317">
        <f>IF(ISBLANK('DEM2'!L7),"-",'DEM2'!L7)</f>
        <v>9637</v>
      </c>
      <c r="D66" s="395"/>
      <c r="E66" s="317">
        <f>IF(ISBLANK('DEM2'!M8),"-",'DEM2'!M8)</f>
        <v>8970</v>
      </c>
      <c r="F66" s="317">
        <f>IF(ISBLANK('DEM2'!L8),"-",'DEM2'!L8)</f>
        <v>9532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8270</v>
      </c>
      <c r="C67" s="317">
        <f>IF(ISBLANK('DEM2'!O7),"-",'DEM2'!O7)</f>
        <v>8711</v>
      </c>
      <c r="D67" s="395"/>
      <c r="E67" s="317">
        <f>IF(ISBLANK('DEM2'!P8),"-",'DEM2'!P8)</f>
        <v>7814</v>
      </c>
      <c r="F67" s="317">
        <f>IF(ISBLANK('DEM2'!O8),"-",'DEM2'!O8)</f>
        <v>8268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34425</v>
      </c>
      <c r="C68" s="414">
        <f>IF(ISBLANK('DEM2'!R7),"-",'DEM2'!R7)</f>
        <v>33594</v>
      </c>
      <c r="D68" s="420"/>
      <c r="E68" s="414">
        <f>IF(ISBLANK('DEM2'!S8),"-",'DEM2'!S8)</f>
        <v>33575</v>
      </c>
      <c r="F68" s="414">
        <f>IF(ISBLANK('DEM2'!R8),"-",'DEM2'!R8)</f>
        <v>32666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55484</v>
      </c>
      <c r="C69" s="463">
        <f>IF(ISBLANK('DEM2'!U7),"-",'DEM2'!U7)</f>
        <v>52114</v>
      </c>
      <c r="D69" s="799"/>
      <c r="E69" s="463">
        <f>IF(ISBLANK('DEM2'!V8),"-",'DEM2'!V8)</f>
        <v>54683</v>
      </c>
      <c r="F69" s="463">
        <f>IF(ISBLANK('DEM2'!U8),"-",'DEM2'!U8)</f>
        <v>51157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7.5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2.1</v>
      </c>
      <c r="G117" s="801">
        <f>IF(ISBLANK('DEM2'!E25),"-",'DEM2'!E25)</f>
        <v>7.3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36838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38187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73252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3420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24.3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39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15638423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147755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3781306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1573813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35727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3828775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36175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206826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1954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6284234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59375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5772296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54538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1932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5884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2105396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10437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10733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5295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25446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10256</v>
      </c>
      <c r="C300" s="808">
        <f>IF(ISBLANK(POLJ3!C4),"-",POLJ3!C4)</f>
        <v>1865</v>
      </c>
      <c r="D300" s="1160">
        <f>IF(ISBLANK(POLJ3!D4),"-",POLJ3!D4)</f>
        <v>8391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13945</v>
      </c>
      <c r="C301" s="789">
        <f>IF(ISBLANK(POLJ3!C5),"-",POLJ3!C5)</f>
        <v>8892</v>
      </c>
      <c r="D301" s="1161">
        <f>IF(ISBLANK(POLJ3!D5),"-",POLJ3!D5)</f>
        <v>5053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177</v>
      </c>
      <c r="C303" s="791">
        <f>IF(ISBLANK(POLJ3!C7),"-",POLJ3!C7)</f>
        <v>81</v>
      </c>
      <c r="D303" s="1163">
        <f>IF(ISBLANK(POLJ3!D7),"-",POLJ3!D7)</f>
        <v>96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10437</v>
      </c>
      <c r="C304" s="807">
        <f>IF(ISBLANK(POLJ3!C8),"-",POLJ3!C8)</f>
        <v>1736</v>
      </c>
      <c r="D304" s="1164">
        <f>IF(ISBLANK(POLJ3!D8),"-",POLJ3!D8)</f>
        <v>8701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417.45</v>
      </c>
      <c r="C310" s="1165"/>
      <c r="D310" s="3"/>
      <c r="E310" s="5"/>
      <c r="F310" s="5"/>
      <c r="G310" s="815" t="s">
        <v>765</v>
      </c>
      <c r="H310" s="816">
        <f>IF(ISBLANK(POLJ2!H3),"-",POLJ2!H3)</f>
        <v>13796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16056.18</v>
      </c>
      <c r="C311" s="1154"/>
      <c r="D311" s="3"/>
      <c r="E311" s="5"/>
      <c r="F311" s="5"/>
      <c r="G311" s="810" t="s">
        <v>766</v>
      </c>
      <c r="H311" s="248">
        <f>IF(ISBLANK(POLJ2!H4),"-",POLJ2!H4)</f>
        <v>39430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4167.75</v>
      </c>
      <c r="C312" s="1154"/>
      <c r="D312" s="3"/>
      <c r="E312" s="5"/>
      <c r="F312" s="5"/>
      <c r="G312" s="810" t="s">
        <v>767</v>
      </c>
      <c r="H312" s="248">
        <f>IF(ISBLANK(POLJ2!H5),"-",POLJ2!H5)</f>
        <v>30172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25.81</v>
      </c>
      <c r="C313" s="1154"/>
      <c r="D313" s="3"/>
      <c r="E313" s="5"/>
      <c r="F313" s="5"/>
      <c r="G313" s="812" t="s">
        <v>768</v>
      </c>
      <c r="H313" s="249">
        <f>IF(ISBLANK(POLJ2!H6),"-",POLJ2!H6)</f>
        <v>230266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27.13</v>
      </c>
      <c r="C314" s="1154"/>
      <c r="D314" s="3"/>
      <c r="E314" s="5"/>
      <c r="F314" s="5"/>
      <c r="G314" s="814" t="s">
        <v>16</v>
      </c>
      <c r="H314" s="817">
        <f>IF(ISBLANK(POLJ2!H7),"-",POLJ2!H7)</f>
        <v>313664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8685.4500000000007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29379.77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1244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52.4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4342</v>
      </c>
      <c r="I364" s="808">
        <f>IF(ISBLANK(OBRAZ2!I6),"-",OBRAZ2!I6)</f>
        <v>3387</v>
      </c>
      <c r="J364" s="808">
        <f>IF(ISBLANK(OBRAZ2!J6),"-",OBRAZ2!J6)</f>
        <v>955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2014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146</v>
      </c>
      <c r="I365" s="789">
        <f>IF(ISBLANK(OBRAZ2!I7),"-",OBRAZ2!I7)</f>
        <v>146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79.8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1107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0.60591936611512465</v>
      </c>
      <c r="I375" s="850">
        <f>IF(ISBLANK(OBRAZ2!C12),"-",OBRAZ2!C21)</f>
        <v>0.39152464302164897</v>
      </c>
      <c r="J375" s="850">
        <f>IF(ISBLANK(OBRAZ2!D12),"-",OBRAZ2!D21)</f>
        <v>0.61855670103092786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74.085294803076209</v>
      </c>
      <c r="I377" s="851">
        <f>IF(ISBLANK(OBRAZ2!C14),"-",OBRAZ2!C23)</f>
        <v>75.149700598802397</v>
      </c>
      <c r="J377" s="851">
        <f>IF(ISBLANK(OBRAZ2!D14),"-",OBRAZ2!D23)</f>
        <v>74.020618556701038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7.9235609415054764</v>
      </c>
      <c r="I379" s="851">
        <f>IF(ISBLANK(OBRAZ2!C16),"-",OBRAZ2!C25)</f>
        <v>5.8268079226163056</v>
      </c>
      <c r="J379" s="851">
        <f>IF(ISBLANK(OBRAZ2!D16),"-",OBRAZ2!D25)</f>
        <v>6.9415807560137459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17.385224889303196</v>
      </c>
      <c r="I380" s="852">
        <f>IF(ISBLANK(OBRAZ2!C17),"-",OBRAZ2!C26)</f>
        <v>18.631966835559648</v>
      </c>
      <c r="J380" s="852">
        <f>IF(ISBLANK(OBRAZ2!D17),"-",OBRAZ2!D26)</f>
        <v>18.419243986254298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3722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4187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272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1022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124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4801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1353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25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10165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26725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1868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290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66.5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83.2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8836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8.3000000000000007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421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5022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666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2011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524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265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113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44.8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370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487.82900000000001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39272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565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30940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14089.05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15.744210000000001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37</v>
      </c>
      <c r="D696" s="315"/>
      <c r="E696" s="314"/>
      <c r="F696" s="5"/>
      <c r="G696" s="837">
        <v>2012</v>
      </c>
      <c r="H696" s="835">
        <f>IF(ISBLANK(INDEKSI2!B5),"-",INDEKSI2!B5)</f>
        <v>34.25</v>
      </c>
      <c r="I696" s="835">
        <f>IF(ISBLANK(INDEKSI2!C5),"-",INDEKSI2!C5)</f>
        <v>30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49.01</v>
      </c>
      <c r="D697" s="315"/>
      <c r="E697" s="314"/>
      <c r="F697" s="5"/>
      <c r="G697" s="838">
        <v>2013</v>
      </c>
      <c r="H697" s="559">
        <f>IF(ISBLANK(INDEKSI2!B6),"-",INDEKSI2!B6)</f>
        <v>35.19</v>
      </c>
      <c r="I697" s="559">
        <f>IF(ISBLANK(INDEKSI2!C6),"-",INDEKSI2!C6)</f>
        <v>40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35.68</v>
      </c>
      <c r="I698" s="836">
        <f>IF(ISBLANK(INDEKSI2!C7),"-",INDEKSI2!C7)</f>
        <v>43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39054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15662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177887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39584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38</v>
      </c>
      <c r="D6" s="612">
        <v>20</v>
      </c>
      <c r="E6" s="612">
        <v>18</v>
      </c>
      <c r="F6" s="1033">
        <v>1242</v>
      </c>
      <c r="G6" s="612">
        <v>595</v>
      </c>
      <c r="H6" s="980">
        <v>647</v>
      </c>
      <c r="I6" s="1034">
        <v>50.5</v>
      </c>
      <c r="J6" s="612">
        <v>47.8</v>
      </c>
      <c r="K6" s="1035">
        <v>53.3</v>
      </c>
      <c r="L6" s="1033">
        <v>1963</v>
      </c>
      <c r="M6" s="612">
        <v>1007</v>
      </c>
      <c r="N6" s="1028">
        <v>956</v>
      </c>
      <c r="O6" s="1034">
        <v>77.3</v>
      </c>
      <c r="P6" s="612">
        <v>76.5</v>
      </c>
      <c r="Q6" s="1028">
        <v>78.099999999999994</v>
      </c>
      <c r="R6" s="1033">
        <v>1086</v>
      </c>
      <c r="S6" s="612">
        <v>579</v>
      </c>
      <c r="T6" s="1035">
        <v>507</v>
      </c>
    </row>
    <row r="7" spans="1:20" x14ac:dyDescent="0.25">
      <c r="A7" s="286">
        <v>2021</v>
      </c>
      <c r="B7" s="602">
        <v>5</v>
      </c>
      <c r="C7" s="601">
        <v>38</v>
      </c>
      <c r="D7" s="612">
        <v>20</v>
      </c>
      <c r="E7" s="612">
        <v>18</v>
      </c>
      <c r="F7" s="1033">
        <v>1295</v>
      </c>
      <c r="G7" s="612">
        <v>650</v>
      </c>
      <c r="H7" s="980">
        <v>645</v>
      </c>
      <c r="I7" s="1034">
        <v>53.7</v>
      </c>
      <c r="J7" s="612">
        <v>53</v>
      </c>
      <c r="K7" s="1035">
        <v>54.5</v>
      </c>
      <c r="L7" s="1033">
        <v>1985</v>
      </c>
      <c r="M7" s="612">
        <v>1019</v>
      </c>
      <c r="N7" s="1028">
        <v>966</v>
      </c>
      <c r="O7" s="1034">
        <v>77.599999999999994</v>
      </c>
      <c r="P7" s="612">
        <v>78.099999999999994</v>
      </c>
      <c r="Q7" s="1028">
        <v>77.2</v>
      </c>
      <c r="R7" s="1033">
        <v>1062</v>
      </c>
      <c r="S7" s="612">
        <v>571</v>
      </c>
      <c r="T7" s="1035">
        <v>491</v>
      </c>
    </row>
    <row r="8" spans="1:20" x14ac:dyDescent="0.25">
      <c r="A8" s="219">
        <v>2022</v>
      </c>
      <c r="B8" s="617">
        <v>5</v>
      </c>
      <c r="C8" s="947">
        <v>37</v>
      </c>
      <c r="D8" s="981">
        <v>20</v>
      </c>
      <c r="E8" s="981">
        <v>17</v>
      </c>
      <c r="F8" s="1036">
        <v>1244</v>
      </c>
      <c r="G8" s="981">
        <v>628</v>
      </c>
      <c r="H8" s="979">
        <v>616</v>
      </c>
      <c r="I8" s="754">
        <v>52.4</v>
      </c>
      <c r="J8" s="981">
        <v>52.4</v>
      </c>
      <c r="K8" s="1037">
        <v>52.3</v>
      </c>
      <c r="L8" s="1036">
        <v>2014</v>
      </c>
      <c r="M8" s="981">
        <v>1035</v>
      </c>
      <c r="N8" s="691">
        <v>979</v>
      </c>
      <c r="O8" s="754">
        <v>79.8</v>
      </c>
      <c r="P8" s="981">
        <v>80.400000000000006</v>
      </c>
      <c r="Q8" s="691">
        <v>79.3</v>
      </c>
      <c r="R8" s="1036">
        <v>1107</v>
      </c>
      <c r="S8" s="981">
        <v>557</v>
      </c>
      <c r="T8" s="1037">
        <v>550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3722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4187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272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1022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124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93.189784677015524</v>
      </c>
      <c r="C21" s="739">
        <f>B10/(B7+B10)*100</f>
        <v>6.8102153229844768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99.880725190839698</v>
      </c>
      <c r="C22" s="739">
        <f>B11/(B8+B11)*100</f>
        <v>0.11927480916030535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93.189784677015524</v>
      </c>
      <c r="C26" s="739">
        <f>C21</f>
        <v>6.8102153229844768</v>
      </c>
    </row>
    <row r="27" spans="1:10" ht="24.75" x14ac:dyDescent="0.25">
      <c r="A27" s="742" t="s">
        <v>1407</v>
      </c>
      <c r="B27" s="739">
        <f>B22</f>
        <v>99.880725190839698</v>
      </c>
      <c r="C27" s="739">
        <f>C22</f>
        <v>0.11927480916030535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10</v>
      </c>
      <c r="D5" s="914" t="s">
        <v>5</v>
      </c>
      <c r="E5" s="211"/>
      <c r="F5" s="125">
        <v>2021</v>
      </c>
      <c r="G5" s="70">
        <v>16</v>
      </c>
      <c r="H5" s="55">
        <v>6</v>
      </c>
      <c r="I5" s="110">
        <v>10</v>
      </c>
      <c r="J5" s="70">
        <v>19</v>
      </c>
      <c r="K5" s="55">
        <v>0</v>
      </c>
      <c r="L5" s="110">
        <v>19</v>
      </c>
      <c r="M5" s="70">
        <v>3697</v>
      </c>
      <c r="N5" s="55">
        <v>4167</v>
      </c>
      <c r="O5" s="70">
        <v>311</v>
      </c>
      <c r="P5" s="110">
        <v>4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16</v>
      </c>
      <c r="H6" s="58">
        <v>6</v>
      </c>
      <c r="I6" s="160">
        <v>10</v>
      </c>
      <c r="J6" s="212">
        <v>18</v>
      </c>
      <c r="K6" s="58">
        <v>0</v>
      </c>
      <c r="L6" s="160">
        <v>18</v>
      </c>
      <c r="M6" s="212">
        <v>3722</v>
      </c>
      <c r="N6" s="58">
        <v>4187</v>
      </c>
      <c r="O6" s="212">
        <v>272</v>
      </c>
      <c r="P6" s="160">
        <v>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19</v>
      </c>
      <c r="H7" s="94">
        <v>10</v>
      </c>
      <c r="I7" s="169">
        <v>9</v>
      </c>
      <c r="J7" s="167"/>
      <c r="K7" s="94"/>
      <c r="L7" s="169"/>
      <c r="M7" s="167">
        <v>3985</v>
      </c>
      <c r="N7" s="94">
        <v>4163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10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</v>
      </c>
      <c r="C5" s="611">
        <v>96.3</v>
      </c>
      <c r="D5" s="945">
        <v>97.8</v>
      </c>
      <c r="E5" s="610"/>
      <c r="F5" s="611"/>
      <c r="G5" s="945"/>
      <c r="H5" s="610"/>
      <c r="I5" s="611"/>
      <c r="J5" s="945"/>
      <c r="K5" s="610">
        <v>1083</v>
      </c>
      <c r="L5" s="611">
        <v>543</v>
      </c>
      <c r="M5" s="945">
        <v>540</v>
      </c>
      <c r="N5" s="610">
        <v>99.5</v>
      </c>
      <c r="O5" s="611">
        <v>96.5</v>
      </c>
      <c r="P5" s="945">
        <v>102.7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97</v>
      </c>
      <c r="C6" s="458">
        <v>96.2</v>
      </c>
      <c r="D6" s="976">
        <v>98</v>
      </c>
      <c r="E6" s="457">
        <v>49</v>
      </c>
      <c r="F6" s="458">
        <v>28</v>
      </c>
      <c r="G6" s="976">
        <v>21</v>
      </c>
      <c r="H6" s="457">
        <v>0</v>
      </c>
      <c r="I6" s="458">
        <v>0</v>
      </c>
      <c r="J6" s="976">
        <v>0</v>
      </c>
      <c r="K6" s="457">
        <v>1090</v>
      </c>
      <c r="L6" s="458">
        <v>553</v>
      </c>
      <c r="M6" s="976">
        <v>537</v>
      </c>
      <c r="N6" s="457">
        <v>103.2</v>
      </c>
      <c r="O6" s="458">
        <v>100.9</v>
      </c>
      <c r="P6" s="976">
        <v>105.7</v>
      </c>
      <c r="Q6" s="457">
        <v>0.3</v>
      </c>
      <c r="R6" s="458">
        <v>0.2</v>
      </c>
      <c r="S6" s="976">
        <v>0.3</v>
      </c>
    </row>
    <row r="7" spans="1:19" x14ac:dyDescent="0.25">
      <c r="A7" s="286">
        <v>2022</v>
      </c>
      <c r="B7" s="601">
        <v>96.3</v>
      </c>
      <c r="C7" s="612">
        <v>96.8</v>
      </c>
      <c r="D7" s="980">
        <v>95.7</v>
      </c>
      <c r="E7" s="601">
        <v>54</v>
      </c>
      <c r="F7" s="612">
        <v>30</v>
      </c>
      <c r="G7" s="980">
        <v>24</v>
      </c>
      <c r="H7" s="601">
        <v>0</v>
      </c>
      <c r="I7" s="612">
        <v>0</v>
      </c>
      <c r="J7" s="980">
        <v>0</v>
      </c>
      <c r="K7" s="601">
        <v>1022</v>
      </c>
      <c r="L7" s="612">
        <v>513</v>
      </c>
      <c r="M7" s="980">
        <v>509</v>
      </c>
      <c r="N7" s="601">
        <v>94.7</v>
      </c>
      <c r="O7" s="612">
        <v>94</v>
      </c>
      <c r="P7" s="980">
        <v>95.5</v>
      </c>
      <c r="Q7" s="601">
        <v>-0.1</v>
      </c>
      <c r="R7" s="612">
        <v>0.1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48</v>
      </c>
      <c r="F8" s="981">
        <v>29</v>
      </c>
      <c r="G8" s="979">
        <v>19</v>
      </c>
      <c r="H8" s="947">
        <v>124</v>
      </c>
      <c r="I8" s="981">
        <v>51</v>
      </c>
      <c r="J8" s="979">
        <v>73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25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3781306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35727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635</v>
      </c>
      <c r="C5" s="616">
        <v>496</v>
      </c>
      <c r="D5" s="616">
        <v>139</v>
      </c>
      <c r="E5" s="599">
        <v>3339</v>
      </c>
      <c r="F5" s="616">
        <v>1560</v>
      </c>
      <c r="G5" s="945">
        <v>1779</v>
      </c>
      <c r="H5" s="616">
        <v>1094</v>
      </c>
      <c r="I5" s="616">
        <v>400</v>
      </c>
      <c r="J5" s="616">
        <v>694</v>
      </c>
      <c r="K5" s="217">
        <f>SUM(B5,E5,H5)</f>
        <v>5068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560</v>
      </c>
      <c r="C6" s="612">
        <v>464</v>
      </c>
      <c r="D6" s="946">
        <v>96</v>
      </c>
      <c r="E6" s="601">
        <v>3240</v>
      </c>
      <c r="F6" s="612">
        <v>1475</v>
      </c>
      <c r="G6" s="946">
        <v>1765</v>
      </c>
      <c r="H6" s="601">
        <v>1042</v>
      </c>
      <c r="I6" s="612">
        <v>362</v>
      </c>
      <c r="J6" s="612">
        <v>680</v>
      </c>
      <c r="K6" s="218">
        <f>SUM(B6,E6,H6)</f>
        <v>4842</v>
      </c>
      <c r="M6" s="105" t="s">
        <v>284</v>
      </c>
      <c r="N6" s="171">
        <f>IF(ISBLANK(J7),"",J7)</f>
        <v>653</v>
      </c>
      <c r="O6" s="80">
        <f>IF(ISBLANK(I7),"",I7)</f>
        <v>378</v>
      </c>
      <c r="P6" s="211"/>
    </row>
    <row r="7" spans="1:17" ht="24.75" x14ac:dyDescent="0.25">
      <c r="A7" s="218">
        <v>2023</v>
      </c>
      <c r="B7" s="601">
        <v>536</v>
      </c>
      <c r="C7" s="612">
        <v>432</v>
      </c>
      <c r="D7" s="946">
        <v>104</v>
      </c>
      <c r="E7" s="601">
        <v>3234</v>
      </c>
      <c r="F7" s="612">
        <v>1479</v>
      </c>
      <c r="G7" s="946">
        <v>1755</v>
      </c>
      <c r="H7" s="601">
        <v>1031</v>
      </c>
      <c r="I7" s="612">
        <v>378</v>
      </c>
      <c r="J7" s="612">
        <v>653</v>
      </c>
      <c r="K7" s="218">
        <f>SUM(B7,E7,H7)</f>
        <v>4801</v>
      </c>
      <c r="M7" s="106" t="s">
        <v>285</v>
      </c>
      <c r="N7" s="220">
        <f>IF(ISBLANK(G7),"",G7)</f>
        <v>1755</v>
      </c>
      <c r="O7" s="107">
        <f>IF(ISBLANK(F7),"",F7)</f>
        <v>1479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104</v>
      </c>
      <c r="O8" s="83">
        <f>IF(ISBLANK(C7),"",C7)</f>
        <v>432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653</v>
      </c>
      <c r="O13" s="80">
        <f>IF(ISBLANK(I7),"",I7)</f>
        <v>378</v>
      </c>
      <c r="P13" s="211"/>
    </row>
    <row r="14" spans="1:17" ht="27.75" customHeight="1" x14ac:dyDescent="0.25">
      <c r="M14" s="106" t="s">
        <v>515</v>
      </c>
      <c r="N14" s="220">
        <f>IF(ISBLANK(G7),"",G7)</f>
        <v>1755</v>
      </c>
      <c r="O14" s="107">
        <f>IF(ISBLANK(F7),"",F7)</f>
        <v>1479</v>
      </c>
      <c r="P14" s="211"/>
    </row>
    <row r="15" spans="1:17" ht="26.25" customHeight="1" x14ac:dyDescent="0.25">
      <c r="M15" s="108" t="s">
        <v>516</v>
      </c>
      <c r="N15" s="170">
        <f>IF(ISBLANK(D7),"",D7)</f>
        <v>104</v>
      </c>
      <c r="O15" s="83">
        <f>IF(ISBLANK(C7),"",C7)</f>
        <v>432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219</v>
      </c>
      <c r="C21" s="616">
        <v>156</v>
      </c>
      <c r="D21" s="616">
        <v>63</v>
      </c>
      <c r="E21" s="599">
        <v>800</v>
      </c>
      <c r="F21" s="616">
        <v>355</v>
      </c>
      <c r="G21" s="945">
        <v>445</v>
      </c>
      <c r="H21" s="616">
        <v>282</v>
      </c>
      <c r="I21" s="616">
        <v>105</v>
      </c>
      <c r="J21" s="616">
        <v>177</v>
      </c>
      <c r="K21" s="217">
        <f>SUM(B21,E21,H21)</f>
        <v>1301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231</v>
      </c>
      <c r="C22" s="1028">
        <v>173</v>
      </c>
      <c r="D22" s="980">
        <v>58</v>
      </c>
      <c r="E22" s="1034">
        <v>785</v>
      </c>
      <c r="F22" s="1028">
        <v>377</v>
      </c>
      <c r="G22" s="980">
        <v>408</v>
      </c>
      <c r="H22" s="1034">
        <v>277</v>
      </c>
      <c r="I22" s="1028">
        <v>105</v>
      </c>
      <c r="J22" s="1028">
        <v>172</v>
      </c>
      <c r="K22" s="218">
        <f>SUM(B22,E22,H22)</f>
        <v>1293</v>
      </c>
      <c r="M22" s="105" t="s">
        <v>284</v>
      </c>
      <c r="N22" s="171">
        <f>IF(ISBLANK(J23),"",J23)</f>
        <v>172</v>
      </c>
      <c r="O22" s="80">
        <f>IF(ISBLANK(I23),"",I23)</f>
        <v>116</v>
      </c>
      <c r="P22" s="211"/>
    </row>
    <row r="23" spans="1:17" ht="24.75" x14ac:dyDescent="0.25">
      <c r="A23" s="218">
        <v>2022</v>
      </c>
      <c r="B23" s="1034">
        <v>241</v>
      </c>
      <c r="C23" s="1028">
        <v>167</v>
      </c>
      <c r="D23" s="980">
        <v>74</v>
      </c>
      <c r="E23" s="1034">
        <v>824</v>
      </c>
      <c r="F23" s="1028">
        <v>399</v>
      </c>
      <c r="G23" s="980">
        <v>425</v>
      </c>
      <c r="H23" s="1034">
        <v>288</v>
      </c>
      <c r="I23" s="1028">
        <v>116</v>
      </c>
      <c r="J23" s="1028">
        <v>172</v>
      </c>
      <c r="K23" s="218">
        <f>SUM(B23,E23,H23)</f>
        <v>1353</v>
      </c>
      <c r="M23" s="106" t="s">
        <v>285</v>
      </c>
      <c r="N23" s="220">
        <f>IF(ISBLANK(G23),"",G23)</f>
        <v>425</v>
      </c>
      <c r="O23" s="107">
        <f>IF(ISBLANK(F23),"",F23)</f>
        <v>399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74</v>
      </c>
      <c r="O24" s="109">
        <f>IF(ISBLANK(C23),"",C23)</f>
        <v>167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172</v>
      </c>
      <c r="O29" s="80">
        <f>IF(ISBLANK(I23),"",I23)</f>
        <v>116</v>
      </c>
      <c r="P29" s="211"/>
    </row>
    <row r="30" spans="1:17" ht="27.75" customHeight="1" x14ac:dyDescent="0.25">
      <c r="M30" s="106" t="s">
        <v>515</v>
      </c>
      <c r="N30" s="220">
        <f>IF(ISBLANK(G23),"",G23)</f>
        <v>425</v>
      </c>
      <c r="O30" s="107">
        <f>IF(ISBLANK(F23),"",F23)</f>
        <v>399</v>
      </c>
      <c r="P30" s="211"/>
    </row>
    <row r="31" spans="1:17" ht="27.75" customHeight="1" x14ac:dyDescent="0.25">
      <c r="M31" s="108" t="s">
        <v>516</v>
      </c>
      <c r="N31" s="221">
        <f>IF(ISBLANK(D23),"",D23)</f>
        <v>74</v>
      </c>
      <c r="O31" s="109">
        <f>IF(ISBLANK(C23),"",C23)</f>
        <v>167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1573813</v>
      </c>
      <c r="D5" s="253"/>
    </row>
    <row r="6" spans="1:4" ht="30" x14ac:dyDescent="0.25">
      <c r="A6" s="686" t="s">
        <v>474</v>
      </c>
      <c r="B6" s="617">
        <v>2207493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0.2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35</v>
      </c>
      <c r="G6" s="458">
        <v>26</v>
      </c>
      <c r="H6" s="976">
        <v>9</v>
      </c>
      <c r="I6" s="457">
        <v>0.9</v>
      </c>
      <c r="J6" s="458">
        <v>1.1000000000000001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21</v>
      </c>
      <c r="G7" s="612">
        <v>12</v>
      </c>
      <c r="H7" s="980">
        <v>9</v>
      </c>
      <c r="I7" s="601">
        <v>0.6</v>
      </c>
      <c r="J7" s="612">
        <v>0</v>
      </c>
      <c r="K7" s="980">
        <v>1.2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25</v>
      </c>
      <c r="G8" s="981">
        <v>16</v>
      </c>
      <c r="H8" s="979">
        <v>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112</v>
      </c>
      <c r="C5" s="207">
        <v>73</v>
      </c>
      <c r="G5" s="113"/>
      <c r="H5" s="174" t="s">
        <v>586</v>
      </c>
      <c r="I5" s="207">
        <v>119</v>
      </c>
      <c r="J5" s="207">
        <v>131</v>
      </c>
    </row>
    <row r="6" spans="1:13" ht="15" customHeight="1" x14ac:dyDescent="0.25">
      <c r="A6" s="175" t="s">
        <v>587</v>
      </c>
      <c r="B6" s="208">
        <v>1608</v>
      </c>
      <c r="C6" s="208">
        <v>221</v>
      </c>
      <c r="G6" s="113"/>
      <c r="H6" s="175" t="s">
        <v>587</v>
      </c>
      <c r="I6" s="208">
        <v>343</v>
      </c>
      <c r="J6" s="208">
        <v>96</v>
      </c>
    </row>
    <row r="7" spans="1:13" ht="15" customHeight="1" x14ac:dyDescent="0.25">
      <c r="A7" s="175" t="s">
        <v>588</v>
      </c>
      <c r="B7" s="208">
        <v>6415</v>
      </c>
      <c r="C7" s="208">
        <v>3194</v>
      </c>
      <c r="G7" s="113"/>
      <c r="H7" s="175" t="s">
        <v>588</v>
      </c>
      <c r="I7" s="208">
        <v>2589</v>
      </c>
      <c r="J7" s="208">
        <v>991</v>
      </c>
    </row>
    <row r="8" spans="1:13" ht="15" customHeight="1" x14ac:dyDescent="0.25">
      <c r="A8" s="175" t="s">
        <v>589</v>
      </c>
      <c r="B8" s="208">
        <v>10760</v>
      </c>
      <c r="C8" s="208">
        <v>8383</v>
      </c>
      <c r="G8" s="113"/>
      <c r="H8" s="175" t="s">
        <v>589</v>
      </c>
      <c r="I8" s="208">
        <v>8335</v>
      </c>
      <c r="J8" s="208">
        <v>5920</v>
      </c>
    </row>
    <row r="9" spans="1:13" ht="15" customHeight="1" x14ac:dyDescent="0.25">
      <c r="A9" s="175" t="s">
        <v>590</v>
      </c>
      <c r="B9" s="208">
        <v>24884</v>
      </c>
      <c r="C9" s="208">
        <v>28659</v>
      </c>
      <c r="G9" s="113"/>
      <c r="H9" s="175" t="s">
        <v>590</v>
      </c>
      <c r="I9" s="208">
        <v>25243</v>
      </c>
      <c r="J9" s="208">
        <v>28109</v>
      </c>
    </row>
    <row r="10" spans="1:13" ht="15" customHeight="1" x14ac:dyDescent="0.25">
      <c r="A10" s="175" t="s">
        <v>591</v>
      </c>
      <c r="B10" s="208">
        <v>2654</v>
      </c>
      <c r="C10" s="208">
        <v>2783</v>
      </c>
      <c r="G10" s="113"/>
      <c r="H10" s="175" t="s">
        <v>591</v>
      </c>
      <c r="I10" s="208">
        <v>2924</v>
      </c>
      <c r="J10" s="208">
        <v>2430</v>
      </c>
    </row>
    <row r="11" spans="1:13" ht="15" customHeight="1" x14ac:dyDescent="0.25">
      <c r="A11" s="176" t="s">
        <v>592</v>
      </c>
      <c r="B11" s="209">
        <v>5109</v>
      </c>
      <c r="C11" s="209">
        <v>4277</v>
      </c>
      <c r="G11" s="113"/>
      <c r="H11" s="176" t="s">
        <v>592</v>
      </c>
      <c r="I11" s="209">
        <v>7722</v>
      </c>
      <c r="J11" s="209">
        <v>5501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112</v>
      </c>
      <c r="C17" s="178">
        <f>IF(ISBLANK(C5),"0",C5)</f>
        <v>73</v>
      </c>
      <c r="G17" s="113"/>
      <c r="H17" s="174" t="s">
        <v>586</v>
      </c>
      <c r="I17" s="177">
        <f>IF(ISBLANK(I5),"0",I5)</f>
        <v>119</v>
      </c>
      <c r="J17" s="178">
        <f>IF(ISBLANK(J5),"0",J5)</f>
        <v>131</v>
      </c>
    </row>
    <row r="18" spans="1:13" ht="15" customHeight="1" x14ac:dyDescent="0.25">
      <c r="A18" s="175" t="s">
        <v>587</v>
      </c>
      <c r="B18" s="179">
        <f t="shared" ref="B18:C18" si="0">IF(ISBLANK(B6),"0",B6)</f>
        <v>1608</v>
      </c>
      <c r="C18" s="180">
        <f t="shared" si="0"/>
        <v>221</v>
      </c>
      <c r="G18" s="113"/>
      <c r="H18" s="175" t="s">
        <v>587</v>
      </c>
      <c r="I18" s="179">
        <f t="shared" ref="I18:J18" si="1">IF(ISBLANK(I6),"0",I6)</f>
        <v>343</v>
      </c>
      <c r="J18" s="180">
        <f t="shared" si="1"/>
        <v>96</v>
      </c>
    </row>
    <row r="19" spans="1:13" ht="15" customHeight="1" x14ac:dyDescent="0.25">
      <c r="A19" s="175" t="s">
        <v>588</v>
      </c>
      <c r="B19" s="179">
        <f t="shared" ref="B19:C19" si="2">IF(ISBLANK(B7),"0",B7)</f>
        <v>6415</v>
      </c>
      <c r="C19" s="180">
        <f t="shared" si="2"/>
        <v>3194</v>
      </c>
      <c r="G19" s="113"/>
      <c r="H19" s="175" t="s">
        <v>588</v>
      </c>
      <c r="I19" s="179">
        <f t="shared" ref="I19:J19" si="3">IF(ISBLANK(I7),"0",I7)</f>
        <v>2589</v>
      </c>
      <c r="J19" s="180">
        <f t="shared" si="3"/>
        <v>991</v>
      </c>
    </row>
    <row r="20" spans="1:13" ht="15" customHeight="1" x14ac:dyDescent="0.25">
      <c r="A20" s="175" t="s">
        <v>589</v>
      </c>
      <c r="B20" s="179">
        <f t="shared" ref="B20:C20" si="4">IF(ISBLANK(B8),"0",B8)</f>
        <v>10760</v>
      </c>
      <c r="C20" s="180">
        <f t="shared" si="4"/>
        <v>8383</v>
      </c>
      <c r="G20" s="113"/>
      <c r="H20" s="175" t="s">
        <v>589</v>
      </c>
      <c r="I20" s="179">
        <f t="shared" ref="I20:J20" si="5">IF(ISBLANK(I8),"0",I8)</f>
        <v>8335</v>
      </c>
      <c r="J20" s="180">
        <f t="shared" si="5"/>
        <v>5920</v>
      </c>
    </row>
    <row r="21" spans="1:13" ht="15" customHeight="1" x14ac:dyDescent="0.25">
      <c r="A21" s="175" t="s">
        <v>590</v>
      </c>
      <c r="B21" s="179">
        <f t="shared" ref="B21:C21" si="6">IF(ISBLANK(B9),"0",B9)</f>
        <v>24884</v>
      </c>
      <c r="C21" s="180">
        <f t="shared" si="6"/>
        <v>28659</v>
      </c>
      <c r="G21" s="113"/>
      <c r="H21" s="175" t="s">
        <v>590</v>
      </c>
      <c r="I21" s="179">
        <f t="shared" ref="I21:J21" si="7">IF(ISBLANK(I9),"0",I9)</f>
        <v>25243</v>
      </c>
      <c r="J21" s="180">
        <f t="shared" si="7"/>
        <v>28109</v>
      </c>
    </row>
    <row r="22" spans="1:13" ht="15" customHeight="1" x14ac:dyDescent="0.25">
      <c r="A22" s="175" t="s">
        <v>591</v>
      </c>
      <c r="B22" s="179">
        <f t="shared" ref="B22:C22" si="8">IF(ISBLANK(B10),"0",B10)</f>
        <v>2654</v>
      </c>
      <c r="C22" s="180">
        <f t="shared" si="8"/>
        <v>2783</v>
      </c>
      <c r="G22" s="113"/>
      <c r="H22" s="175" t="s">
        <v>591</v>
      </c>
      <c r="I22" s="179">
        <f t="shared" ref="I22:J22" si="9">IF(ISBLANK(I10),"0",I10)</f>
        <v>2924</v>
      </c>
      <c r="J22" s="180">
        <f t="shared" si="9"/>
        <v>2430</v>
      </c>
    </row>
    <row r="23" spans="1:13" ht="15" customHeight="1" x14ac:dyDescent="0.25">
      <c r="A23" s="176" t="s">
        <v>592</v>
      </c>
      <c r="B23" s="181">
        <f t="shared" ref="B23:C23" si="10">IF(ISBLANK(B11),"0",B11)</f>
        <v>5109</v>
      </c>
      <c r="C23" s="182">
        <f t="shared" si="10"/>
        <v>4277</v>
      </c>
      <c r="G23" s="113"/>
      <c r="H23" s="176" t="s">
        <v>592</v>
      </c>
      <c r="I23" s="181">
        <f t="shared" ref="I23:J23" si="11">IF(ISBLANK(I11),"0",I11)</f>
        <v>7722</v>
      </c>
      <c r="J23" s="182">
        <f t="shared" si="11"/>
        <v>5501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0.21729851383337859</v>
      </c>
      <c r="C29" s="184">
        <f>C17/SUM(C17:C23)*100</f>
        <v>0.15339357007774743</v>
      </c>
      <c r="D29" s="253"/>
      <c r="E29" s="253"/>
      <c r="G29" s="113"/>
      <c r="H29" s="174" t="s">
        <v>593</v>
      </c>
      <c r="I29" s="184">
        <f>I17/SUM(I17:I23)*100</f>
        <v>0.25171866737176096</v>
      </c>
      <c r="J29" s="184">
        <f>J17/SUM(J17:J23)*100</f>
        <v>0.30339524757978603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3.11978580575065</v>
      </c>
      <c r="C30" s="185">
        <f>C18/SUM(C17:C23)*100</f>
        <v>0.46438327379701622</v>
      </c>
      <c r="D30" s="253"/>
      <c r="E30" s="253"/>
      <c r="G30" s="113"/>
      <c r="H30" s="175" t="s">
        <v>594</v>
      </c>
      <c r="I30" s="185">
        <f>I18/SUM(I17:I23)*100</f>
        <v>0.72554204124801691</v>
      </c>
      <c r="J30" s="185">
        <f>J18/SUM(J17:J23)*100</f>
        <v>0.22233544860808746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12.446160412867176</v>
      </c>
      <c r="C31" s="185">
        <f>C19/SUM(C17:C23)*100</f>
        <v>6.7114940113469217</v>
      </c>
      <c r="D31" s="253"/>
      <c r="E31" s="253"/>
      <c r="G31" s="113"/>
      <c r="H31" s="175" t="s">
        <v>595</v>
      </c>
      <c r="I31" s="185">
        <f>I19/SUM(I17:I23)*100</f>
        <v>5.4764674775251185</v>
      </c>
      <c r="J31" s="185">
        <f>J19/SUM(J17:J23)*100</f>
        <v>2.2951503080272362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20.876178650421014</v>
      </c>
      <c r="C32" s="185">
        <f>C20/SUM(C17:C23)*100</f>
        <v>17.615045177558311</v>
      </c>
      <c r="D32" s="253"/>
      <c r="E32" s="253"/>
      <c r="G32" s="113"/>
      <c r="H32" s="175" t="s">
        <v>596</v>
      </c>
      <c r="I32" s="185">
        <f>I20/SUM(I17:I23)*100</f>
        <v>17.63088313061872</v>
      </c>
      <c r="J32" s="185">
        <f>J20/SUM(J17:J23)*100</f>
        <v>13.710685997498725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48.279073377051724</v>
      </c>
      <c r="C33" s="185">
        <f>C21/SUM(C17:C23)*100</f>
        <v>60.220634587098132</v>
      </c>
      <c r="D33" s="253"/>
      <c r="E33" s="253"/>
      <c r="G33" s="113"/>
      <c r="H33" s="175" t="s">
        <v>597</v>
      </c>
      <c r="I33" s="185">
        <f>I21/SUM(I17:I23)*100</f>
        <v>53.396086726599677</v>
      </c>
      <c r="J33" s="185">
        <f>J21/SUM(J17:J23)*100</f>
        <v>65.100282551299273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5.1491987117302394</v>
      </c>
      <c r="C34" s="185">
        <f>C22/SUM(C17:C23)*100</f>
        <v>5.8478671989913851</v>
      </c>
      <c r="D34" s="253"/>
      <c r="E34" s="253"/>
      <c r="G34" s="113"/>
      <c r="H34" s="175" t="s">
        <v>598</v>
      </c>
      <c r="I34" s="185">
        <f>I22/SUM(I17:I23)*100</f>
        <v>6.185087255420413</v>
      </c>
      <c r="J34" s="185">
        <f>J22/SUM(J17:J23)*100</f>
        <v>5.6278660428922134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9.9123045283458158</v>
      </c>
      <c r="C35" s="186">
        <f>C23/SUM(C17:C23)*100</f>
        <v>8.9871821811304908</v>
      </c>
      <c r="D35" s="253"/>
      <c r="E35" s="253"/>
      <c r="G35" s="113"/>
      <c r="H35" s="176" t="s">
        <v>599</v>
      </c>
      <c r="I35" s="186">
        <f>I23/SUM(I17:I23)*100</f>
        <v>16.334214701216286</v>
      </c>
      <c r="J35" s="186">
        <f>J23/SUM(J17:J23)*100</f>
        <v>12.740284404094679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0.21729851383337859</v>
      </c>
      <c r="C41" s="184">
        <f t="shared" si="12"/>
        <v>0.15339357007774743</v>
      </c>
      <c r="G41" s="113"/>
      <c r="H41" s="174" t="s">
        <v>601</v>
      </c>
      <c r="I41" s="184">
        <f t="shared" ref="I41:J41" si="13">I29</f>
        <v>0.25171866737176096</v>
      </c>
      <c r="J41" s="184">
        <f t="shared" si="13"/>
        <v>0.30339524757978603</v>
      </c>
    </row>
    <row r="42" spans="1:12" x14ac:dyDescent="0.25">
      <c r="A42" s="175" t="s">
        <v>602</v>
      </c>
      <c r="B42" s="185">
        <f t="shared" si="12"/>
        <v>3.11978580575065</v>
      </c>
      <c r="C42" s="185">
        <f t="shared" si="12"/>
        <v>0.46438327379701622</v>
      </c>
      <c r="G42" s="113"/>
      <c r="H42" s="175" t="s">
        <v>602</v>
      </c>
      <c r="I42" s="185">
        <f t="shared" ref="I42:J42" si="14">I30</f>
        <v>0.72554204124801691</v>
      </c>
      <c r="J42" s="185">
        <f t="shared" si="14"/>
        <v>0.22233544860808746</v>
      </c>
    </row>
    <row r="43" spans="1:12" x14ac:dyDescent="0.25">
      <c r="A43" s="175" t="s">
        <v>603</v>
      </c>
      <c r="B43" s="185">
        <f t="shared" si="12"/>
        <v>12.446160412867176</v>
      </c>
      <c r="C43" s="185">
        <f t="shared" si="12"/>
        <v>6.7114940113469217</v>
      </c>
      <c r="G43" s="113"/>
      <c r="H43" s="175" t="s">
        <v>603</v>
      </c>
      <c r="I43" s="185">
        <f t="shared" ref="I43:J43" si="15">I31</f>
        <v>5.4764674775251185</v>
      </c>
      <c r="J43" s="185">
        <f t="shared" si="15"/>
        <v>2.2951503080272362</v>
      </c>
    </row>
    <row r="44" spans="1:12" x14ac:dyDescent="0.25">
      <c r="A44" s="175" t="s">
        <v>604</v>
      </c>
      <c r="B44" s="185">
        <f t="shared" si="12"/>
        <v>20.876178650421014</v>
      </c>
      <c r="C44" s="185">
        <f t="shared" si="12"/>
        <v>17.615045177558311</v>
      </c>
      <c r="G44" s="113"/>
      <c r="H44" s="175" t="s">
        <v>604</v>
      </c>
      <c r="I44" s="185">
        <f t="shared" ref="I44:J44" si="16">I32</f>
        <v>17.63088313061872</v>
      </c>
      <c r="J44" s="185">
        <f t="shared" si="16"/>
        <v>13.710685997498725</v>
      </c>
    </row>
    <row r="45" spans="1:12" x14ac:dyDescent="0.25">
      <c r="A45" s="175" t="s">
        <v>605</v>
      </c>
      <c r="B45" s="185">
        <f t="shared" si="12"/>
        <v>48.279073377051724</v>
      </c>
      <c r="C45" s="185">
        <f t="shared" si="12"/>
        <v>60.220634587098132</v>
      </c>
      <c r="G45" s="113"/>
      <c r="H45" s="175" t="s">
        <v>605</v>
      </c>
      <c r="I45" s="185">
        <f t="shared" ref="I45:J45" si="17">I33</f>
        <v>53.396086726599677</v>
      </c>
      <c r="J45" s="185">
        <f t="shared" si="17"/>
        <v>65.100282551299273</v>
      </c>
    </row>
    <row r="46" spans="1:12" x14ac:dyDescent="0.25">
      <c r="A46" s="175" t="s">
        <v>606</v>
      </c>
      <c r="B46" s="185">
        <f t="shared" si="12"/>
        <v>5.1491987117302394</v>
      </c>
      <c r="C46" s="185">
        <f t="shared" si="12"/>
        <v>5.8478671989913851</v>
      </c>
      <c r="G46" s="113"/>
      <c r="H46" s="175" t="s">
        <v>606</v>
      </c>
      <c r="I46" s="185">
        <f t="shared" ref="I46:J46" si="18">I34</f>
        <v>6.185087255420413</v>
      </c>
      <c r="J46" s="185">
        <f t="shared" si="18"/>
        <v>5.6278660428922134</v>
      </c>
    </row>
    <row r="47" spans="1:12" x14ac:dyDescent="0.25">
      <c r="A47" s="176" t="s">
        <v>607</v>
      </c>
      <c r="B47" s="186">
        <f t="shared" si="12"/>
        <v>9.9123045283458158</v>
      </c>
      <c r="C47" s="186">
        <f t="shared" si="12"/>
        <v>8.9871821811304908</v>
      </c>
      <c r="G47" s="113"/>
      <c r="H47" s="176" t="s">
        <v>607</v>
      </c>
      <c r="I47" s="186">
        <f t="shared" ref="I47:J47" si="19">I35</f>
        <v>16.334214701216286</v>
      </c>
      <c r="J47" s="186">
        <f t="shared" si="19"/>
        <v>12.740284404094679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27472</v>
      </c>
      <c r="C5" s="207">
        <v>24176</v>
      </c>
      <c r="D5" s="253"/>
      <c r="E5" s="253"/>
      <c r="F5" s="1003"/>
      <c r="H5" s="174" t="s">
        <v>624</v>
      </c>
      <c r="I5" s="207">
        <v>13296</v>
      </c>
      <c r="J5" s="207">
        <v>10657</v>
      </c>
    </row>
    <row r="6" spans="1:10" ht="15" customHeight="1" x14ac:dyDescent="0.25">
      <c r="A6" s="175" t="s">
        <v>625</v>
      </c>
      <c r="B6" s="208">
        <v>6417</v>
      </c>
      <c r="C6" s="208">
        <v>6592</v>
      </c>
      <c r="D6" s="253"/>
      <c r="E6" s="253"/>
      <c r="F6" s="1003"/>
      <c r="H6" s="175" t="s">
        <v>625</v>
      </c>
      <c r="I6" s="208">
        <v>11679</v>
      </c>
      <c r="J6" s="208">
        <v>13830</v>
      </c>
    </row>
    <row r="7" spans="1:10" ht="15" customHeight="1" x14ac:dyDescent="0.25">
      <c r="A7" s="176" t="s">
        <v>626</v>
      </c>
      <c r="B7" s="209">
        <v>17653</v>
      </c>
      <c r="C7" s="209">
        <v>16822</v>
      </c>
      <c r="D7" s="253"/>
      <c r="E7" s="253"/>
      <c r="F7" s="1003"/>
      <c r="H7" s="175" t="s">
        <v>626</v>
      </c>
      <c r="I7" s="208">
        <v>22164</v>
      </c>
      <c r="J7" s="208">
        <v>18507</v>
      </c>
    </row>
    <row r="8" spans="1:10" x14ac:dyDescent="0.25">
      <c r="D8" s="253"/>
      <c r="E8" s="253"/>
      <c r="F8" s="1003"/>
      <c r="H8" s="176" t="s">
        <v>2351</v>
      </c>
      <c r="I8" s="209">
        <v>136</v>
      </c>
      <c r="J8" s="209">
        <v>184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27472</v>
      </c>
      <c r="C13" s="178">
        <f>IF(ISBLANK(C5),"0",C5)</f>
        <v>24176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6417</v>
      </c>
      <c r="C14" s="180">
        <f t="shared" si="0"/>
        <v>6592</v>
      </c>
      <c r="D14" s="253"/>
      <c r="E14" s="253"/>
      <c r="F14" s="1003"/>
      <c r="H14" s="174" t="s">
        <v>624</v>
      </c>
      <c r="I14" s="177">
        <f>IF(ISBLANK(I5),"0",I5)</f>
        <v>13296</v>
      </c>
      <c r="J14" s="178">
        <f>IF(ISBLANK(J5),"0",J5)</f>
        <v>10657</v>
      </c>
    </row>
    <row r="15" spans="1:10" ht="15" customHeight="1" x14ac:dyDescent="0.25">
      <c r="A15" s="176" t="s">
        <v>626</v>
      </c>
      <c r="B15" s="181">
        <f t="shared" si="0"/>
        <v>17653</v>
      </c>
      <c r="C15" s="182">
        <f t="shared" si="0"/>
        <v>16822</v>
      </c>
      <c r="D15" s="253"/>
      <c r="E15" s="253"/>
      <c r="F15" s="1003"/>
      <c r="H15" s="175" t="s">
        <v>625</v>
      </c>
      <c r="I15" s="179">
        <f t="shared" ref="I15:J15" si="1">IF(ISBLANK(I6),"0",I6)</f>
        <v>11679</v>
      </c>
      <c r="J15" s="180">
        <f t="shared" si="1"/>
        <v>13830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22164</v>
      </c>
      <c r="J16" s="180">
        <f t="shared" si="2"/>
        <v>18507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136</v>
      </c>
      <c r="J17" s="182">
        <f t="shared" si="3"/>
        <v>184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53.300221178844446</v>
      </c>
      <c r="C21" s="184">
        <f>C13/SUM(C13:C15)*100</f>
        <v>50.800588358898921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12.450040743471344</v>
      </c>
      <c r="C22" s="185">
        <f>C14/SUM(C13:C15)*100</f>
        <v>13.851649506198783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34.249738077684214</v>
      </c>
      <c r="C23" s="186">
        <f>C15/SUM(C13:C15)*100</f>
        <v>35.34776213490229</v>
      </c>
      <c r="D23" s="253"/>
      <c r="E23" s="253"/>
      <c r="F23" s="1003"/>
      <c r="H23" s="174" t="s">
        <v>629</v>
      </c>
      <c r="I23" s="184">
        <f>I14/SUM(I14:I17)*100</f>
        <v>28.124801692226338</v>
      </c>
      <c r="J23" s="184">
        <f>J14/SUM(J14:J17)*100</f>
        <v>24.681550789754041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24.704389212057112</v>
      </c>
      <c r="J24" s="185">
        <f>J15/SUM(J14:J17)*100</f>
        <v>32.030200565102604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46.883130618720251</v>
      </c>
      <c r="J25" s="185">
        <f>J16/SUM(J14:J17)*100</f>
        <v>42.86210570197786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0.28767847699629823</v>
      </c>
      <c r="J26" s="186">
        <f>J17/SUM(J14:J17)*100</f>
        <v>0.42614294316550094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53.300221178844446</v>
      </c>
      <c r="C29" s="189">
        <f t="shared" si="4"/>
        <v>50.800588358898921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12.450040743471344</v>
      </c>
      <c r="C30" s="192">
        <f t="shared" si="4"/>
        <v>13.851649506198783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34.249738077684214</v>
      </c>
      <c r="C31" s="195">
        <f t="shared" si="4"/>
        <v>35.34776213490229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28.124801692226338</v>
      </c>
      <c r="J32" s="189">
        <f>J23</f>
        <v>24.681550789754041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24.704389212057112</v>
      </c>
      <c r="J33" s="192">
        <f t="shared" si="5"/>
        <v>32.030200565102604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46.883130618720251</v>
      </c>
      <c r="J34" s="192">
        <f t="shared" si="6"/>
        <v>42.86210570197786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0.28767847699629823</v>
      </c>
      <c r="J35" s="195">
        <f t="shared" si="7"/>
        <v>0.42614294316550094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636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105840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166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4</v>
      </c>
      <c r="E5" s="28"/>
      <c r="J5" s="654" t="s">
        <v>542</v>
      </c>
      <c r="K5" s="669">
        <f>IF(ISBLANK(B5),"",B5)</f>
        <v>3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7</v>
      </c>
      <c r="C6" s="657">
        <v>6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26</v>
      </c>
      <c r="C7" s="657">
        <v>19</v>
      </c>
      <c r="E7" s="44"/>
      <c r="J7" s="656" t="s">
        <v>641</v>
      </c>
      <c r="K7" s="670">
        <f t="shared" si="0"/>
        <v>26</v>
      </c>
      <c r="L7" s="619">
        <f t="shared" si="1"/>
        <v>19</v>
      </c>
      <c r="N7" s="44"/>
    </row>
    <row r="8" spans="1:15" x14ac:dyDescent="0.25">
      <c r="A8" s="650" t="s">
        <v>642</v>
      </c>
      <c r="B8" s="651">
        <v>31</v>
      </c>
      <c r="C8" s="651">
        <v>24</v>
      </c>
      <c r="E8" s="21"/>
      <c r="J8" s="650" t="s">
        <v>642</v>
      </c>
      <c r="K8" s="670">
        <f t="shared" si="0"/>
        <v>31</v>
      </c>
      <c r="L8" s="619">
        <f t="shared" si="1"/>
        <v>24</v>
      </c>
      <c r="N8" s="21"/>
    </row>
    <row r="9" spans="1:15" x14ac:dyDescent="0.25">
      <c r="A9" s="650" t="s">
        <v>643</v>
      </c>
      <c r="B9" s="651">
        <v>45</v>
      </c>
      <c r="C9" s="651">
        <v>28</v>
      </c>
      <c r="E9" s="21"/>
      <c r="J9" s="650" t="s">
        <v>643</v>
      </c>
      <c r="K9" s="670">
        <f t="shared" si="0"/>
        <v>45</v>
      </c>
      <c r="L9" s="619">
        <f t="shared" si="1"/>
        <v>28</v>
      </c>
      <c r="N9" s="21"/>
    </row>
    <row r="10" spans="1:15" x14ac:dyDescent="0.25">
      <c r="A10" s="652" t="s">
        <v>365</v>
      </c>
      <c r="B10" s="653">
        <v>973</v>
      </c>
      <c r="C10" s="653">
        <v>62</v>
      </c>
      <c r="J10" s="652" t="s">
        <v>365</v>
      </c>
      <c r="K10" s="671">
        <f t="shared" si="0"/>
        <v>973</v>
      </c>
      <c r="L10" s="620">
        <f t="shared" si="1"/>
        <v>62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</v>
      </c>
      <c r="C15" s="197"/>
      <c r="D15" s="253"/>
      <c r="E15" s="211"/>
      <c r="F15" s="253"/>
      <c r="G15" s="253"/>
      <c r="J15" s="673" t="s">
        <v>488</v>
      </c>
      <c r="K15" s="674">
        <f>B15</f>
        <v>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0.28000000000000003</v>
      </c>
      <c r="C16" s="197"/>
      <c r="D16" s="253"/>
      <c r="E16" s="254"/>
      <c r="F16" s="253"/>
      <c r="G16" s="253"/>
      <c r="J16" s="675" t="s">
        <v>489</v>
      </c>
      <c r="K16" s="676">
        <f>B16</f>
        <v>0.28000000000000003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0.59</v>
      </c>
      <c r="C18" s="197"/>
      <c r="D18" s="255"/>
      <c r="E18" s="256"/>
      <c r="F18" s="253"/>
      <c r="G18" s="253"/>
      <c r="J18" s="678" t="s">
        <v>501</v>
      </c>
      <c r="K18" s="674">
        <f>B18</f>
        <v>0.59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2.1800000000000002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2.1800000000000002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1.17</v>
      </c>
      <c r="C21" s="253"/>
      <c r="D21" s="253"/>
      <c r="E21" s="253"/>
      <c r="F21" s="253"/>
      <c r="G21" s="253"/>
      <c r="J21" s="661" t="s">
        <v>498</v>
      </c>
      <c r="K21" s="679">
        <f>B21</f>
        <v>1.17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0</v>
      </c>
      <c r="E32" s="28"/>
      <c r="J32" s="654" t="s">
        <v>542</v>
      </c>
      <c r="K32" s="669">
        <f>IF(ISBLANK(B32),"",B32)</f>
        <v>3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2</v>
      </c>
      <c r="C33" s="657">
        <v>3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12</v>
      </c>
      <c r="C34" s="657">
        <v>16</v>
      </c>
      <c r="E34" s="44"/>
      <c r="J34" s="656" t="s">
        <v>641</v>
      </c>
      <c r="K34" s="670">
        <f t="shared" si="2"/>
        <v>12</v>
      </c>
      <c r="L34" s="619">
        <f t="shared" si="3"/>
        <v>16</v>
      </c>
      <c r="N34" s="44"/>
    </row>
    <row r="35" spans="1:15" x14ac:dyDescent="0.25">
      <c r="A35" s="650" t="s">
        <v>642</v>
      </c>
      <c r="B35" s="651">
        <v>19</v>
      </c>
      <c r="C35" s="651">
        <v>15</v>
      </c>
      <c r="E35" s="21"/>
      <c r="J35" s="650" t="s">
        <v>642</v>
      </c>
      <c r="K35" s="670">
        <f t="shared" si="2"/>
        <v>19</v>
      </c>
      <c r="L35" s="619">
        <f t="shared" si="3"/>
        <v>15</v>
      </c>
      <c r="N35" s="21"/>
    </row>
    <row r="36" spans="1:15" x14ac:dyDescent="0.25">
      <c r="A36" s="650" t="s">
        <v>643</v>
      </c>
      <c r="B36" s="651">
        <v>17</v>
      </c>
      <c r="C36" s="651">
        <v>11</v>
      </c>
      <c r="E36" s="21"/>
      <c r="J36" s="650" t="s">
        <v>643</v>
      </c>
      <c r="K36" s="670">
        <f t="shared" si="2"/>
        <v>17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131</v>
      </c>
      <c r="C37" s="653">
        <v>18</v>
      </c>
      <c r="J37" s="652" t="s">
        <v>365</v>
      </c>
      <c r="K37" s="671">
        <f t="shared" si="2"/>
        <v>131</v>
      </c>
      <c r="L37" s="620">
        <f t="shared" si="3"/>
        <v>18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0.37</v>
      </c>
      <c r="C42" s="197"/>
      <c r="D42" s="253"/>
      <c r="E42" s="211"/>
      <c r="F42" s="253"/>
      <c r="G42" s="253"/>
      <c r="J42" s="673" t="s">
        <v>488</v>
      </c>
      <c r="K42" s="674">
        <f>B42</f>
        <v>0.37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0.14000000000000001</v>
      </c>
      <c r="C43" s="197"/>
      <c r="D43" s="253"/>
      <c r="E43" s="254"/>
      <c r="F43" s="253"/>
      <c r="G43" s="253"/>
      <c r="J43" s="675" t="s">
        <v>489</v>
      </c>
      <c r="K43" s="676">
        <f>B43</f>
        <v>0.14000000000000001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0.16</v>
      </c>
      <c r="C45" s="197"/>
      <c r="D45" s="255"/>
      <c r="E45" s="256"/>
      <c r="F45" s="253"/>
      <c r="G45" s="253"/>
      <c r="J45" s="678" t="s">
        <v>501</v>
      </c>
      <c r="K45" s="674">
        <f>B45</f>
        <v>0.16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0.44</v>
      </c>
      <c r="C46" s="198"/>
      <c r="D46" s="255"/>
      <c r="E46" s="256"/>
      <c r="F46" s="253"/>
      <c r="G46" s="253"/>
      <c r="J46" s="672" t="s">
        <v>502</v>
      </c>
      <c r="K46" s="676">
        <f>B46</f>
        <v>0.44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0.26</v>
      </c>
      <c r="C48" s="253"/>
      <c r="D48" s="253"/>
      <c r="E48" s="253"/>
      <c r="F48" s="253"/>
      <c r="G48" s="253"/>
      <c r="J48" s="661" t="s">
        <v>498</v>
      </c>
      <c r="K48" s="679">
        <f>B48</f>
        <v>0.26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10165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26725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1868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8681</v>
      </c>
      <c r="D4" s="643">
        <v>2</v>
      </c>
      <c r="E4" s="643">
        <v>7505</v>
      </c>
      <c r="F4" s="643">
        <v>1</v>
      </c>
      <c r="G4" s="643">
        <v>7</v>
      </c>
      <c r="H4" s="643">
        <v>337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18986</v>
      </c>
      <c r="D5" s="602">
        <v>2</v>
      </c>
      <c r="E5" s="602">
        <v>11034</v>
      </c>
      <c r="F5" s="602">
        <v>1</v>
      </c>
      <c r="G5" s="602">
        <v>1</v>
      </c>
      <c r="H5" s="602">
        <v>75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10165</v>
      </c>
      <c r="D6" s="617">
        <v>2</v>
      </c>
      <c r="E6" s="617">
        <v>26725</v>
      </c>
      <c r="F6" s="617">
        <v>1</v>
      </c>
      <c r="G6" s="617">
        <v>9</v>
      </c>
      <c r="H6" s="617">
        <v>1868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290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66.5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3828775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36175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4.3</v>
      </c>
      <c r="D4" s="600">
        <v>62.3</v>
      </c>
      <c r="E4" s="600">
        <v>0.87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8.5</v>
      </c>
      <c r="D5" s="751">
        <v>61.5</v>
      </c>
      <c r="E5" s="751">
        <v>0.47</v>
      </c>
      <c r="G5" s="647" t="s">
        <v>446</v>
      </c>
      <c r="H5" s="648">
        <f>IF(ISBLANK(B4),"",B4)</f>
        <v>4</v>
      </c>
      <c r="I5" s="648">
        <f>IF(ISBLANK(B5),"",B5)</f>
        <v>8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3.2</v>
      </c>
      <c r="D6" s="959">
        <v>66.5</v>
      </c>
      <c r="E6" s="959">
        <v>0.69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4.3</v>
      </c>
      <c r="I9" s="648">
        <f>IF(ISBLANK(C5),"",C5)</f>
        <v>8.5</v>
      </c>
      <c r="J9" s="649">
        <f>IF(ISBLANK(C6),"",C6)</f>
        <v>3.2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303</v>
      </c>
      <c r="C4" s="643">
        <v>2.8</v>
      </c>
      <c r="D4" s="643">
        <v>0.8</v>
      </c>
      <c r="E4" s="643">
        <v>0.14000000000000001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296</v>
      </c>
      <c r="C5" s="602">
        <v>2.8</v>
      </c>
      <c r="D5" s="602">
        <v>1</v>
      </c>
      <c r="E5" s="602">
        <v>0.21</v>
      </c>
      <c r="F5" s="602">
        <v>0.5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290</v>
      </c>
      <c r="C6" s="602">
        <v>2.7</v>
      </c>
      <c r="D6" s="602">
        <v>0.9</v>
      </c>
      <c r="E6" s="602">
        <v>0.19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93.6</v>
      </c>
      <c r="C5" s="602">
        <v>91.7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94.4</v>
      </c>
      <c r="C6" s="602">
        <v>77.7</v>
      </c>
      <c r="D6" s="602">
        <v>2</v>
      </c>
      <c r="E6" s="602">
        <v>1.9</v>
      </c>
      <c r="F6" s="253"/>
      <c r="G6" s="253"/>
      <c r="H6" s="253"/>
    </row>
    <row r="7" spans="1:8" x14ac:dyDescent="0.25">
      <c r="A7" s="481">
        <v>2022</v>
      </c>
      <c r="B7" s="1067">
        <v>99.1</v>
      </c>
      <c r="C7" s="1067">
        <v>83.2</v>
      </c>
      <c r="D7" s="1067">
        <v>1</v>
      </c>
      <c r="E7" s="1067">
        <v>0.9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1.9</v>
      </c>
    </row>
    <row r="17" spans="1:2" x14ac:dyDescent="0.25">
      <c r="A17" s="633">
        <f t="shared" si="0"/>
        <v>2022</v>
      </c>
      <c r="B17" s="627">
        <f t="shared" si="1"/>
        <v>0.9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8836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8.3000000000000007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421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5022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206826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1954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8705</v>
      </c>
      <c r="C5" s="1034">
        <v>3517</v>
      </c>
      <c r="D5" s="600">
        <v>5188</v>
      </c>
      <c r="G5" s="871" t="s">
        <v>126</v>
      </c>
      <c r="H5" s="637">
        <f>IF(ISBLANK(D7),"",D7)</f>
        <v>5320</v>
      </c>
    </row>
    <row r="6" spans="1:17" x14ac:dyDescent="0.25">
      <c r="A6" s="641">
        <v>2021</v>
      </c>
      <c r="B6" s="1034">
        <v>8668</v>
      </c>
      <c r="C6" s="1034">
        <v>3411</v>
      </c>
      <c r="D6" s="602">
        <v>5257</v>
      </c>
      <c r="G6" s="635" t="s">
        <v>127</v>
      </c>
      <c r="H6" s="623">
        <f>IF(ISBLANK(C7),"",C7)</f>
        <v>3516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8836</v>
      </c>
      <c r="C7" s="1034">
        <v>3516</v>
      </c>
      <c r="D7" s="617">
        <v>5320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5320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3516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6933</v>
      </c>
      <c r="C6" s="55">
        <v>3578</v>
      </c>
      <c r="D6" s="55">
        <v>3355</v>
      </c>
      <c r="E6" s="70">
        <v>8385</v>
      </c>
      <c r="F6" s="55">
        <v>4397</v>
      </c>
      <c r="G6" s="110">
        <v>3988</v>
      </c>
      <c r="H6" s="55">
        <v>4595</v>
      </c>
      <c r="I6" s="55">
        <v>2377</v>
      </c>
      <c r="J6" s="55">
        <v>2218</v>
      </c>
      <c r="K6" s="70">
        <v>18766</v>
      </c>
      <c r="L6" s="55">
        <v>9773</v>
      </c>
      <c r="M6" s="110">
        <v>8993</v>
      </c>
      <c r="N6" s="70">
        <v>17234</v>
      </c>
      <c r="O6" s="55">
        <v>8840</v>
      </c>
      <c r="P6" s="110">
        <v>8394</v>
      </c>
      <c r="Q6" s="70">
        <v>69021</v>
      </c>
      <c r="R6" s="55">
        <v>34079</v>
      </c>
      <c r="S6" s="110">
        <v>34942</v>
      </c>
      <c r="T6" s="70">
        <v>108737</v>
      </c>
      <c r="U6" s="55">
        <v>52716</v>
      </c>
      <c r="V6" s="160">
        <v>56021</v>
      </c>
    </row>
    <row r="7" spans="1:22" x14ac:dyDescent="0.25">
      <c r="A7" s="286">
        <v>2021</v>
      </c>
      <c r="B7" s="167">
        <v>6922</v>
      </c>
      <c r="C7" s="94">
        <v>3548</v>
      </c>
      <c r="D7" s="94">
        <v>3374</v>
      </c>
      <c r="E7" s="167">
        <v>8273</v>
      </c>
      <c r="F7" s="94">
        <v>4352</v>
      </c>
      <c r="G7" s="169">
        <v>3921</v>
      </c>
      <c r="H7" s="94">
        <v>4540</v>
      </c>
      <c r="I7" s="94">
        <v>2361</v>
      </c>
      <c r="J7" s="94">
        <v>2179</v>
      </c>
      <c r="K7" s="167">
        <v>18558</v>
      </c>
      <c r="L7" s="94">
        <v>9637</v>
      </c>
      <c r="M7" s="169">
        <v>8921</v>
      </c>
      <c r="N7" s="167">
        <v>16981</v>
      </c>
      <c r="O7" s="94">
        <v>8711</v>
      </c>
      <c r="P7" s="169">
        <v>8270</v>
      </c>
      <c r="Q7" s="167">
        <v>68019</v>
      </c>
      <c r="R7" s="94">
        <v>33594</v>
      </c>
      <c r="S7" s="169">
        <v>34425</v>
      </c>
      <c r="T7" s="212">
        <v>107598</v>
      </c>
      <c r="U7" s="58">
        <v>52114</v>
      </c>
      <c r="V7" s="160">
        <v>55484</v>
      </c>
    </row>
    <row r="8" spans="1:22" x14ac:dyDescent="0.25">
      <c r="A8" s="219">
        <v>2022</v>
      </c>
      <c r="B8" s="72">
        <v>6908</v>
      </c>
      <c r="C8" s="61">
        <v>3512</v>
      </c>
      <c r="D8" s="61">
        <v>3396</v>
      </c>
      <c r="E8" s="72">
        <v>8274</v>
      </c>
      <c r="F8" s="61">
        <v>4339</v>
      </c>
      <c r="G8" s="111">
        <v>3935</v>
      </c>
      <c r="H8" s="61">
        <v>4459</v>
      </c>
      <c r="I8" s="61">
        <v>2272</v>
      </c>
      <c r="J8" s="61">
        <v>2187</v>
      </c>
      <c r="K8" s="72">
        <v>18502</v>
      </c>
      <c r="L8" s="61">
        <v>9532</v>
      </c>
      <c r="M8" s="111">
        <v>8970</v>
      </c>
      <c r="N8" s="72">
        <v>16082</v>
      </c>
      <c r="O8" s="61">
        <v>8268</v>
      </c>
      <c r="P8" s="111">
        <v>7814</v>
      </c>
      <c r="Q8" s="72">
        <v>66241</v>
      </c>
      <c r="R8" s="61">
        <v>32666</v>
      </c>
      <c r="S8" s="111">
        <v>33575</v>
      </c>
      <c r="T8" s="72">
        <v>105840</v>
      </c>
      <c r="U8" s="61">
        <v>51157</v>
      </c>
      <c r="V8" s="111">
        <v>54683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6908</v>
      </c>
      <c r="C15" s="172">
        <f>E8</f>
        <v>8274</v>
      </c>
      <c r="D15" s="172">
        <f>H8</f>
        <v>4459</v>
      </c>
      <c r="E15" s="172">
        <f>K8</f>
        <v>18502</v>
      </c>
      <c r="F15" s="172">
        <f>N8</f>
        <v>16082</v>
      </c>
      <c r="G15" s="172">
        <f>Q8</f>
        <v>66241</v>
      </c>
      <c r="H15" s="334">
        <f>T8</f>
        <v>105840</v>
      </c>
      <c r="M15" s="172">
        <f>K8</f>
        <v>18502</v>
      </c>
      <c r="N15" s="172">
        <f>H15-E15-O15</f>
        <v>62921</v>
      </c>
      <c r="O15" s="172">
        <f>H15-(B15+C15+G15)</f>
        <v>24417</v>
      </c>
      <c r="P15" s="29"/>
      <c r="Q15" s="100">
        <f>M15/H15*100</f>
        <v>17.481103552532122</v>
      </c>
      <c r="R15" s="100">
        <f>N15/H15*100</f>
        <v>59.449168556311413</v>
      </c>
      <c r="S15" s="100">
        <f>O15/H15*100</f>
        <v>23.069727891156464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17.481103552532122</v>
      </c>
      <c r="R18" s="100">
        <f>N15/H15*100</f>
        <v>59.449168556311413</v>
      </c>
      <c r="S18" s="100">
        <f>O15/H15*100</f>
        <v>23.069727891156464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5.4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7.5</v>
      </c>
      <c r="C24" s="361"/>
      <c r="D24" s="361"/>
      <c r="E24" s="167">
        <v>7.5</v>
      </c>
      <c r="F24" s="361"/>
      <c r="G24" s="362"/>
      <c r="H24" s="167">
        <v>5.36</v>
      </c>
      <c r="I24" s="94">
        <v>8.9499999999999993</v>
      </c>
      <c r="J24" s="169">
        <v>2.06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2.1</v>
      </c>
      <c r="C25" s="357"/>
      <c r="D25" s="357"/>
      <c r="E25" s="72">
        <v>7.3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2.06</v>
      </c>
      <c r="C33" s="853">
        <f t="shared" ref="C33:C34" si="2">IF(ISBLANK(I24),"",I24)</f>
        <v>8.9499999999999993</v>
      </c>
      <c r="F33" s="701">
        <f t="shared" ref="F33:F34" si="3">A24</f>
        <v>2021</v>
      </c>
      <c r="G33" s="853">
        <f t="shared" ref="G33:G34" si="4">IF(ISBLANK(J24),"",J24)</f>
        <v>2.06</v>
      </c>
      <c r="H33" s="853">
        <f t="shared" ref="H33:H34" si="5">IF(ISBLANK(I24),"",I24)</f>
        <v>8.9499999999999993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30</v>
      </c>
      <c r="C4" s="600">
        <v>0</v>
      </c>
      <c r="D4" s="600">
        <v>2</v>
      </c>
      <c r="E4" s="599">
        <v>2</v>
      </c>
      <c r="F4" s="600">
        <v>1.7</v>
      </c>
      <c r="G4" s="600">
        <v>0.1</v>
      </c>
    </row>
    <row r="5" spans="1:10" x14ac:dyDescent="0.25">
      <c r="A5" s="286">
        <v>2022</v>
      </c>
      <c r="B5" s="751">
        <v>27</v>
      </c>
      <c r="C5" s="751">
        <v>0</v>
      </c>
      <c r="D5" s="751">
        <v>4</v>
      </c>
      <c r="E5" s="753">
        <v>4</v>
      </c>
      <c r="F5" s="751">
        <v>1.7</v>
      </c>
      <c r="G5" s="751">
        <v>0.2</v>
      </c>
    </row>
    <row r="6" spans="1:10" x14ac:dyDescent="0.25">
      <c r="A6" s="218">
        <v>2023</v>
      </c>
      <c r="B6" s="752">
        <v>24</v>
      </c>
      <c r="C6" s="752">
        <v>0</v>
      </c>
      <c r="D6" s="752">
        <v>5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30</v>
      </c>
      <c r="C11" s="80">
        <f>IF(ISBLANK(D4),"",D4)</f>
        <v>2</v>
      </c>
      <c r="E11" s="103">
        <f>A4</f>
        <v>2021</v>
      </c>
      <c r="F11" s="80">
        <f>IF(ISBLANK(B4),"",B4)</f>
        <v>30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27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27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24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24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2</v>
      </c>
      <c r="E18" s="603">
        <f>A4</f>
        <v>2021</v>
      </c>
      <c r="F18" s="100">
        <f>IF(ISBLANK(C4),"",C4)</f>
        <v>0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4</v>
      </c>
      <c r="E20" s="155">
        <f t="shared" si="5"/>
        <v>2023</v>
      </c>
      <c r="F20" s="83">
        <f>IF(ISBLANK(C6),"",C6)</f>
        <v>0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666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2011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524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2525</v>
      </c>
    </row>
    <row r="17" spans="2:3" x14ac:dyDescent="0.25">
      <c r="B17" s="253">
        <v>2022</v>
      </c>
      <c r="C17" s="1100">
        <v>2116</v>
      </c>
    </row>
    <row r="18" spans="2:3" x14ac:dyDescent="0.25">
      <c r="B18" s="253">
        <v>2023</v>
      </c>
      <c r="C18" s="1100">
        <v>2011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2525</v>
      </c>
    </row>
    <row r="22" spans="2:3" x14ac:dyDescent="0.25">
      <c r="B22" s="636">
        <f>B17</f>
        <v>2022</v>
      </c>
      <c r="C22" s="636">
        <f t="shared" ref="C22:C23" si="0">IF(ISBLANK(C17),"",C17)</f>
        <v>2116</v>
      </c>
    </row>
    <row r="23" spans="2:3" x14ac:dyDescent="0.25">
      <c r="B23" s="636">
        <f>B18</f>
        <v>2023</v>
      </c>
      <c r="C23" s="636">
        <f t="shared" si="0"/>
        <v>2011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80</v>
      </c>
      <c r="C5" s="55">
        <v>89</v>
      </c>
      <c r="D5" s="55">
        <v>95</v>
      </c>
      <c r="E5" s="269">
        <f>SUM(B5:D5)</f>
        <v>264</v>
      </c>
      <c r="F5" s="71">
        <v>954</v>
      </c>
      <c r="G5" s="70">
        <v>0.4</v>
      </c>
      <c r="H5" s="55">
        <v>0.1</v>
      </c>
      <c r="I5" s="110">
        <v>0.4</v>
      </c>
      <c r="J5" s="71">
        <v>0.9</v>
      </c>
    </row>
    <row r="6" spans="1:10" x14ac:dyDescent="0.25">
      <c r="A6" s="286">
        <v>2022</v>
      </c>
      <c r="B6" s="757">
        <v>78</v>
      </c>
      <c r="C6" s="758">
        <v>94</v>
      </c>
      <c r="D6" s="758">
        <v>81</v>
      </c>
      <c r="E6" s="270">
        <f>SUM(B6:D6)</f>
        <v>253</v>
      </c>
      <c r="F6" s="214">
        <v>722</v>
      </c>
      <c r="G6" s="457">
        <v>0.4</v>
      </c>
      <c r="H6" s="458">
        <v>0.2</v>
      </c>
      <c r="I6" s="763">
        <v>0.3</v>
      </c>
      <c r="J6" s="214">
        <v>0.7</v>
      </c>
    </row>
    <row r="7" spans="1:10" x14ac:dyDescent="0.25">
      <c r="A7" s="218">
        <v>2023</v>
      </c>
      <c r="B7" s="167">
        <v>92</v>
      </c>
      <c r="C7" s="94">
        <v>96</v>
      </c>
      <c r="D7" s="94">
        <v>79</v>
      </c>
      <c r="E7" s="447">
        <f>SUM(B7:D7)</f>
        <v>267</v>
      </c>
      <c r="F7" s="168">
        <v>666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954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722</v>
      </c>
      <c r="C14" s="28"/>
      <c r="D14" s="28"/>
      <c r="F14" s="625" t="s">
        <v>1526</v>
      </c>
      <c r="G14" s="621">
        <f>IF(ISBLANK(B7),"",B7)</f>
        <v>92</v>
      </c>
      <c r="I14" s="625" t="s">
        <v>1529</v>
      </c>
      <c r="J14" s="621">
        <f>IF(ISBLANK(B7),"",B7)</f>
        <v>92</v>
      </c>
    </row>
    <row r="15" spans="1:10" x14ac:dyDescent="0.25">
      <c r="A15" s="624">
        <f t="shared" ref="A15" si="1">A7</f>
        <v>2023</v>
      </c>
      <c r="B15" s="623">
        <f t="shared" si="0"/>
        <v>666</v>
      </c>
      <c r="C15" s="28"/>
      <c r="D15" s="28"/>
      <c r="F15" s="626" t="s">
        <v>1527</v>
      </c>
      <c r="G15" s="622">
        <f>IF(ISBLANK(C7),"",C7)</f>
        <v>96</v>
      </c>
      <c r="I15" s="626" t="s">
        <v>1538</v>
      </c>
      <c r="J15" s="622">
        <f>IF(ISBLANK(C7),"",C7)</f>
        <v>96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79</v>
      </c>
      <c r="I16" s="627" t="s">
        <v>1539</v>
      </c>
      <c r="J16" s="623">
        <f>IF(ISBLANK(D7),"",D7)</f>
        <v>79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265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137</v>
      </c>
      <c r="C6" s="759"/>
      <c r="D6" s="759"/>
      <c r="E6" s="457">
        <v>10.7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139</v>
      </c>
      <c r="C7" s="759"/>
      <c r="D7" s="759"/>
      <c r="E7" s="457">
        <v>11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113</v>
      </c>
      <c r="C8" s="760"/>
      <c r="D8" s="760"/>
      <c r="E8" s="601">
        <v>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137</v>
      </c>
      <c r="C16" s="755"/>
      <c r="I16" s="700">
        <f>A6</f>
        <v>2020</v>
      </c>
      <c r="J16" s="674">
        <f>IF(ISBLANK(E6),"",E6)</f>
        <v>10.7</v>
      </c>
      <c r="K16" s="756"/>
    </row>
    <row r="17" spans="1:10" x14ac:dyDescent="0.25">
      <c r="A17" s="701">
        <f>A7</f>
        <v>2021</v>
      </c>
      <c r="B17" s="853">
        <f>IF(ISBLANK(B7),"",B7)</f>
        <v>139</v>
      </c>
      <c r="C17" s="755"/>
      <c r="I17" s="701">
        <f>A7</f>
        <v>2021</v>
      </c>
      <c r="J17" s="853">
        <f>IF(ISBLANK(E7),"",E7)</f>
        <v>11</v>
      </c>
    </row>
    <row r="18" spans="1:10" x14ac:dyDescent="0.25">
      <c r="A18" s="702">
        <f>A8</f>
        <v>2022</v>
      </c>
      <c r="B18" s="676">
        <f>IF(ISBLANK(B8),"",B8)</f>
        <v>113</v>
      </c>
      <c r="C18" s="755"/>
      <c r="I18" s="702">
        <f>A8</f>
        <v>2022</v>
      </c>
      <c r="J18" s="676">
        <f>IF(ISBLANK(E8),"",E8)</f>
        <v>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31</v>
      </c>
      <c r="D5" s="449">
        <f>IF(ISBLANK(B5),"",A5)</f>
        <v>2021</v>
      </c>
      <c r="E5" s="618">
        <f>IF(ISBLANK(B5),"",B5)</f>
        <v>31</v>
      </c>
      <c r="K5" s="217">
        <v>2020</v>
      </c>
      <c r="L5" s="655">
        <v>1.2</v>
      </c>
    </row>
    <row r="6" spans="1:12" x14ac:dyDescent="0.25">
      <c r="A6" s="229">
        <v>2022</v>
      </c>
      <c r="B6" s="602">
        <v>31</v>
      </c>
      <c r="D6" s="450">
        <f>IF(ISBLANK(B6),"",A6)</f>
        <v>2022</v>
      </c>
      <c r="E6" s="619">
        <f>IF(ISBLANK(B6),"",B6)</f>
        <v>31</v>
      </c>
      <c r="K6" s="286">
        <v>2021</v>
      </c>
      <c r="L6" s="657">
        <v>1.6</v>
      </c>
    </row>
    <row r="7" spans="1:12" x14ac:dyDescent="0.25">
      <c r="A7" s="123">
        <v>2023</v>
      </c>
      <c r="B7" s="617">
        <v>28</v>
      </c>
      <c r="D7" s="379">
        <f>IF(ISBLANK(B7),"",A7)</f>
        <v>2023</v>
      </c>
      <c r="E7" s="620">
        <f>IF(ISBLANK(B7),"",B7)</f>
        <v>28</v>
      </c>
      <c r="K7" s="219">
        <v>2022</v>
      </c>
      <c r="L7" s="617">
        <v>1.5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255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13</v>
      </c>
      <c r="C5" s="602">
        <v>241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18</v>
      </c>
      <c r="C6" s="602">
        <v>265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20</v>
      </c>
      <c r="C5" s="643">
        <v>5411</v>
      </c>
      <c r="D5" s="643">
        <v>435</v>
      </c>
      <c r="E5" s="869">
        <v>8</v>
      </c>
      <c r="F5" s="1039">
        <v>6.7</v>
      </c>
      <c r="G5" s="1039">
        <v>9.3000000000000007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21</v>
      </c>
      <c r="C6" s="657">
        <v>5094</v>
      </c>
      <c r="D6" s="657">
        <v>413</v>
      </c>
      <c r="E6" s="657">
        <v>8.1</v>
      </c>
      <c r="F6" s="657">
        <v>6.5</v>
      </c>
      <c r="G6" s="657">
        <v>9.5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21</v>
      </c>
      <c r="C7" s="617">
        <v>5022</v>
      </c>
      <c r="D7" s="617">
        <v>421</v>
      </c>
      <c r="E7" s="617">
        <v>8.3000000000000007</v>
      </c>
      <c r="F7" s="617">
        <v>6.9</v>
      </c>
      <c r="G7" s="617">
        <v>9.6999999999999993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13.7</v>
      </c>
      <c r="C4" s="655">
        <v>640</v>
      </c>
      <c r="D4" s="655">
        <v>3.5</v>
      </c>
      <c r="E4" s="655">
        <v>516</v>
      </c>
      <c r="F4" s="655">
        <v>0.5</v>
      </c>
      <c r="G4" s="655">
        <v>32</v>
      </c>
      <c r="H4" s="655">
        <v>2</v>
      </c>
      <c r="I4" s="655">
        <v>15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11.5</v>
      </c>
      <c r="C5" s="602">
        <v>677</v>
      </c>
      <c r="D5" s="602">
        <v>3.7</v>
      </c>
      <c r="E5" s="602">
        <v>493</v>
      </c>
      <c r="F5" s="602">
        <v>0.5</v>
      </c>
      <c r="G5" s="602">
        <v>31</v>
      </c>
      <c r="H5" s="602">
        <v>4</v>
      </c>
      <c r="I5" s="602">
        <v>17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695</v>
      </c>
      <c r="D6" s="617"/>
      <c r="E6" s="617">
        <v>524</v>
      </c>
      <c r="F6" s="617"/>
      <c r="G6" s="617">
        <v>29</v>
      </c>
      <c r="H6" s="617">
        <v>4</v>
      </c>
      <c r="I6" s="617">
        <v>24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370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923</v>
      </c>
      <c r="C4" s="1006">
        <v>477</v>
      </c>
      <c r="D4" s="1006">
        <v>446</v>
      </c>
      <c r="E4" s="1005">
        <v>1943</v>
      </c>
      <c r="F4" s="1006">
        <v>1034</v>
      </c>
      <c r="G4" s="1006">
        <v>909</v>
      </c>
      <c r="H4" s="1007">
        <v>8.5</v>
      </c>
      <c r="I4" s="1007">
        <v>17.899999999999999</v>
      </c>
      <c r="J4" s="1007">
        <v>-9.4</v>
      </c>
      <c r="K4" s="70">
        <v>1476</v>
      </c>
      <c r="L4" s="55">
        <v>647</v>
      </c>
      <c r="M4" s="110">
        <v>829</v>
      </c>
      <c r="N4" s="55">
        <v>1493</v>
      </c>
      <c r="O4" s="55">
        <v>652</v>
      </c>
      <c r="P4" s="110">
        <v>841</v>
      </c>
    </row>
    <row r="5" spans="1:17" x14ac:dyDescent="0.25">
      <c r="A5" s="286">
        <v>2021</v>
      </c>
      <c r="B5" s="1008">
        <v>933</v>
      </c>
      <c r="C5" s="1009">
        <v>447</v>
      </c>
      <c r="D5" s="1009">
        <v>486</v>
      </c>
      <c r="E5" s="1008">
        <v>2209</v>
      </c>
      <c r="F5" s="1009">
        <v>1110</v>
      </c>
      <c r="G5" s="1009">
        <v>1099</v>
      </c>
      <c r="H5" s="1010">
        <v>8.6999999999999993</v>
      </c>
      <c r="I5" s="1010">
        <v>20.5</v>
      </c>
      <c r="J5" s="1010">
        <v>-11.9</v>
      </c>
      <c r="K5" s="212">
        <v>2049</v>
      </c>
      <c r="L5" s="58">
        <v>904</v>
      </c>
      <c r="M5" s="160">
        <v>1145</v>
      </c>
      <c r="N5" s="58">
        <v>2015</v>
      </c>
      <c r="O5" s="58">
        <v>887</v>
      </c>
      <c r="P5" s="160">
        <v>1128</v>
      </c>
    </row>
    <row r="6" spans="1:17" x14ac:dyDescent="0.25">
      <c r="A6" s="219">
        <v>2022</v>
      </c>
      <c r="B6" s="1011">
        <v>954</v>
      </c>
      <c r="C6" s="1012">
        <v>499</v>
      </c>
      <c r="D6" s="1012">
        <v>455</v>
      </c>
      <c r="E6" s="1011">
        <v>1720</v>
      </c>
      <c r="F6" s="1012">
        <v>872</v>
      </c>
      <c r="G6" s="1012">
        <v>848</v>
      </c>
      <c r="H6" s="1013">
        <v>9</v>
      </c>
      <c r="I6" s="1013">
        <v>16.3</v>
      </c>
      <c r="J6" s="1013">
        <v>-7.2</v>
      </c>
      <c r="K6" s="1014">
        <v>2193</v>
      </c>
      <c r="L6" s="1015">
        <v>984</v>
      </c>
      <c r="M6" s="1016">
        <v>1209</v>
      </c>
      <c r="N6" s="1015">
        <v>2172</v>
      </c>
      <c r="O6" s="1015">
        <v>949</v>
      </c>
      <c r="P6" s="1016">
        <v>1223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446</v>
      </c>
      <c r="C13" s="319">
        <f>IF(ISBLANK(C4),"",C4)</f>
        <v>477</v>
      </c>
      <c r="D13" s="364"/>
      <c r="E13" s="322">
        <f>A4</f>
        <v>2020</v>
      </c>
      <c r="F13" s="319">
        <f>IF(ISBLANK(G4),"",G4)</f>
        <v>909</v>
      </c>
      <c r="G13" s="319">
        <f>IF(ISBLANK(F4),"",F4)</f>
        <v>1034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486</v>
      </c>
      <c r="C14" s="320">
        <f t="shared" ref="C14:C15" si="2">IF(ISBLANK(C5),"",C5)</f>
        <v>447</v>
      </c>
      <c r="D14" s="364"/>
      <c r="E14" s="323">
        <f t="shared" ref="E14:E15" si="3">A5</f>
        <v>2021</v>
      </c>
      <c r="F14" s="320">
        <f t="shared" ref="F14:F15" si="4">IF(ISBLANK(G5),"",G5)</f>
        <v>1099</v>
      </c>
      <c r="G14" s="320">
        <f t="shared" ref="G14:G15" si="5">IF(ISBLANK(F5),"",F5)</f>
        <v>1110</v>
      </c>
      <c r="H14" s="389"/>
      <c r="I14" s="389"/>
      <c r="J14" s="48"/>
      <c r="K14" s="325" t="s">
        <v>536</v>
      </c>
      <c r="L14" s="328">
        <f>IF(ISBLANK(K4),"",K4)</f>
        <v>1476</v>
      </c>
      <c r="M14" s="328">
        <f>IF(ISBLANK(K5),"",K5)</f>
        <v>2049</v>
      </c>
      <c r="N14" s="328">
        <f>IF(ISBLANK(K6),"",K6)</f>
        <v>2193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455</v>
      </c>
      <c r="C15" s="321">
        <f t="shared" si="2"/>
        <v>499</v>
      </c>
      <c r="E15" s="324">
        <f t="shared" si="3"/>
        <v>2022</v>
      </c>
      <c r="F15" s="321">
        <f t="shared" si="4"/>
        <v>848</v>
      </c>
      <c r="G15" s="321">
        <f t="shared" si="5"/>
        <v>872</v>
      </c>
      <c r="H15" s="211"/>
      <c r="I15" s="211"/>
      <c r="J15" s="28"/>
      <c r="K15" s="326" t="s">
        <v>535</v>
      </c>
      <c r="L15" s="329">
        <f>IF(ISBLANK(N4),"",N4)</f>
        <v>1493</v>
      </c>
      <c r="M15" s="329">
        <f>IF(ISBLANK(N5),"",N5)</f>
        <v>2015</v>
      </c>
      <c r="N15" s="329">
        <f>IF(ISBLANK(N6),"",N6)</f>
        <v>2172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1476</v>
      </c>
      <c r="M19" s="328">
        <f>IF(ISBLANK(K5),"",K5)</f>
        <v>2049</v>
      </c>
      <c r="N19" s="328">
        <f>IF(ISBLANK(K6),"",K6)</f>
        <v>2193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1493</v>
      </c>
      <c r="M20" s="329">
        <f>IF(ISBLANK(N5),"",N5)</f>
        <v>2015</v>
      </c>
      <c r="N20" s="329">
        <f>IF(ISBLANK(N6),"",N6)</f>
        <v>2172</v>
      </c>
      <c r="O20" s="364"/>
    </row>
    <row r="21" spans="1:15" x14ac:dyDescent="0.25">
      <c r="A21" s="322">
        <f>A4</f>
        <v>2020</v>
      </c>
      <c r="B21" s="319">
        <f>IF(ISBLANK(D4),"",D4)</f>
        <v>446</v>
      </c>
      <c r="C21" s="319">
        <f>IF(ISBLANK(C4),"",C4)</f>
        <v>477</v>
      </c>
      <c r="E21" s="322">
        <f>A4</f>
        <v>2020</v>
      </c>
      <c r="F21" s="319">
        <f>IF(ISBLANK(G4),"",G4)</f>
        <v>909</v>
      </c>
      <c r="G21" s="319">
        <f>IF(ISBLANK(F4),"",F4)</f>
        <v>1034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486</v>
      </c>
      <c r="C22" s="320">
        <f t="shared" ref="C22:C23" si="8">IF(ISBLANK(C5),"",C5)</f>
        <v>447</v>
      </c>
      <c r="E22" s="323">
        <f t="shared" ref="E22:E23" si="9">A5</f>
        <v>2021</v>
      </c>
      <c r="F22" s="320">
        <f t="shared" ref="F22:F23" si="10">IF(ISBLANK(G5),"",G5)</f>
        <v>1099</v>
      </c>
      <c r="G22" s="320">
        <f t="shared" ref="G22:G23" si="11">IF(ISBLANK(F5),"",F5)</f>
        <v>1110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455</v>
      </c>
      <c r="C23" s="321">
        <f t="shared" si="8"/>
        <v>499</v>
      </c>
      <c r="E23" s="324">
        <f t="shared" si="9"/>
        <v>2022</v>
      </c>
      <c r="F23" s="321">
        <f t="shared" si="10"/>
        <v>848</v>
      </c>
      <c r="G23" s="321">
        <f t="shared" si="11"/>
        <v>872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21</v>
      </c>
      <c r="C5" s="611"/>
      <c r="D5" s="611"/>
      <c r="E5" s="599">
        <v>93</v>
      </c>
      <c r="F5" s="616"/>
      <c r="G5" s="945"/>
      <c r="H5" s="599">
        <v>335</v>
      </c>
      <c r="I5" s="616">
        <v>110</v>
      </c>
      <c r="J5" s="616">
        <v>225</v>
      </c>
      <c r="K5" s="616"/>
      <c r="L5" s="945"/>
    </row>
    <row r="6" spans="1:12" x14ac:dyDescent="0.25">
      <c r="A6" s="286">
        <v>2021</v>
      </c>
      <c r="B6" s="601">
        <v>20</v>
      </c>
      <c r="C6" s="612"/>
      <c r="D6" s="612"/>
      <c r="E6" s="1034">
        <v>87</v>
      </c>
      <c r="F6" s="1028"/>
      <c r="G6" s="980"/>
      <c r="H6" s="1034">
        <v>371</v>
      </c>
      <c r="I6" s="1028">
        <v>128</v>
      </c>
      <c r="J6" s="1028">
        <v>243</v>
      </c>
      <c r="K6" s="1028"/>
      <c r="L6" s="980"/>
    </row>
    <row r="7" spans="1:12" x14ac:dyDescent="0.25">
      <c r="A7" s="218">
        <v>2022</v>
      </c>
      <c r="B7" s="601">
        <v>14</v>
      </c>
      <c r="C7" s="612"/>
      <c r="D7" s="612"/>
      <c r="E7" s="1034">
        <v>93</v>
      </c>
      <c r="F7" s="1028"/>
      <c r="G7" s="980"/>
      <c r="H7" s="1034">
        <v>370</v>
      </c>
      <c r="I7" s="1028">
        <v>119</v>
      </c>
      <c r="J7" s="1028">
        <v>251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119</v>
      </c>
    </row>
    <row r="15" spans="1:12" ht="30" x14ac:dyDescent="0.25">
      <c r="A15" s="833" t="s">
        <v>1543</v>
      </c>
      <c r="B15" s="623">
        <f>IF(ISBLANK(J7),"",J7)</f>
        <v>251</v>
      </c>
    </row>
    <row r="17" spans="1:2" x14ac:dyDescent="0.25">
      <c r="A17" s="625" t="s">
        <v>1540</v>
      </c>
      <c r="B17" s="621">
        <f>IF(ISBLANK(I7),"",I7)</f>
        <v>119</v>
      </c>
    </row>
    <row r="18" spans="1:2" x14ac:dyDescent="0.25">
      <c r="A18" s="627" t="s">
        <v>1541</v>
      </c>
      <c r="B18" s="623">
        <f>IF(ISBLANK(J7),"",J7)</f>
        <v>251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44.8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57.2</v>
      </c>
      <c r="C6" s="614">
        <v>30.7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56.7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44.8</v>
      </c>
      <c r="C14" s="73">
        <v>37.299999999999997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487.82900000000001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1199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39272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565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30940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14089.05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487.79399999999998</v>
      </c>
      <c r="C5" s="611">
        <v>391.38799999999998</v>
      </c>
      <c r="D5" s="751">
        <v>39055</v>
      </c>
      <c r="E5" s="751">
        <v>37</v>
      </c>
      <c r="G5" s="358">
        <v>2014</v>
      </c>
      <c r="H5" s="70">
        <v>14071.06</v>
      </c>
      <c r="I5" s="55">
        <v>9916.0499999999993</v>
      </c>
      <c r="J5" s="55">
        <v>4155.01</v>
      </c>
      <c r="K5" s="71">
        <v>22</v>
      </c>
    </row>
    <row r="6" spans="1:12" x14ac:dyDescent="0.25">
      <c r="A6" s="286">
        <v>2021</v>
      </c>
      <c r="B6" s="601">
        <v>487.79399999999998</v>
      </c>
      <c r="C6" s="612">
        <v>393.738</v>
      </c>
      <c r="D6" s="959">
        <v>37584</v>
      </c>
      <c r="E6" s="959">
        <v>36</v>
      </c>
      <c r="G6" s="480">
        <v>2017</v>
      </c>
      <c r="H6" s="212">
        <v>14071.06</v>
      </c>
      <c r="I6" s="58">
        <v>9916.01</v>
      </c>
      <c r="J6" s="58">
        <v>4155.05</v>
      </c>
      <c r="K6" s="214">
        <v>22</v>
      </c>
    </row>
    <row r="7" spans="1:12" x14ac:dyDescent="0.25">
      <c r="A7" s="218">
        <v>2022</v>
      </c>
      <c r="B7" s="601">
        <v>487.82900000000001</v>
      </c>
      <c r="C7" s="612">
        <v>393.77300000000002</v>
      </c>
      <c r="D7" s="959">
        <v>37192</v>
      </c>
      <c r="E7" s="959">
        <v>36</v>
      </c>
      <c r="G7" s="482">
        <v>2020</v>
      </c>
      <c r="H7" s="72">
        <v>14089.05</v>
      </c>
      <c r="I7" s="61">
        <v>10013.01</v>
      </c>
      <c r="J7" s="61">
        <v>4076.04</v>
      </c>
      <c r="K7" s="73">
        <v>22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393.77300000000002</v>
      </c>
      <c r="D14" s="631">
        <f>A5</f>
        <v>2020</v>
      </c>
      <c r="E14" s="625">
        <f>IF(ISBLANK(D5),"",D5)</f>
        <v>39055</v>
      </c>
      <c r="F14" s="211"/>
      <c r="G14" s="634" t="s">
        <v>925</v>
      </c>
      <c r="H14" s="621">
        <f>IF(ISBLANK(J7),"",J7)</f>
        <v>4076.04</v>
      </c>
      <c r="I14" s="211"/>
      <c r="J14" s="211"/>
    </row>
    <row r="15" spans="1:12" x14ac:dyDescent="0.25">
      <c r="A15" s="870" t="s">
        <v>16</v>
      </c>
      <c r="B15" s="630">
        <f>IF(ISBLANK(B7),"",B7)</f>
        <v>487.82900000000001</v>
      </c>
      <c r="D15" s="632">
        <f t="shared" ref="D15:D16" si="0">A6</f>
        <v>2021</v>
      </c>
      <c r="E15" s="626">
        <f>IF(ISBLANK(D6),"",D6)</f>
        <v>37584</v>
      </c>
      <c r="F15" s="211"/>
      <c r="G15" s="635" t="s">
        <v>926</v>
      </c>
      <c r="H15" s="623">
        <f>IF(ISBLANK(I7),"",I7)</f>
        <v>10013.01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37192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393.77300000000002</v>
      </c>
      <c r="F19" s="253"/>
      <c r="G19" s="634" t="s">
        <v>529</v>
      </c>
      <c r="H19" s="621">
        <f>IF(ISBLANK(J7),"",J7)</f>
        <v>4076.04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487.82900000000001</v>
      </c>
      <c r="F20" s="253"/>
      <c r="G20" s="635" t="s">
        <v>528</v>
      </c>
      <c r="H20" s="623">
        <f>IF(ISBLANK(I7),"",I7)</f>
        <v>10013.01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2.9</v>
      </c>
      <c r="C5" s="1092">
        <v>39272</v>
      </c>
      <c r="D5" s="1093">
        <v>1197</v>
      </c>
      <c r="E5" s="1092">
        <v>30777</v>
      </c>
      <c r="F5" s="1093">
        <v>565</v>
      </c>
    </row>
    <row r="6" spans="1:9" x14ac:dyDescent="0.25">
      <c r="A6" s="218">
        <v>2021</v>
      </c>
      <c r="B6" s="1092">
        <v>4.8</v>
      </c>
      <c r="C6" s="1092">
        <v>39272</v>
      </c>
      <c r="D6" s="1093">
        <v>1198</v>
      </c>
      <c r="E6" s="1092">
        <v>30872</v>
      </c>
      <c r="F6" s="1093">
        <v>565</v>
      </c>
    </row>
    <row r="7" spans="1:9" x14ac:dyDescent="0.25">
      <c r="A7" s="219">
        <v>2022</v>
      </c>
      <c r="B7" s="73">
        <v>4.0999999999999996</v>
      </c>
      <c r="C7" s="73">
        <v>39272</v>
      </c>
      <c r="D7" s="73">
        <v>1199</v>
      </c>
      <c r="E7" s="73">
        <v>30940</v>
      </c>
      <c r="F7" s="73">
        <v>565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54716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39054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15662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217471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177887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39584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22921</v>
      </c>
      <c r="C5" s="458">
        <v>18940</v>
      </c>
      <c r="D5" s="458">
        <v>3981</v>
      </c>
      <c r="E5" s="457">
        <v>104226</v>
      </c>
      <c r="F5" s="458">
        <v>91957</v>
      </c>
      <c r="G5" s="458">
        <v>12269</v>
      </c>
      <c r="H5" s="457">
        <v>4.9000000000000004</v>
      </c>
      <c r="I5" s="763">
        <v>3.1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36181</v>
      </c>
      <c r="C6" s="458">
        <v>25499</v>
      </c>
      <c r="D6" s="458">
        <v>10682</v>
      </c>
      <c r="E6" s="457">
        <v>146355</v>
      </c>
      <c r="F6" s="458">
        <v>100722</v>
      </c>
      <c r="G6" s="458">
        <v>45633</v>
      </c>
      <c r="H6" s="457">
        <v>4</v>
      </c>
      <c r="I6" s="763">
        <v>4.3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54716</v>
      </c>
      <c r="C7" s="612">
        <v>39054</v>
      </c>
      <c r="D7" s="612">
        <v>15662</v>
      </c>
      <c r="E7" s="601">
        <v>217471</v>
      </c>
      <c r="F7" s="612">
        <v>177887</v>
      </c>
      <c r="G7" s="612">
        <v>39584</v>
      </c>
      <c r="H7" s="947">
        <v>4.5999999999999996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22921</v>
      </c>
      <c r="C14" s="674">
        <f t="shared" ref="C14:D14" si="0">IF(ISBLANK(C5),"",C5)</f>
        <v>18940</v>
      </c>
      <c r="D14" s="669">
        <f t="shared" si="0"/>
        <v>3981</v>
      </c>
      <c r="F14" s="884">
        <f>A5</f>
        <v>2020</v>
      </c>
      <c r="G14" s="674">
        <f>IF(ISBLANK(E5),"",E5)</f>
        <v>104226</v>
      </c>
      <c r="H14" s="674">
        <f t="shared" ref="H14:I16" si="1">IF(ISBLANK(F5),"",F5)</f>
        <v>91957</v>
      </c>
      <c r="I14" s="669">
        <f t="shared" si="1"/>
        <v>12269</v>
      </c>
      <c r="J14" s="756"/>
      <c r="K14" s="884">
        <f>A5</f>
        <v>2020</v>
      </c>
      <c r="L14" s="674">
        <f>IF(ISBLANK(H5),"",H5)</f>
        <v>4.9000000000000004</v>
      </c>
      <c r="M14" s="669">
        <f>IF(ISBLANK(I5),"",I5)</f>
        <v>3.1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36181</v>
      </c>
      <c r="C15" s="879">
        <f t="shared" si="3"/>
        <v>25499</v>
      </c>
      <c r="D15" s="886">
        <f t="shared" si="3"/>
        <v>10682</v>
      </c>
      <c r="F15" s="890">
        <f t="shared" ref="F15:F16" si="4">A6</f>
        <v>2021</v>
      </c>
      <c r="G15" s="853">
        <f t="shared" ref="G15:G16" si="5">IF(ISBLANK(E6),"",E6)</f>
        <v>146355</v>
      </c>
      <c r="H15" s="853">
        <f t="shared" si="1"/>
        <v>100722</v>
      </c>
      <c r="I15" s="670">
        <f t="shared" si="1"/>
        <v>45633</v>
      </c>
      <c r="J15" s="211"/>
      <c r="K15" s="890">
        <f t="shared" ref="K15:K16" si="6">A6</f>
        <v>2021</v>
      </c>
      <c r="L15" s="853">
        <f t="shared" ref="L15:M16" si="7">IF(ISBLANK(H6),"",H6)</f>
        <v>4</v>
      </c>
      <c r="M15" s="670">
        <f t="shared" si="7"/>
        <v>4.3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54716</v>
      </c>
      <c r="C16" s="888">
        <f t="shared" si="3"/>
        <v>39054</v>
      </c>
      <c r="D16" s="889">
        <f t="shared" si="3"/>
        <v>15662</v>
      </c>
      <c r="F16" s="891">
        <f t="shared" si="4"/>
        <v>2022</v>
      </c>
      <c r="G16" s="676">
        <f t="shared" si="5"/>
        <v>217471</v>
      </c>
      <c r="H16" s="676">
        <f t="shared" si="1"/>
        <v>177887</v>
      </c>
      <c r="I16" s="671">
        <f t="shared" si="1"/>
        <v>39584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22921</v>
      </c>
      <c r="C22" s="674">
        <f t="shared" ref="C22:D22" si="8">IF(ISBLANK(C5),"",C5)</f>
        <v>18940</v>
      </c>
      <c r="D22" s="669">
        <f t="shared" si="8"/>
        <v>3981</v>
      </c>
      <c r="F22" s="884">
        <f>A5</f>
        <v>2020</v>
      </c>
      <c r="G22" s="674">
        <f>IF(ISBLANK(E5),"",E5)</f>
        <v>104226</v>
      </c>
      <c r="H22" s="674">
        <f t="shared" ref="H22:I24" si="9">IF(ISBLANK(F5),"",F5)</f>
        <v>91957</v>
      </c>
      <c r="I22" s="669">
        <f t="shared" si="9"/>
        <v>12269</v>
      </c>
      <c r="J22" s="756"/>
      <c r="K22" s="884">
        <f>A5</f>
        <v>2020</v>
      </c>
      <c r="L22" s="674">
        <f>IF(ISBLANK(H5),"",H5)</f>
        <v>4.9000000000000004</v>
      </c>
      <c r="M22" s="669">
        <f>IF(ISBLANK(I5),"",I5)</f>
        <v>3.1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36181</v>
      </c>
      <c r="C23" s="853">
        <f t="shared" si="11"/>
        <v>25499</v>
      </c>
      <c r="D23" s="670">
        <f t="shared" si="11"/>
        <v>10682</v>
      </c>
      <c r="F23" s="890">
        <f t="shared" ref="F23:F24" si="12">A6</f>
        <v>2021</v>
      </c>
      <c r="G23" s="853">
        <f t="shared" ref="G23:G24" si="13">IF(ISBLANK(E6),"",E6)</f>
        <v>146355</v>
      </c>
      <c r="H23" s="853">
        <f t="shared" si="9"/>
        <v>100722</v>
      </c>
      <c r="I23" s="670">
        <f t="shared" si="9"/>
        <v>45633</v>
      </c>
      <c r="J23" s="211"/>
      <c r="K23" s="890">
        <f t="shared" ref="K23:K24" si="14">A6</f>
        <v>2021</v>
      </c>
      <c r="L23" s="853">
        <f t="shared" ref="L23:M24" si="15">IF(ISBLANK(H6),"",H6)</f>
        <v>4</v>
      </c>
      <c r="M23" s="670">
        <f t="shared" si="15"/>
        <v>4.3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54716</v>
      </c>
      <c r="C24" s="676">
        <f t="shared" si="11"/>
        <v>39054</v>
      </c>
      <c r="D24" s="671">
        <f t="shared" si="11"/>
        <v>15662</v>
      </c>
      <c r="F24" s="891">
        <f t="shared" si="12"/>
        <v>2022</v>
      </c>
      <c r="G24" s="676">
        <f t="shared" si="13"/>
        <v>217471</v>
      </c>
      <c r="H24" s="676">
        <f t="shared" si="9"/>
        <v>177887</v>
      </c>
      <c r="I24" s="671">
        <f t="shared" si="9"/>
        <v>39584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339</v>
      </c>
      <c r="C3" s="71">
        <v>131</v>
      </c>
      <c r="D3" s="71">
        <v>14.8</v>
      </c>
      <c r="F3" s="105" t="s">
        <v>537</v>
      </c>
      <c r="G3" s="97">
        <f>IF(ISBLANK(B3),"",B3)</f>
        <v>339</v>
      </c>
      <c r="H3" s="97">
        <f>IF(ISBLANK(B4),"",B4)</f>
        <v>527</v>
      </c>
      <c r="I3" s="97">
        <f>IF(ISBLANK(B5),"",B5)</f>
        <v>512</v>
      </c>
      <c r="J3" s="365"/>
    </row>
    <row r="4" spans="1:12" x14ac:dyDescent="0.25">
      <c r="A4" s="286">
        <v>2021</v>
      </c>
      <c r="B4" s="214">
        <v>527</v>
      </c>
      <c r="C4" s="214">
        <v>157</v>
      </c>
      <c r="D4" s="214">
        <v>14.2</v>
      </c>
      <c r="F4" s="130" t="s">
        <v>538</v>
      </c>
      <c r="G4" s="98">
        <f>IF(ISBLANK(C3),"",C3)</f>
        <v>131</v>
      </c>
      <c r="H4" s="98">
        <f>IF(ISBLANK(C4),"",C4)</f>
        <v>157</v>
      </c>
      <c r="I4" s="98">
        <f>IF(ISBLANK(C5),"",C5)</f>
        <v>190</v>
      </c>
      <c r="J4" s="365"/>
    </row>
    <row r="5" spans="1:12" x14ac:dyDescent="0.25">
      <c r="A5" s="218">
        <v>2022</v>
      </c>
      <c r="B5" s="168">
        <v>512</v>
      </c>
      <c r="C5" s="168">
        <v>190</v>
      </c>
      <c r="D5" s="168">
        <v>13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339</v>
      </c>
      <c r="H8" s="97">
        <f>IF(ISBLANK(B4),"",B4)</f>
        <v>527</v>
      </c>
      <c r="I8" s="97">
        <f>IF(ISBLANK(B5),"",B5)</f>
        <v>512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131</v>
      </c>
      <c r="H9" s="98">
        <f>IF(ISBLANK(C4),"",C4)</f>
        <v>157</v>
      </c>
      <c r="I9" s="98">
        <f>IF(ISBLANK(C5),"",C5)</f>
        <v>190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14.8</v>
      </c>
      <c r="H13" s="132">
        <f>IF(ISBLANK(D4),"",D4)</f>
        <v>14.2</v>
      </c>
      <c r="I13" s="132">
        <f>IF(ISBLANK(D5),"",D5)</f>
        <v>13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2400</v>
      </c>
      <c r="C4" s="110">
        <v>2455</v>
      </c>
      <c r="E4" s="29" t="s">
        <v>540</v>
      </c>
      <c r="F4" s="163">
        <f>B4/($B$22+$C$22)*100</f>
        <v>2.2675736961451247</v>
      </c>
      <c r="G4" s="163">
        <f>C4/($B$22+$C$22)*100</f>
        <v>2.3195389266817839</v>
      </c>
      <c r="J4" s="29" t="s">
        <v>540</v>
      </c>
      <c r="K4" s="163">
        <f>G4</f>
        <v>2.3195389266817839</v>
      </c>
    </row>
    <row r="5" spans="1:11" x14ac:dyDescent="0.25">
      <c r="A5" s="202" t="s">
        <v>541</v>
      </c>
      <c r="B5" s="212">
        <v>2422</v>
      </c>
      <c r="C5" s="160">
        <v>2634</v>
      </c>
      <c r="E5" s="29" t="s">
        <v>541</v>
      </c>
      <c r="F5" s="163">
        <f t="shared" ref="F5:G21" si="0">B5/($B$22+$C$22)*100</f>
        <v>2.2883597883597884</v>
      </c>
      <c r="G5" s="163">
        <f t="shared" si="0"/>
        <v>2.4886621315192743</v>
      </c>
      <c r="J5" s="29" t="s">
        <v>541</v>
      </c>
      <c r="K5" s="163">
        <f t="shared" ref="K5:K21" si="1">G5</f>
        <v>2.4886621315192743</v>
      </c>
    </row>
    <row r="6" spans="1:11" x14ac:dyDescent="0.25">
      <c r="A6" s="202" t="s">
        <v>542</v>
      </c>
      <c r="B6" s="212">
        <v>2509</v>
      </c>
      <c r="C6" s="160">
        <v>2762</v>
      </c>
      <c r="E6" s="29" t="s">
        <v>542</v>
      </c>
      <c r="F6" s="163">
        <f t="shared" si="0"/>
        <v>2.3705593348450491</v>
      </c>
      <c r="G6" s="163">
        <f t="shared" si="0"/>
        <v>2.6095993953136811</v>
      </c>
      <c r="J6" s="29" t="s">
        <v>542</v>
      </c>
      <c r="K6" s="163">
        <f t="shared" si="1"/>
        <v>2.6095993953136811</v>
      </c>
    </row>
    <row r="7" spans="1:11" x14ac:dyDescent="0.25">
      <c r="A7" s="202" t="s">
        <v>543</v>
      </c>
      <c r="B7" s="212">
        <v>2696</v>
      </c>
      <c r="C7" s="160">
        <v>2873</v>
      </c>
      <c r="E7" s="29" t="s">
        <v>543</v>
      </c>
      <c r="F7" s="163">
        <f t="shared" si="0"/>
        <v>2.5472411186696902</v>
      </c>
      <c r="G7" s="163">
        <f t="shared" si="0"/>
        <v>2.7144746787603933</v>
      </c>
      <c r="J7" s="29" t="s">
        <v>543</v>
      </c>
      <c r="K7" s="163">
        <f t="shared" si="1"/>
        <v>2.7144746787603933</v>
      </c>
    </row>
    <row r="8" spans="1:11" x14ac:dyDescent="0.25">
      <c r="A8" s="202" t="s">
        <v>544</v>
      </c>
      <c r="B8" s="212">
        <v>2466</v>
      </c>
      <c r="C8" s="160">
        <v>2564</v>
      </c>
      <c r="E8" s="29" t="s">
        <v>544</v>
      </c>
      <c r="F8" s="163">
        <f t="shared" si="0"/>
        <v>2.3299319727891157</v>
      </c>
      <c r="G8" s="163">
        <f t="shared" si="0"/>
        <v>2.4225245653817082</v>
      </c>
      <c r="J8" s="29" t="s">
        <v>544</v>
      </c>
      <c r="K8" s="163">
        <f t="shared" si="1"/>
        <v>2.4225245653817082</v>
      </c>
    </row>
    <row r="9" spans="1:11" x14ac:dyDescent="0.25">
      <c r="A9" s="202" t="s">
        <v>545</v>
      </c>
      <c r="B9" s="212">
        <v>2652</v>
      </c>
      <c r="C9" s="160">
        <v>2831</v>
      </c>
      <c r="E9" s="29" t="s">
        <v>545</v>
      </c>
      <c r="F9" s="163">
        <f t="shared" si="0"/>
        <v>2.5056689342403629</v>
      </c>
      <c r="G9" s="163">
        <f t="shared" si="0"/>
        <v>2.6747921390778533</v>
      </c>
      <c r="J9" s="29" t="s">
        <v>545</v>
      </c>
      <c r="K9" s="163">
        <f t="shared" si="1"/>
        <v>2.6747921390778533</v>
      </c>
    </row>
    <row r="10" spans="1:11" x14ac:dyDescent="0.25">
      <c r="A10" s="202" t="s">
        <v>546</v>
      </c>
      <c r="B10" s="212">
        <v>2981</v>
      </c>
      <c r="C10" s="160">
        <v>3071</v>
      </c>
      <c r="E10" s="29" t="s">
        <v>546</v>
      </c>
      <c r="F10" s="163">
        <f t="shared" si="0"/>
        <v>2.8165154950869233</v>
      </c>
      <c r="G10" s="163">
        <f t="shared" si="0"/>
        <v>2.9015495086923657</v>
      </c>
      <c r="J10" s="29" t="s">
        <v>546</v>
      </c>
      <c r="K10" s="163">
        <f t="shared" si="1"/>
        <v>2.9015495086923657</v>
      </c>
    </row>
    <row r="11" spans="1:11" x14ac:dyDescent="0.25">
      <c r="A11" s="202" t="s">
        <v>547</v>
      </c>
      <c r="B11" s="212">
        <v>3523</v>
      </c>
      <c r="C11" s="160">
        <v>3515</v>
      </c>
      <c r="E11" s="29" t="s">
        <v>547</v>
      </c>
      <c r="F11" s="163">
        <f t="shared" si="0"/>
        <v>3.3286092214663645</v>
      </c>
      <c r="G11" s="163">
        <f t="shared" si="0"/>
        <v>3.3210506424792139</v>
      </c>
      <c r="J11" s="29" t="s">
        <v>547</v>
      </c>
      <c r="K11" s="163">
        <f t="shared" si="1"/>
        <v>3.3210506424792139</v>
      </c>
    </row>
    <row r="12" spans="1:11" x14ac:dyDescent="0.25">
      <c r="A12" s="202" t="s">
        <v>548</v>
      </c>
      <c r="B12" s="212">
        <v>3664</v>
      </c>
      <c r="C12" s="160">
        <v>3637</v>
      </c>
      <c r="E12" s="29" t="s">
        <v>548</v>
      </c>
      <c r="F12" s="163">
        <f t="shared" si="0"/>
        <v>3.4618291761148905</v>
      </c>
      <c r="G12" s="163">
        <f t="shared" si="0"/>
        <v>3.4363189720332579</v>
      </c>
      <c r="J12" s="29" t="s">
        <v>548</v>
      </c>
      <c r="K12" s="163">
        <f t="shared" si="1"/>
        <v>3.4363189720332579</v>
      </c>
    </row>
    <row r="13" spans="1:11" x14ac:dyDescent="0.25">
      <c r="A13" s="202" t="s">
        <v>549</v>
      </c>
      <c r="B13" s="212">
        <v>3779</v>
      </c>
      <c r="C13" s="160">
        <v>3703</v>
      </c>
      <c r="E13" s="29" t="s">
        <v>549</v>
      </c>
      <c r="F13" s="163">
        <f t="shared" si="0"/>
        <v>3.5704837490551777</v>
      </c>
      <c r="G13" s="163">
        <f t="shared" si="0"/>
        <v>3.4986772486772488</v>
      </c>
      <c r="J13" s="29" t="s">
        <v>549</v>
      </c>
      <c r="K13" s="163">
        <f t="shared" si="1"/>
        <v>3.4986772486772488</v>
      </c>
    </row>
    <row r="14" spans="1:11" x14ac:dyDescent="0.25">
      <c r="A14" s="202" t="s">
        <v>550</v>
      </c>
      <c r="B14" s="212">
        <v>3625</v>
      </c>
      <c r="C14" s="160">
        <v>3388</v>
      </c>
      <c r="E14" s="29" t="s">
        <v>550</v>
      </c>
      <c r="F14" s="163">
        <f t="shared" si="0"/>
        <v>3.4249811035525326</v>
      </c>
      <c r="G14" s="163">
        <f t="shared" si="0"/>
        <v>3.2010582010582009</v>
      </c>
      <c r="J14" s="29" t="s">
        <v>550</v>
      </c>
      <c r="K14" s="163">
        <f t="shared" si="1"/>
        <v>3.2010582010582009</v>
      </c>
    </row>
    <row r="15" spans="1:11" x14ac:dyDescent="0.25">
      <c r="A15" s="202" t="s">
        <v>551</v>
      </c>
      <c r="B15" s="212">
        <v>3874</v>
      </c>
      <c r="C15" s="160">
        <v>3358</v>
      </c>
      <c r="E15" s="29" t="s">
        <v>551</v>
      </c>
      <c r="F15" s="163">
        <f t="shared" si="0"/>
        <v>3.6602418745275886</v>
      </c>
      <c r="G15" s="163">
        <f t="shared" si="0"/>
        <v>3.1727135298563871</v>
      </c>
      <c r="J15" s="29" t="s">
        <v>551</v>
      </c>
      <c r="K15" s="163">
        <f t="shared" si="1"/>
        <v>3.1727135298563871</v>
      </c>
    </row>
    <row r="16" spans="1:11" x14ac:dyDescent="0.25">
      <c r="A16" s="202" t="s">
        <v>552</v>
      </c>
      <c r="B16" s="212">
        <v>4315</v>
      </c>
      <c r="C16" s="160">
        <v>3726</v>
      </c>
      <c r="E16" s="29" t="s">
        <v>552</v>
      </c>
      <c r="F16" s="163">
        <f t="shared" si="0"/>
        <v>4.0769085411942552</v>
      </c>
      <c r="G16" s="163">
        <f t="shared" si="0"/>
        <v>3.5204081632653059</v>
      </c>
      <c r="J16" s="29" t="s">
        <v>552</v>
      </c>
      <c r="K16" s="163">
        <f t="shared" si="1"/>
        <v>3.5204081632653059</v>
      </c>
    </row>
    <row r="17" spans="1:11" x14ac:dyDescent="0.25">
      <c r="A17" s="202" t="s">
        <v>553</v>
      </c>
      <c r="B17" s="212">
        <v>4711</v>
      </c>
      <c r="C17" s="160">
        <v>3921</v>
      </c>
      <c r="E17" s="29" t="s">
        <v>553</v>
      </c>
      <c r="F17" s="163">
        <f t="shared" si="0"/>
        <v>4.4510582010582009</v>
      </c>
      <c r="G17" s="163">
        <f t="shared" si="0"/>
        <v>3.704648526077098</v>
      </c>
      <c r="J17" s="29" t="s">
        <v>553</v>
      </c>
      <c r="K17" s="163">
        <f t="shared" si="1"/>
        <v>3.704648526077098</v>
      </c>
    </row>
    <row r="18" spans="1:11" x14ac:dyDescent="0.25">
      <c r="A18" s="202" t="s">
        <v>554</v>
      </c>
      <c r="B18" s="212">
        <v>3668</v>
      </c>
      <c r="C18" s="160">
        <v>3055</v>
      </c>
      <c r="E18" s="29" t="s">
        <v>554</v>
      </c>
      <c r="F18" s="163">
        <f t="shared" si="0"/>
        <v>3.4656084656084656</v>
      </c>
      <c r="G18" s="163">
        <f t="shared" si="0"/>
        <v>2.8864323507180649</v>
      </c>
      <c r="J18" s="29" t="s">
        <v>554</v>
      </c>
      <c r="K18" s="163">
        <f t="shared" si="1"/>
        <v>2.8864323507180649</v>
      </c>
    </row>
    <row r="19" spans="1:11" x14ac:dyDescent="0.25">
      <c r="A19" s="202" t="s">
        <v>555</v>
      </c>
      <c r="B19" s="212">
        <v>2074</v>
      </c>
      <c r="C19" s="160">
        <v>1493</v>
      </c>
      <c r="E19" s="29" t="s">
        <v>555</v>
      </c>
      <c r="F19" s="163">
        <f t="shared" si="0"/>
        <v>1.9595616024187454</v>
      </c>
      <c r="G19" s="163">
        <f t="shared" si="0"/>
        <v>1.4106198034769464</v>
      </c>
      <c r="J19" s="29" t="s">
        <v>555</v>
      </c>
      <c r="K19" s="163">
        <f t="shared" si="1"/>
        <v>1.4106198034769464</v>
      </c>
    </row>
    <row r="20" spans="1:11" x14ac:dyDescent="0.25">
      <c r="A20" s="202" t="s">
        <v>556</v>
      </c>
      <c r="B20" s="212">
        <v>1917</v>
      </c>
      <c r="C20" s="160">
        <v>1296</v>
      </c>
      <c r="E20" s="29" t="s">
        <v>556</v>
      </c>
      <c r="F20" s="163">
        <f t="shared" si="0"/>
        <v>1.8112244897959182</v>
      </c>
      <c r="G20" s="163">
        <f t="shared" si="0"/>
        <v>1.2244897959183674</v>
      </c>
      <c r="J20" s="29" t="s">
        <v>556</v>
      </c>
      <c r="K20" s="163">
        <f t="shared" si="1"/>
        <v>1.2244897959183674</v>
      </c>
    </row>
    <row r="21" spans="1:11" x14ac:dyDescent="0.25">
      <c r="A21" s="203" t="s">
        <v>557</v>
      </c>
      <c r="B21" s="72">
        <v>1407</v>
      </c>
      <c r="C21" s="111">
        <v>875</v>
      </c>
      <c r="E21" s="31" t="s">
        <v>557</v>
      </c>
      <c r="F21" s="163">
        <f t="shared" si="0"/>
        <v>1.3293650793650793</v>
      </c>
      <c r="G21" s="163">
        <f t="shared" si="0"/>
        <v>0.82671957671957663</v>
      </c>
      <c r="J21" s="31" t="s">
        <v>557</v>
      </c>
      <c r="K21" s="210">
        <f t="shared" si="1"/>
        <v>0.82671957671957663</v>
      </c>
    </row>
    <row r="22" spans="1:11" x14ac:dyDescent="0.25">
      <c r="A22" s="309" t="s">
        <v>16</v>
      </c>
      <c r="B22" s="121">
        <f>SUM(B4:B21)</f>
        <v>54683</v>
      </c>
      <c r="C22" s="124">
        <f>SUM(C4:C21)</f>
        <v>51157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5113</v>
      </c>
      <c r="C3" s="110">
        <v>3167</v>
      </c>
      <c r="E3" s="297" t="s">
        <v>709</v>
      </c>
      <c r="F3" s="71">
        <v>50.49</v>
      </c>
      <c r="G3" s="71">
        <v>53.16</v>
      </c>
      <c r="K3" s="122" t="s">
        <v>16</v>
      </c>
      <c r="L3" s="71">
        <v>2.92</v>
      </c>
      <c r="M3" s="71">
        <v>2.63</v>
      </c>
    </row>
    <row r="4" spans="1:16" x14ac:dyDescent="0.25">
      <c r="A4" s="202" t="s">
        <v>704</v>
      </c>
      <c r="B4" s="212">
        <v>6554</v>
      </c>
      <c r="C4" s="160">
        <v>3348</v>
      </c>
      <c r="E4" s="298" t="s">
        <v>710</v>
      </c>
      <c r="F4" s="214">
        <v>42</v>
      </c>
      <c r="G4" s="214">
        <v>37.159999999999997</v>
      </c>
      <c r="K4" s="215" t="s">
        <v>212</v>
      </c>
      <c r="L4" s="214">
        <v>2.86</v>
      </c>
      <c r="M4" s="214">
        <v>2.56</v>
      </c>
      <c r="N4" s="211"/>
    </row>
    <row r="5" spans="1:16" x14ac:dyDescent="0.25">
      <c r="A5" s="202" t="s">
        <v>705</v>
      </c>
      <c r="B5" s="212">
        <v>5435</v>
      </c>
      <c r="C5" s="160">
        <v>2115</v>
      </c>
      <c r="E5" s="298" t="s">
        <v>711</v>
      </c>
      <c r="F5" s="214">
        <v>6.67</v>
      </c>
      <c r="G5" s="214">
        <v>8.4600000000000009</v>
      </c>
      <c r="K5" s="123" t="s">
        <v>213</v>
      </c>
      <c r="L5" s="73">
        <v>3.05</v>
      </c>
      <c r="M5" s="73">
        <v>2.76</v>
      </c>
      <c r="N5" s="211"/>
    </row>
    <row r="6" spans="1:16" x14ac:dyDescent="0.25">
      <c r="A6" s="202" t="s">
        <v>706</v>
      </c>
      <c r="B6" s="212">
        <v>5515</v>
      </c>
      <c r="C6" s="160">
        <v>2215</v>
      </c>
      <c r="E6" s="298" t="s">
        <v>712</v>
      </c>
      <c r="F6" s="214">
        <v>0.67</v>
      </c>
      <c r="G6" s="214">
        <v>1.03</v>
      </c>
      <c r="K6" s="226"/>
      <c r="L6" s="164"/>
      <c r="M6" s="211"/>
    </row>
    <row r="7" spans="1:16" x14ac:dyDescent="0.25">
      <c r="A7" s="202" t="s">
        <v>707</v>
      </c>
      <c r="B7" s="212">
        <v>1984</v>
      </c>
      <c r="C7" s="160">
        <v>1389</v>
      </c>
      <c r="E7" s="299" t="s">
        <v>713</v>
      </c>
      <c r="F7" s="73">
        <v>0.17</v>
      </c>
      <c r="G7" s="73">
        <v>0.2</v>
      </c>
      <c r="K7" s="227"/>
      <c r="L7" s="211"/>
      <c r="M7" s="211"/>
    </row>
    <row r="8" spans="1:16" x14ac:dyDescent="0.25">
      <c r="A8" s="203" t="s">
        <v>708</v>
      </c>
      <c r="B8" s="72">
        <v>1063</v>
      </c>
      <c r="C8" s="111">
        <v>1511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23.041105856675152</v>
      </c>
      <c r="C13" s="301">
        <f>B3/SUM(B3:B8)*100</f>
        <v>19.922849127182047</v>
      </c>
      <c r="E13" s="217" t="s">
        <v>836</v>
      </c>
      <c r="F13" s="289">
        <f>IF(ISBLANK(F3),"",F3)</f>
        <v>50.49</v>
      </c>
      <c r="G13" s="289">
        <f>IF(ISBLANK(G3),"",G3)</f>
        <v>53.16</v>
      </c>
    </row>
    <row r="14" spans="1:16" x14ac:dyDescent="0.25">
      <c r="A14" s="220" t="s">
        <v>825</v>
      </c>
      <c r="B14" s="305">
        <f>C4/SUM(C3:C8)*100</f>
        <v>24.357948344852673</v>
      </c>
      <c r="C14" s="302">
        <f>B4/SUM(B3:B8)*100</f>
        <v>25.53771820448878</v>
      </c>
      <c r="E14" s="286" t="s">
        <v>837</v>
      </c>
      <c r="F14" s="290">
        <f t="shared" ref="F14:G17" si="0">IF(ISBLANK(F4),"",F4)</f>
        <v>42</v>
      </c>
      <c r="G14" s="290">
        <f t="shared" si="0"/>
        <v>37.159999999999997</v>
      </c>
    </row>
    <row r="15" spans="1:16" x14ac:dyDescent="0.25">
      <c r="A15" s="220" t="s">
        <v>826</v>
      </c>
      <c r="B15" s="305">
        <f>C5/SUM(C3:C8)*100</f>
        <v>15.387413604947254</v>
      </c>
      <c r="C15" s="302">
        <f>B5/SUM(B3:B8)*100</f>
        <v>21.177524937655861</v>
      </c>
      <c r="E15" s="286" t="s">
        <v>838</v>
      </c>
      <c r="F15" s="290">
        <f t="shared" si="0"/>
        <v>6.67</v>
      </c>
      <c r="G15" s="290">
        <f t="shared" si="0"/>
        <v>8.4600000000000009</v>
      </c>
    </row>
    <row r="16" spans="1:16" x14ac:dyDescent="0.25">
      <c r="A16" s="220" t="s">
        <v>827</v>
      </c>
      <c r="B16" s="305">
        <f>C6/SUM(C3:C8)*100</f>
        <v>16.114950891233175</v>
      </c>
      <c r="C16" s="302">
        <f>B6/SUM(B3:B8)*100</f>
        <v>21.489245635910226</v>
      </c>
      <c r="E16" s="286" t="s">
        <v>839</v>
      </c>
      <c r="F16" s="290">
        <f t="shared" si="0"/>
        <v>0.67</v>
      </c>
      <c r="G16" s="290">
        <f t="shared" si="0"/>
        <v>1.03</v>
      </c>
    </row>
    <row r="17" spans="1:18" x14ac:dyDescent="0.25">
      <c r="A17" s="220" t="s">
        <v>828</v>
      </c>
      <c r="B17" s="305">
        <f>C7/SUM(C3:C8)*100</f>
        <v>10.105492906511458</v>
      </c>
      <c r="C17" s="302">
        <f>B7/SUM(B3:B8)*100</f>
        <v>7.7306733167082298</v>
      </c>
      <c r="E17" s="219" t="s">
        <v>840</v>
      </c>
      <c r="F17" s="291">
        <f t="shared" si="0"/>
        <v>0.17</v>
      </c>
      <c r="G17" s="291">
        <f t="shared" si="0"/>
        <v>0.2</v>
      </c>
    </row>
    <row r="18" spans="1:18" x14ac:dyDescent="0.25">
      <c r="A18" s="221" t="s">
        <v>829</v>
      </c>
      <c r="B18" s="306">
        <f>C8/SUM(C3:C8)*100</f>
        <v>10.993088395780285</v>
      </c>
      <c r="C18" s="303">
        <f>B8/SUM(B3:B8)*100</f>
        <v>4.1419887780548628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23.041105856675152</v>
      </c>
      <c r="C22" s="301">
        <f>C13</f>
        <v>19.922849127182047</v>
      </c>
    </row>
    <row r="23" spans="1:18" x14ac:dyDescent="0.25">
      <c r="A23" s="220" t="s">
        <v>831</v>
      </c>
      <c r="B23" s="305">
        <f t="shared" ref="B23:C27" si="1">B14</f>
        <v>24.357948344852673</v>
      </c>
      <c r="C23" s="302">
        <f t="shared" si="1"/>
        <v>25.53771820448878</v>
      </c>
    </row>
    <row r="24" spans="1:18" x14ac:dyDescent="0.25">
      <c r="A24" s="307" t="s">
        <v>832</v>
      </c>
      <c r="B24" s="305">
        <f t="shared" si="1"/>
        <v>15.387413604947254</v>
      </c>
      <c r="C24" s="302">
        <f t="shared" si="1"/>
        <v>21.177524937655861</v>
      </c>
    </row>
    <row r="25" spans="1:18" x14ac:dyDescent="0.25">
      <c r="A25" s="220" t="s">
        <v>833</v>
      </c>
      <c r="B25" s="305">
        <f t="shared" si="1"/>
        <v>16.114950891233175</v>
      </c>
      <c r="C25" s="302">
        <f t="shared" si="1"/>
        <v>21.489245635910226</v>
      </c>
    </row>
    <row r="26" spans="1:18" x14ac:dyDescent="0.25">
      <c r="A26" s="220" t="s">
        <v>834</v>
      </c>
      <c r="B26" s="305">
        <f t="shared" si="1"/>
        <v>10.105492906511458</v>
      </c>
      <c r="C26" s="302">
        <f t="shared" si="1"/>
        <v>7.7306733167082298</v>
      </c>
    </row>
    <row r="27" spans="1:18" x14ac:dyDescent="0.25">
      <c r="A27" s="308" t="s">
        <v>835</v>
      </c>
      <c r="B27" s="306">
        <f t="shared" si="1"/>
        <v>10.993088395780285</v>
      </c>
      <c r="C27" s="303">
        <f t="shared" si="1"/>
        <v>4.1419887780548628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7480</v>
      </c>
      <c r="C34" s="110">
        <v>3547</v>
      </c>
      <c r="E34" s="297" t="s">
        <v>709</v>
      </c>
      <c r="F34" s="71">
        <v>53.16</v>
      </c>
      <c r="G34" s="211"/>
      <c r="K34" s="122" t="s">
        <v>16</v>
      </c>
      <c r="L34" s="71">
        <v>2.63</v>
      </c>
      <c r="M34" s="211"/>
    </row>
    <row r="35" spans="1:16" x14ac:dyDescent="0.25">
      <c r="A35" s="202" t="s">
        <v>704</v>
      </c>
      <c r="B35" s="212">
        <v>7428</v>
      </c>
      <c r="C35" s="160">
        <v>3567</v>
      </c>
      <c r="E35" s="298" t="s">
        <v>710</v>
      </c>
      <c r="F35" s="214">
        <v>37.159999999999997</v>
      </c>
      <c r="G35" s="211"/>
      <c r="K35" s="215" t="s">
        <v>212</v>
      </c>
      <c r="L35" s="214">
        <v>2.56</v>
      </c>
      <c r="M35" s="211"/>
      <c r="N35" s="29" t="s">
        <v>876</v>
      </c>
    </row>
    <row r="36" spans="1:16" x14ac:dyDescent="0.25">
      <c r="A36" s="202" t="s">
        <v>705</v>
      </c>
      <c r="B36" s="212">
        <v>5292</v>
      </c>
      <c r="C36" s="160">
        <v>2029</v>
      </c>
      <c r="E36" s="298" t="s">
        <v>711</v>
      </c>
      <c r="F36" s="214">
        <v>8.4600000000000009</v>
      </c>
      <c r="G36" s="211"/>
      <c r="K36" s="123" t="s">
        <v>213</v>
      </c>
      <c r="L36" s="73">
        <v>2.76</v>
      </c>
      <c r="M36" s="211"/>
      <c r="N36" s="288">
        <v>2022</v>
      </c>
    </row>
    <row r="37" spans="1:16" x14ac:dyDescent="0.25">
      <c r="A37" s="202" t="s">
        <v>706</v>
      </c>
      <c r="B37" s="212">
        <v>4452</v>
      </c>
      <c r="C37" s="160">
        <v>1747</v>
      </c>
      <c r="E37" s="298" t="s">
        <v>712</v>
      </c>
      <c r="F37" s="214">
        <v>1.03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1635</v>
      </c>
      <c r="C38" s="160">
        <v>1086</v>
      </c>
      <c r="E38" s="299" t="s">
        <v>713</v>
      </c>
      <c r="F38" s="73">
        <v>0.2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815</v>
      </c>
      <c r="C39" s="111">
        <v>1003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27.32876184605902</v>
      </c>
      <c r="C44" s="301">
        <f>B34/SUM(B34:B39)*100</f>
        <v>27.599439155781862</v>
      </c>
      <c r="E44" s="217" t="s">
        <v>836</v>
      </c>
      <c r="F44" s="289">
        <f>IF(ISBLANK(F34),"",F34)</f>
        <v>53.16</v>
      </c>
    </row>
    <row r="45" spans="1:16" x14ac:dyDescent="0.25">
      <c r="A45" s="220" t="s">
        <v>825</v>
      </c>
      <c r="B45" s="305">
        <f>C35/SUM(C34:C39)*100</f>
        <v>27.482856922721322</v>
      </c>
      <c r="C45" s="302">
        <f>B35/SUM(B34:B39)*100</f>
        <v>27.407571396944874</v>
      </c>
      <c r="E45" s="286" t="s">
        <v>837</v>
      </c>
      <c r="F45" s="290">
        <f t="shared" ref="F45:F48" si="2">IF(ISBLANK(F35),"",F35)</f>
        <v>37.159999999999997</v>
      </c>
    </row>
    <row r="46" spans="1:16" x14ac:dyDescent="0.25">
      <c r="A46" s="220" t="s">
        <v>826</v>
      </c>
      <c r="B46" s="305">
        <f>C36/SUM(C34:C39)*100</f>
        <v>15.632945527390399</v>
      </c>
      <c r="C46" s="302">
        <f>B36/SUM(B34:B39)*100</f>
        <v>19.526234226256364</v>
      </c>
      <c r="E46" s="286" t="s">
        <v>838</v>
      </c>
      <c r="F46" s="290">
        <f t="shared" si="2"/>
        <v>8.4600000000000009</v>
      </c>
    </row>
    <row r="47" spans="1:16" x14ac:dyDescent="0.25">
      <c r="A47" s="220" t="s">
        <v>827</v>
      </c>
      <c r="B47" s="305">
        <f>C37/SUM(C34:C39)*100</f>
        <v>13.460204946451961</v>
      </c>
      <c r="C47" s="302">
        <f>B37/SUM(B34:B39)*100</f>
        <v>16.426831968120435</v>
      </c>
      <c r="E47" s="286" t="s">
        <v>839</v>
      </c>
      <c r="F47" s="290">
        <f t="shared" si="2"/>
        <v>1.03</v>
      </c>
    </row>
    <row r="48" spans="1:16" x14ac:dyDescent="0.25">
      <c r="A48" s="220" t="s">
        <v>828</v>
      </c>
      <c r="B48" s="305">
        <f>C38/SUM(C34:C39)*100</f>
        <v>8.3673626627629236</v>
      </c>
      <c r="C48" s="302">
        <f>B38/SUM(B34:B39)*100</f>
        <v>6.0327651095860091</v>
      </c>
      <c r="E48" s="219" t="s">
        <v>840</v>
      </c>
      <c r="F48" s="291">
        <f t="shared" si="2"/>
        <v>0.2</v>
      </c>
    </row>
    <row r="49" spans="1:3" x14ac:dyDescent="0.25">
      <c r="A49" s="221" t="s">
        <v>829</v>
      </c>
      <c r="B49" s="306">
        <f>C39/SUM(C34:C39)*100</f>
        <v>7.7278680946143776</v>
      </c>
      <c r="C49" s="303">
        <f>B39/SUM(B34:B39)*100</f>
        <v>3.0071581433104568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27.32876184605902</v>
      </c>
      <c r="C53" s="301">
        <f>C44</f>
        <v>27.599439155781862</v>
      </c>
    </row>
    <row r="54" spans="1:3" x14ac:dyDescent="0.25">
      <c r="A54" s="220" t="s">
        <v>831</v>
      </c>
      <c r="B54" s="305">
        <f t="shared" ref="B54:C54" si="3">B45</f>
        <v>27.482856922721322</v>
      </c>
      <c r="C54" s="302">
        <f t="shared" si="3"/>
        <v>27.407571396944874</v>
      </c>
    </row>
    <row r="55" spans="1:3" x14ac:dyDescent="0.25">
      <c r="A55" s="307" t="s">
        <v>832</v>
      </c>
      <c r="B55" s="305">
        <f t="shared" ref="B55:C55" si="4">B46</f>
        <v>15.632945527390399</v>
      </c>
      <c r="C55" s="302">
        <f t="shared" si="4"/>
        <v>19.526234226256364</v>
      </c>
    </row>
    <row r="56" spans="1:3" x14ac:dyDescent="0.25">
      <c r="A56" s="220" t="s">
        <v>833</v>
      </c>
      <c r="B56" s="305">
        <f t="shared" ref="B56:C56" si="5">B47</f>
        <v>13.460204946451961</v>
      </c>
      <c r="C56" s="302">
        <f t="shared" si="5"/>
        <v>16.426831968120435</v>
      </c>
    </row>
    <row r="57" spans="1:3" x14ac:dyDescent="0.25">
      <c r="A57" s="220" t="s">
        <v>834</v>
      </c>
      <c r="B57" s="305">
        <f t="shared" ref="B57:C57" si="6">B48</f>
        <v>8.3673626627629236</v>
      </c>
      <c r="C57" s="302">
        <f t="shared" si="6"/>
        <v>6.0327651095860091</v>
      </c>
    </row>
    <row r="58" spans="1:3" x14ac:dyDescent="0.25">
      <c r="A58" s="308" t="s">
        <v>835</v>
      </c>
      <c r="B58" s="306">
        <f t="shared" ref="B58:C58" si="7">B49</f>
        <v>7.7278680946143776</v>
      </c>
      <c r="C58" s="303">
        <f t="shared" si="7"/>
        <v>3.0071581433104568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2024-04-26T07:35:06Z</dcterms:modified>
</cp:coreProperties>
</file>