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<sst xmlns="http://schemas.openxmlformats.org/spreadsheetml/2006/main" count="6316" uniqueCount="2914">
  <si>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</si>
  <si>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</si>
  <si>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</si>
  <si>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</si>
  <si>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</si>
  <si>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</si>
  <si>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</si>
  <si>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</si>
  <si>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</si>
  <si>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</si>
  <si>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</si>
  <si>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</si>
  <si>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</si>
  <si>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</si>
  <si>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</si>
  <si>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</si>
  <si>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</si>
  <si>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</si>
  <si>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</si>
  <si>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</si>
  <si>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</si>
  <si>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</si>
  <si>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</si>
  <si>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</si>
  <si>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</si>
  <si>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</si>
  <si>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</si>
  <si>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</si>
  <si>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</si>
  <si>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</si>
  <si>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</si>
  <si>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</si>
  <si>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</si>
  <si>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</si>
  <si>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</si>
  <si>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</si>
  <si>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</si>
  <si>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</si>
  <si>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</si>
  <si>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</si>
  <si>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</si>
  <si>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</si>
  <si>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</si>
  <si>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</si>
  <si>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</si>
  <si>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</si>
  <si>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</si>
  <si>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</si>
  <si>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</si>
  <si>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</si>
  <si>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</si>
  <si>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</si>
  <si>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</si>
  <si>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</si>
  <si>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</si>
  <si>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</si>
  <si>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</si>
  <si>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</si>
  <si>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</si>
  <si>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</si>
  <si>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</si>
  <si>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</si>
  <si>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</si>
  <si>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</si>
  <si>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</si>
  <si>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</si>
  <si>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</si>
  <si>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</si>
  <si>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</si>
  <si>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</si>
  <si>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</si>
  <si>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</si>
  <si>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</si>
  <si>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</si>
  <si>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</si>
  <si>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</si>
  <si>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</si>
  <si>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</si>
  <si>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</si>
  <si>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</si>
  <si>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</si>
  <si>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</si>
  <si>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</si>
  <si>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</si>
  <si>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</si>
  <si>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</si>
  <si>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</si>
  <si>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</si>
  <si>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</si>
  <si>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</si>
  <si>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</si>
  <si>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</si>
  <si>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</si>
  <si>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</si>
  <si>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</si>
  <si>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</si>
  <si>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</si>
  <si>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</si>
  <si>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</si>
  <si>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</si>
  <si>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</si>
  <si>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</si>
  <si>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</si>
  <si>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</si>
  <si>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</si>
  <si>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</si>
  <si>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</si>
  <si>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</si>
  <si>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</si>
  <si>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</si>
  <si>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</si>
  <si>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</si>
  <si>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</si>
  <si>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</si>
  <si>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</si>
  <si>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</si>
  <si>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</si>
  <si>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</si>
  <si>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</si>
  <si>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</si>
  <si>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</si>
  <si>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</si>
  <si>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</si>
  <si>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</si>
  <si>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</si>
  <si>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</si>
  <si>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</si>
  <si>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</si>
  <si>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</si>
  <si>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</si>
  <si>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</si>
  <si>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</si>
  <si>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</si>
  <si>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</si>
  <si>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</si>
  <si>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</si>
  <si>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</si>
  <si>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</si>
  <si>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</si>
  <si>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</si>
  <si>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</si>
  <si>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</si>
  <si>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</si>
  <si>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</si>
  <si>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</si>
  <si>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</si>
  <si>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</si>
  <si>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</si>
  <si>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</si>
  <si>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</si>
  <si>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</si>
  <si>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</si>
  <si>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</si>
  <si>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</si>
  <si>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</si>
  <si>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</si>
  <si>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</si>
  <si>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</si>
  <si>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</si>
  <si>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</si>
  <si>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</si>
  <si>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</si>
  <si>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</si>
  <si>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</si>
  <si>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</si>
  <si>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</si>
  <si>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</si>
  <si>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</si>
  <si>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</si>
  <si>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</si>
  <si>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</si>
  <si>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</si>
  <si>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</si>
  <si>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</si>
  <si>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</si>
  <si>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</si>
  <si>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</si>
  <si>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</si>
  <si>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</si>
  <si>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</si>
  <si>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</si>
  <si>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</si>
  <si>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</si>
  <si>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</si>
  <si>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</si>
  <si>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</si>
  <si>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</si>
  <si>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</si>
  <si>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</si>
  <si>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</si>
  <si>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</si>
  <si>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</si>
  <si>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</si>
  <si>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</si>
  <si>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</si>
  <si>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</si>
  <si>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</si>
  <si>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</si>
  <si>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</si>
  <si>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</si>
  <si>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</si>
  <si>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</si>
  <si>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</si>
  <si>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</si>
  <si>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</si>
  <si>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</si>
  <si>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</si>
  <si>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</si>
  <si>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</si>
  <si>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</si>
  <si>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</si>
  <si>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</si>
  <si>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</si>
  <si>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</si>
  <si>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</si>
  <si>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</si>
  <si>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</si>
  <si>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</si>
  <si>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</si>
  <si>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</si>
  <si>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</si>
  <si>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</si>
  <si>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</si>
  <si>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</si>
  <si>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</si>
  <si>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</si>
  <si>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</si>
  <si>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</si>
  <si>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</si>
  <si>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</si>
  <si>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</si>
  <si>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</si>
  <si>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</si>
  <si>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</si>
  <si>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</si>
  <si>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</si>
  <si>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</si>
  <si>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</si>
  <si>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</si>
  <si>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</si>
  <si>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</si>
  <si>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</si>
  <si>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</si>
  <si>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</si>
  <si>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</si>
  <si>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</si>
  <si>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</si>
  <si>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</si>
  <si>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</si>
  <si>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</si>
  <si>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</si>
  <si>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</si>
  <si>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</si>
  <si>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</si>
  <si>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</si>
  <si>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</si>
  <si>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</si>
  <si>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</si>
  <si>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</si>
  <si>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</si>
  <si>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</si>
  <si>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</si>
  <si>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</si>
  <si>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</si>
  <si>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</si>
  <si>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</si>
  <si>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</si>
  <si>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</si>
  <si>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</si>
  <si>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</si>
  <si>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</si>
  <si>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</si>
  <si>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</si>
  <si>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</si>
  <si>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</si>
  <si>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</si>
  <si>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</si>
  <si>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</si>
  <si>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</si>
  <si>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</si>
  <si>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</si>
  <si>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</si>
  <si>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</si>
  <si>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</si>
  <si>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</si>
  <si>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</si>
  <si>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</si>
  <si>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</si>
  <si>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</si>
  <si>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</si>
  <si>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</si>
  <si>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</si>
  <si>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</si>
  <si>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</si>
  <si>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</si>
  <si>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</si>
  <si>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</si>
  <si>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</si>
  <si>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</si>
  <si>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</si>
  <si>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</si>
  <si>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</si>
  <si>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</si>
  <si>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</si>
  <si>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</si>
  <si>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</si>
  <si>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</si>
  <si>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</si>
  <si>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</si>
  <si>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</si>
  <si>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</si>
  <si>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</si>
  <si>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</si>
  <si>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</si>
  <si>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</si>
  <si>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</si>
  <si>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</si>
  <si>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</si>
  <si>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</si>
  <si>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</si>
  <si>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</si>
  <si>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</si>
  <si>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</si>
  <si>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</si>
  <si>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</si>
  <si>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</si>
  <si>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</si>
  <si>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</si>
  <si>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</si>
  <si>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</si>
  <si>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</si>
  <si>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</si>
  <si>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</si>
  <si>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</si>
  <si>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</si>
  <si>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</si>
  <si>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</si>
  <si>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</si>
  <si>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</si>
  <si>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</si>
  <si>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</si>
  <si>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</si>
  <si>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</si>
  <si>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</si>
  <si>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</si>
  <si>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</si>
  <si>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</si>
  <si>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</si>
  <si>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</si>
  <si>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</si>
  <si>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</si>
  <si>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</si>
  <si>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</si>
  <si>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</si>
  <si>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</si>
  <si>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</si>
  <si>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</si>
  <si>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</si>
  <si>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</si>
  <si>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</si>
  <si>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</si>
  <si>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</si>
  <si>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</si>
  <si>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</si>
  <si>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</si>
  <si>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</si>
  <si>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</si>
  <si>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</si>
  <si>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</si>
  <si>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</si>
  <si>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</si>
  <si>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</si>
  <si>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</si>
  <si>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</si>
  <si>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</si>
  <si>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</si>
  <si>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</si>
  <si>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</si>
  <si>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</si>
  <si>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</si>
  <si>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</si>
  <si>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</si>
  <si>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</si>
  <si>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</si>
  <si>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</si>
  <si>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</si>
  <si>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</si>
  <si>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</si>
  <si>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</si>
  <si>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</si>
  <si>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</si>
  <si>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</si>
  <si>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</si>
  <si>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</si>
  <si>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</si>
  <si>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</si>
  <si>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</si>
  <si>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</si>
  <si>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</si>
  <si>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</si>
  <si>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</si>
  <si>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</si>
  <si>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</si>
  <si>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</si>
  <si>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</si>
  <si>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</si>
  <si>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</si>
  <si>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</si>
  <si>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</si>
  <si>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</si>
  <si>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</si>
  <si>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</si>
  <si>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</si>
  <si>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</si>
  <si>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</si>
  <si>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</si>
  <si>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</si>
  <si>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</si>
  <si>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</si>
  <si>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</si>
  <si>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</si>
  <si>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</si>
  <si>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</si>
  <si>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</si>
  <si>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</si>
  <si>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</si>
  <si>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</si>
  <si>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</si>
  <si>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</si>
  <si>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</si>
  <si>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</si>
  <si>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</si>
  <si>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</si>
  <si>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</si>
  <si>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</si>
  <si>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</si>
  <si>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</si>
  <si>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</si>
  <si>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</si>
  <si>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</si>
  <si>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</si>
  <si>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</si>
  <si>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</si>
  <si>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</si>
  <si>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</si>
  <si>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</si>
  <si>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</si>
  <si>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</si>
  <si>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</si>
  <si>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</si>
  <si>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</si>
  <si>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</si>
  <si>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</si>
  <si>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</si>
  <si>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</si>
  <si>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</si>
  <si>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</si>
  <si>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</si>
  <si>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</si>
  <si>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</si>
  <si>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</si>
  <si>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</si>
  <si>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</si>
  <si>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</si>
  <si>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</si>
  <si>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</si>
  <si>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</si>
  <si>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</si>
  <si>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</si>
  <si>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</si>
  <si>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</si>
  <si>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</si>
  <si>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</si>
  <si>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</si>
  <si>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</si>
  <si>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</si>
  <si>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</si>
  <si>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</si>
  <si>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</si>
  <si>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</si>
  <si>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</si>
  <si>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</si>
  <si>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</si>
  <si>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</si>
  <si>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</si>
  <si>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</si>
  <si>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</si>
  <si>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</si>
  <si>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</si>
  <si>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</si>
  <si>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</si>
  <si>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</si>
  <si>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</si>
  <si>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</si>
  <si>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</si>
  <si>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</si>
  <si>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</si>
  <si>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</si>
  <si>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</si>
  <si>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</si>
  <si>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</si>
  <si>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</si>
  <si>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</si>
  <si>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</si>
  <si>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</si>
  <si>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</si>
  <si>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</si>
  <si>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</si>
  <si>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</si>
  <si>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</si>
  <si>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</si>
  <si>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</si>
  <si>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</si>
  <si>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</si>
  <si>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</si>
  <si>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</si>
  <si>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</si>
  <si>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</si>
  <si>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</si>
  <si>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</si>
  <si>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</si>
  <si>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</si>
  <si>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</si>
  <si>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</si>
  <si>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</si>
  <si>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</si>
  <si>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</si>
  <si>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</si>
  <si>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</si>
  <si>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</si>
  <si>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</si>
  <si>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</si>
  <si>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</si>
  <si>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</si>
  <si>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</si>
  <si>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</si>
  <si>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</si>
  <si>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</si>
  <si>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</si>
  <si>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</si>
  <si>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</si>
  <si>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</si>
  <si>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</si>
  <si>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</si>
  <si>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</si>
  <si>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</si>
  <si>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</si>
  <si>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</si>
  <si>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</si>
  <si>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</si>
  <si>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</si>
  <si>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</si>
  <si>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</si>
  <si>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</si>
  <si>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</si>
  <si>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</si>
  <si>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</si>
  <si>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</si>
  <si>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</si>
  <si>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</si>
  <si>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</si>
  <si>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</si>
  <si>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</si>
  <si>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</si>
  <si>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</si>
  <si>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</si>
  <si>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</si>
  <si>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</si>
  <si>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</si>
  <si>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</si>
  <si>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</si>
  <si>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</si>
  <si>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</si>
  <si>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</si>
  <si>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</si>
  <si>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</si>
  <si>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</si>
  <si>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</si>
  <si>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</si>
  <si>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</si>
  <si>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</si>
  <si>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</si>
  <si>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</si>
  <si>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</si>
  <si>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</si>
  <si>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</si>
  <si>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</si>
  <si>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</si>
  <si>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</si>
  <si>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</si>
  <si>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</si>
  <si>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</si>
  <si>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</si>
  <si>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</si>
  <si>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</si>
  <si>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</si>
  <si>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</si>
  <si>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</si>
  <si>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</si>
  <si>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</si>
  <si>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</si>
  <si>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</si>
  <si>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</si>
  <si>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</si>
  <si>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</si>
  <si>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</si>
  <si>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</si>
  <si>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</si>
  <si>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</si>
  <si>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</si>
  <si>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</si>
  <si>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</si>
  <si>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</si>
  <si>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</si>
  <si>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</si>
  <si>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</si>
  <si>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</si>
  <si>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</si>
  <si>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</si>
  <si>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</si>
  <si>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</si>
  <si>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</si>
  <si>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</si>
  <si>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</si>
  <si>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</si>
  <si>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</si>
  <si>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</si>
  <si>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</si>
  <si>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</si>
  <si>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</si>
  <si>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</si>
  <si>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</si>
  <si>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</si>
  <si>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</si>
  <si>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</si>
  <si>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</si>
  <si>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</si>
  <si>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</si>
  <si>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</si>
  <si>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</si>
  <si>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</si>
  <si>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</si>
  <si>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</si>
  <si>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</si>
  <si>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</si>
  <si>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</si>
  <si>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</si>
  <si>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</si>
  <si>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</si>
  <si>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</si>
  <si>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</si>
  <si>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</si>
  <si>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</si>
  <si>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</si>
  <si>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</si>
  <si>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</si>
  <si>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</si>
  <si>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</si>
  <si>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</si>
  <si>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</si>
  <si>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</si>
  <si>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</si>
  <si>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</si>
  <si>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</si>
  <si>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</si>
  <si>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</si>
  <si>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</si>
  <si>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</si>
  <si>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</si>
  <si>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</si>
  <si>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</si>
  <si>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</si>
  <si>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</si>
  <si>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</si>
  <si>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</si>
  <si>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</si>
  <si>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</si>
  <si>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</si>
  <si>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</si>
  <si>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</si>
  <si>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</si>
  <si>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</si>
  <si>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</si>
  <si>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</si>
  <si>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</si>
  <si>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</si>
  <si>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</si>
  <si>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</si>
  <si>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</si>
  <si>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</si>
  <si>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</si>
  <si>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</si>
  <si>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</si>
  <si>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</si>
  <si>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</si>
  <si>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</si>
  <si>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</si>
  <si>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</si>
  <si>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</si>
  <si>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</si>
  <si>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</si>
  <si>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</si>
  <si>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</si>
  <si>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</si>
  <si>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</si>
  <si>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</si>
  <si>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</si>
  <si>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</si>
  <si>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</si>
  <si>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</si>
  <si>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</si>
  <si>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</si>
  <si>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</si>
  <si>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</si>
  <si>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</si>
  <si>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</si>
  <si>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</si>
  <si>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</si>
  <si>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</si>
  <si>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</si>
  <si>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</si>
  <si>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</si>
  <si>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</si>
  <si>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</si>
  <si>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</si>
  <si>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</si>
  <si>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</si>
  <si>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</si>
  <si>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</si>
  <si>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</si>
  <si>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</si>
  <si>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</si>
  <si>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</si>
  <si>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</si>
  <si>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</si>
  <si>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</si>
  <si>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</si>
  <si>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</si>
  <si>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</si>
  <si>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</si>
  <si>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</si>
  <si>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</si>
  <si>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</si>
  <si>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</si>
  <si>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</si>
  <si>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</si>
  <si>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</si>
  <si>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</si>
  <si>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</si>
  <si>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</si>
  <si>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</si>
  <si>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</si>
  <si>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</si>
  <si>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</si>
  <si>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</si>
  <si>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</si>
  <si>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</si>
  <si>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</si>
  <si>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</si>
  <si>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</si>
  <si>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</si>
  <si>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</si>
  <si>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</si>
  <si>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</si>
  <si>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</si>
  <si>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</si>
  <si>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</si>
  <si>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</si>
  <si>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</si>
  <si>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</si>
  <si>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</si>
  <si>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</si>
  <si>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</si>
  <si>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</si>
  <si>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</si>
  <si>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</si>
  <si>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</si>
  <si>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</si>
  <si>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</si>
  <si>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</si>
  <si>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</si>
  <si>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</si>
  <si>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</si>
  <si>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</si>
  <si>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</si>
  <si>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</si>
  <si>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</si>
  <si>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</si>
  <si>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</si>
  <si>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</si>
  <si>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</si>
  <si>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</si>
  <si>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</si>
  <si>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</si>
  <si>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</si>
  <si>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</si>
  <si>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</si>
  <si>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</si>
  <si>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</si>
  <si>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</si>
  <si>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</si>
  <si>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</si>
  <si>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</si>
  <si>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</si>
  <si>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</si>
  <si>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</si>
  <si>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</si>
  <si>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</si>
  <si>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</si>
  <si>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</si>
  <si>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</si>
  <si>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</si>
  <si>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</si>
  <si>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</si>
  <si>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</si>
  <si>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</si>
  <si>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</si>
  <si>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</si>
  <si>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</si>
  <si>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</si>
  <si>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</si>
  <si>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</si>
  <si>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</si>
  <si>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</si>
  <si>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</si>
  <si>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</si>
  <si>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</si>
  <si>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</si>
  <si>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</si>
  <si>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</si>
  <si>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</si>
  <si>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</si>
  <si>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</si>
  <si>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</si>
  <si>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</si>
  <si>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</si>
  <si>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</si>
  <si>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</si>
  <si>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</si>
  <si>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</si>
  <si>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</si>
  <si>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</si>
  <si>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</si>
  <si>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</si>
  <si>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</si>
  <si>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</si>
  <si>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</si>
  <si>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</si>
  <si>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</si>
  <si>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</si>
  <si>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</si>
  <si>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</si>
  <si>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</si>
  <si>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</si>
  <si>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</si>
  <si>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</si>
  <si>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</si>
  <si>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</si>
  <si>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</si>
  <si>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</si>
  <si>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</si>
  <si>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</si>
  <si>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</si>
  <si>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</si>
  <si>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</si>
  <si>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</si>
  <si>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</si>
  <si>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</si>
  <si>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</si>
  <si>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</si>
  <si>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</si>
  <si>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</si>
  <si>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</si>
  <si>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</si>
  <si>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</si>
  <si>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</si>
  <si>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</si>
  <si>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</si>
  <si>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</si>
  <si>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</si>
  <si>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</si>
  <si>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</si>
  <si>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</si>
  <si>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</si>
  <si>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</si>
  <si>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</si>
  <si>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</si>
  <si>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</si>
  <si>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</si>
  <si>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</si>
  <si>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</si>
  <si>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</si>
  <si>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</si>
  <si>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</si>
  <si>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</si>
  <si>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</si>
  <si>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</si>
  <si>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</si>
  <si>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</si>
  <si>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</si>
  <si>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</si>
  <si>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</si>
  <si>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</si>
  <si>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</si>
  <si>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</si>
  <si>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</si>
  <si>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</si>
  <si>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</si>
  <si>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</si>
  <si>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</si>
  <si>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</si>
  <si>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</si>
  <si>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</si>
  <si>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</si>
  <si>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</si>
  <si>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</si>
  <si>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</si>
  <si>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</si>
  <si>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</si>
  <si>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</si>
  <si>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</si>
  <si>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</si>
  <si>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</si>
  <si>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</si>
  <si>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</si>
  <si>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</si>
  <si>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</si>
  <si>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</si>
  <si>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</si>
  <si>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</si>
  <si>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</si>
  <si>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</si>
  <si>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</si>
  <si>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</si>
  <si>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</si>
  <si>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</si>
  <si>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</si>
  <si>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</si>
  <si>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</si>
  <si>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</si>
  <si>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</si>
  <si>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</si>
  <si>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</si>
  <si>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</si>
  <si>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</si>
  <si>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</si>
  <si>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</si>
  <si>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</si>
  <si>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</si>
  <si>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</si>
  <si>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</si>
  <si>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</si>
  <si>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</si>
  <si>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</si>
  <si>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</si>
  <si>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</si>
  <si>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</si>
  <si>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</si>
  <si>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</si>
  <si>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</si>
  <si>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</si>
  <si>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</si>
  <si>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</si>
  <si>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</si>
  <si>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</si>
  <si>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</si>
  <si>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</si>
  <si>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</si>
  <si>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</si>
  <si>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</si>
  <si>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</si>
  <si>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</si>
  <si>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</si>
  <si>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</si>
  <si>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</si>
  <si>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</si>
  <si>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</si>
  <si>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</si>
  <si>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</si>
  <si>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</si>
  <si>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</si>
  <si>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</si>
  <si>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</si>
  <si>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</si>
  <si>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</si>
  <si>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</si>
  <si>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</si>
  <si>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</si>
  <si>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</si>
  <si>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</si>
  <si>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</si>
  <si>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</si>
  <si>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</si>
  <si>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</si>
  <si>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</si>
  <si>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</si>
  <si>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</si>
  <si>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</si>
  <si>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</si>
  <si>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</si>
  <si>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</si>
  <si>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</si>
  <si>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</si>
  <si>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</si>
  <si>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</si>
  <si>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</si>
  <si>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</si>
  <si>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</si>
  <si>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</si>
  <si>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</si>
  <si>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</si>
  <si>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</si>
  <si>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</si>
  <si>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</si>
  <si>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</si>
  <si>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</si>
  <si>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</si>
  <si>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</si>
  <si>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</si>
  <si>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</si>
  <si>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</si>
  <si>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</si>
  <si>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</si>
  <si>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</si>
  <si>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</si>
  <si>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</si>
  <si>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</si>
  <si>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</si>
  <si>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</si>
  <si>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</si>
  <si>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</si>
  <si>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</si>
  <si>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</si>
  <si>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</si>
  <si>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</si>
  <si>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</si>
  <si>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</si>
  <si>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</si>
  <si>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</si>
  <si>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</si>
  <si>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</si>
  <si>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</si>
  <si>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</si>
  <si>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</si>
  <si>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</si>
  <si>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</si>
  <si>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</si>
  <si>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</si>
  <si>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</si>
  <si>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</si>
  <si>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</si>
  <si>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</si>
  <si>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</si>
  <si>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</si>
  <si>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</si>
  <si>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</si>
  <si>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</si>
  <si>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</si>
  <si>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</si>
  <si>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</si>
  <si>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</si>
  <si>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</si>
  <si>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</si>
  <si>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</si>
  <si>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</si>
  <si>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</si>
  <si>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</si>
  <si>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</si>
  <si>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</si>
  <si>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</si>
  <si>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</si>
  <si>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</si>
  <si>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</si>
  <si>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</si>
  <si>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</si>
  <si>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</si>
  <si>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</si>
  <si>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</si>
  <si>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</si>
  <si>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</si>
  <si>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</si>
  <si>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</si>
  <si>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</si>
  <si>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</si>
  <si>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</si>
  <si>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</si>
  <si>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</si>
  <si>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</si>
  <si>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</si>
  <si>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</si>
  <si>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</si>
  <si>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</si>
  <si>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</si>
  <si>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</si>
  <si>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</si>
  <si>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</si>
  <si>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</si>
  <si>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</si>
  <si>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</si>
  <si>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</si>
  <si>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</si>
  <si>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</si>
  <si>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</si>
  <si>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</si>
  <si>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</si>
  <si>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</si>
  <si>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</si>
  <si>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</si>
  <si>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</si>
  <si>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</si>
  <si>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</si>
  <si>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</si>
  <si>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</si>
  <si>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</si>
  <si>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</si>
  <si>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</si>
  <si>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</si>
  <si>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</si>
  <si>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</si>
  <si>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</si>
  <si>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</si>
  <si>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</si>
  <si>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</si>
  <si>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</si>
  <si>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</si>
  <si>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</si>
  <si>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</si>
  <si>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</si>
  <si>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</si>
  <si>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</si>
  <si>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</si>
  <si>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</si>
  <si>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</si>
  <si>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</si>
  <si>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</si>
  <si>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</si>
  <si>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</si>
  <si>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</si>
  <si>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</si>
  <si>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</si>
  <si>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</si>
  <si>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</si>
  <si>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</si>
  <si>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</si>
  <si>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</si>
  <si>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</si>
  <si>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</si>
  <si>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</si>
  <si>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</si>
  <si>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</si>
  <si>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</si>
  <si>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</si>
  <si>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</si>
  <si>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</si>
  <si>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</si>
  <si>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</si>
  <si>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</si>
  <si>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</si>
  <si>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</si>
  <si>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</si>
  <si>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</si>
  <si>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</si>
  <si>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</si>
  <si>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</si>
  <si>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</si>
  <si>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</si>
  <si>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</si>
  <si>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</si>
  <si>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</si>
  <si>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</si>
  <si>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</si>
  <si>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</si>
  <si>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</si>
  <si>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</si>
  <si>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</si>
  <si>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</si>
  <si>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</si>
  <si>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</si>
  <si>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</si>
  <si>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</si>
  <si>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</si>
  <si>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</si>
  <si>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</si>
  <si>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</si>
  <si>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</si>
  <si>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</si>
  <si>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</si>
  <si>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</si>
  <si>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</si>
  <si>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</si>
  <si>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</si>
  <si>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</si>
  <si>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</si>
  <si>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</si>
  <si>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</si>
  <si>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</si>
  <si>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</si>
  <si>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</si>
  <si>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</si>
  <si>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</si>
  <si>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</si>
  <si>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</si>
  <si>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</si>
  <si>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</si>
  <si>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</si>
  <si>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</si>
  <si>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</si>
  <si>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</si>
  <si>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</si>
  <si>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</si>
  <si>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</si>
  <si>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</si>
  <si>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</si>
  <si>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</si>
  <si>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</si>
  <si>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</si>
  <si>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</si>
  <si>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</si>
  <si>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</si>
  <si>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</si>
  <si>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</si>
  <si>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</si>
  <si>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</si>
  <si>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</si>
  <si>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</si>
  <si>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</si>
  <si>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</si>
  <si>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</si>
  <si>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</si>
  <si>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</si>
  <si>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</si>
  <si>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</si>
  <si>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</si>
  <si>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</si>
  <si>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</si>
  <si>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</si>
  <si>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</si>
  <si>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</si>
  <si>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</si>
  <si>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</si>
  <si>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</si>
  <si>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</si>
  <si>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</si>
  <si>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</si>
  <si>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</si>
  <si>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</si>
  <si>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</si>
  <si>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</si>
  <si>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</si>
  <si>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</si>
  <si>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</si>
  <si>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</si>
  <si>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</si>
  <si>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</si>
  <si>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</si>
  <si>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</si>
  <si>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</si>
  <si>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</si>
  <si>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</si>
  <si>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</si>
  <si>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</si>
  <si>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</si>
  <si>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</si>
  <si>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</si>
  <si>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</si>
  <si>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</si>
  <si>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</si>
  <si>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</si>
  <si>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</si>
  <si>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</si>
  <si>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</si>
  <si>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</si>
  <si>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</si>
  <si>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</si>
  <si>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</si>
  <si>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</si>
  <si>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</si>
  <si>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</si>
  <si>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</si>
  <si>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</si>
  <si>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</si>
  <si>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</si>
  <si>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</si>
  <si>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</si>
  <si>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</si>
  <si>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</si>
  <si>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</si>
  <si>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</si>
  <si>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</si>
  <si>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</si>
  <si>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</si>
  <si>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</si>
  <si>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</si>
  <si>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</si>
  <si>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</si>
  <si>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</si>
  <si>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</si>
  <si>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</si>
  <si>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</si>
  <si>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</si>
  <si>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</si>
  <si>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</si>
  <si>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</si>
  <si>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</si>
  <si>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</si>
  <si>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</si>
  <si>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</si>
  <si>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</si>
  <si>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</si>
  <si>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</si>
  <si>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</si>
  <si>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</si>
  <si>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</si>
  <si>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</si>
  <si>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</si>
  <si>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</si>
  <si>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</si>
  <si>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</si>
  <si>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</si>
  <si>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</si>
  <si>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</si>
  <si>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</si>
  <si>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</si>
  <si>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</si>
  <si>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</si>
  <si>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</si>
  <si>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</si>
  <si>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</si>
  <si>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</si>
  <si>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</si>
  <si>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</si>
  <si>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</si>
  <si>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</si>
  <si>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</si>
  <si>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</si>
  <si>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</si>
  <si>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</si>
  <si>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</si>
  <si>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</si>
  <si>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</si>
  <si>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</si>
  <si>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</si>
  <si>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</si>
  <si>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</si>
  <si>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</si>
  <si>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</si>
  <si>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</si>
  <si>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</si>
  <si>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</si>
  <si>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</si>
  <si>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</si>
  <si>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</si>
  <si>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</si>
  <si>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</si>
  <si>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</si>
  <si>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</si>
  <si>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</si>
  <si>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</si>
  <si>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</si>
  <si>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</si>
  <si>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</si>
  <si>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</si>
  <si>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</si>
  <si>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</si>
  <si>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</si>
  <si>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</si>
  <si>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</si>
  <si>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</si>
  <si>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</si>
  <si>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</si>
  <si>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</si>
  <si>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</si>
  <si>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</si>
  <si>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</si>
  <si>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</si>
  <si>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</si>
  <si>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</si>
  <si>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</si>
  <si>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</si>
  <si>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</si>
  <si>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</si>
  <si>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</si>
  <si>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</si>
  <si>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</si>
  <si>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</si>
  <si>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</si>
  <si>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</si>
  <si>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</si>
  <si>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</si>
  <si>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</si>
  <si>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</si>
  <si>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</si>
  <si>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</si>
  <si>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</si>
  <si>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</si>
  <si>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</si>
  <si>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</si>
  <si>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</si>
  <si>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</si>
  <si>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</si>
  <si>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</si>
  <si>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</si>
  <si>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</si>
  <si>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</si>
  <si>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</si>
  <si>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</si>
  <si>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</si>
  <si>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</si>
  <si>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</si>
  <si>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</si>
  <si>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</si>
  <si>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</si>
  <si>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</si>
  <si>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</si>
  <si>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</si>
  <si>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</si>
  <si>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</si>
  <si>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</si>
  <si>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</si>
  <si>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</si>
  <si>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</si>
  <si>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</si>
  <si>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</si>
  <si>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</si>
  <si>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</si>
  <si>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</si>
  <si>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</si>
  <si>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</si>
  <si>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</si>
  <si>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</si>
  <si>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</si>
  <si>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</si>
  <si>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</si>
  <si>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</si>
  <si>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</si>
  <si>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</si>
  <si>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</si>
  <si>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</si>
  <si>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</si>
  <si>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</si>
  <si>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</si>
  <si>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</si>
  <si>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</si>
  <si>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</si>
  <si>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</si>
  <si>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</si>
  <si>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</si>
  <si>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</si>
  <si>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</si>
  <si>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</si>
  <si>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</si>
  <si>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</si>
  <si>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</si>
  <si>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</si>
  <si>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</si>
  <si>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</si>
  <si>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</si>
  <si>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</si>
  <si>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</si>
  <si>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</si>
  <si>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</si>
  <si>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</si>
  <si>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</si>
  <si>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</si>
  <si>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</si>
  <si>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</si>
  <si>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</si>
  <si>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</si>
  <si>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</si>
  <si>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</si>
  <si>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</si>
  <si>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</si>
  <si>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</si>
  <si>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</si>
  <si>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</si>
  <si>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</si>
  <si>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</si>
  <si>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</si>
  <si>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</si>
  <si>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</si>
  <si>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</si>
  <si>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</si>
  <si>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</si>
  <si>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</si>
  <si>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</si>
  <si>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</si>
  <si>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</si>
  <si>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</si>
  <si>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</si>
  <si>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</si>
  <si>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</si>
  <si>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</si>
  <si>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</si>
  <si>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</si>
  <si>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</si>
  <si>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</si>
  <si>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</si>
  <si>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</si>
  <si>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</si>
  <si>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</si>
  <si>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</si>
  <si>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</si>
  <si>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</si>
  <si>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</si>
  <si>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</si>
  <si>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</si>
  <si>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</si>
  <si>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</si>
  <si>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</si>
  <si>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</si>
  <si>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</si>
  <si>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</si>
  <si>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</si>
  <si>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</si>
  <si>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</si>
  <si>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</si>
  <si>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</si>
  <si>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</si>
  <si>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</si>
  <si>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</si>
  <si>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</si>
  <si>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</si>
  <si>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</si>
  <si>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</si>
  <si>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</si>
  <si>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</si>
  <si>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</si>
  <si>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</si>
  <si>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</si>
  <si>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</si>
  <si>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</si>
  <si>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</si>
  <si>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</si>
  <si>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</si>
  <si>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</si>
  <si>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</si>
  <si>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</si>
  <si>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</si>
  <si>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</si>
  <si>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</si>
  <si>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</si>
  <si>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</si>
  <si>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</si>
  <si>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</si>
  <si>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</si>
  <si>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</si>
  <si>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</si>
  <si>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</si>
  <si>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</si>
  <si>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</si>
  <si>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</si>
  <si>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</si>
  <si>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</si>
  <si>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</si>
  <si>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</si>
  <si>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</si>
  <si>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</si>
  <si>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</si>
  <si>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</si>
  <si>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</si>
  <si>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</si>
  <si>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</si>
  <si>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</si>
  <si>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</si>
  <si>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</si>
  <si>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</si>
  <si>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</si>
  <si>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</si>
  <si>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</si>
  <si>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</si>
  <si>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</si>
  <si>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</si>
  <si>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</si>
  <si>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</si>
  <si>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</si>
  <si>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</si>
  <si>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</si>
  <si>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</si>
  <si>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</si>
  <si>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</si>
  <si>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</si>
  <si>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</si>
  <si>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</si>
  <si>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</si>
  <si>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</si>
  <si>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</si>
  <si>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</si>
  <si>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</si>
  <si>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</si>
  <si>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</si>
  <si>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</si>
  <si>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</si>
  <si>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</si>
  <si>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</si>
  <si>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</si>
  <si>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</si>
  <si>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</si>
  <si>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</si>
  <si>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</si>
  <si>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</si>
  <si>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</si>
  <si>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</si>
  <si>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</si>
  <si>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</si>
  <si>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</si>
  <si>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</si>
  <si>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</si>
  <si>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</si>
  <si>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</si>
  <si>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</si>
  <si>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</si>
  <si>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</si>
  <si>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</si>
  <si>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</si>
  <si>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</si>
  <si>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</si>
  <si>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</si>
  <si>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</si>
  <si>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</si>
  <si>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</si>
  <si>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</si>
  <si>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</si>
  <si>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</si>
  <si>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</si>
  <si>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</si>
  <si>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</si>
  <si>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</si>
  <si>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</si>
  <si>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</si>
  <si>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</si>
  <si>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</si>
  <si>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</si>
  <si>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</si>
  <si>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</si>
  <si>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</si>
  <si>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</si>
  <si>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</si>
  <si>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</si>
  <si>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</si>
  <si>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</si>
  <si>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</si>
  <si>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</si>
  <si>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</si>
  <si>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</si>
  <si>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</si>
  <si>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</si>
  <si>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</si>
  <si>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</si>
  <si>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</si>
  <si>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</si>
  <si>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</si>
  <si>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</si>
  <si>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</si>
  <si>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</si>
  <si>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</si>
  <si>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</si>
  <si>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</si>
  <si>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</si>
  <si>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</si>
  <si>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</si>
  <si>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</si>
  <si>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</si>
  <si>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</si>
  <si>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</si>
  <si>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</si>
  <si>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</si>
  <si>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</si>
  <si>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</si>
  <si>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</si>
  <si>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</si>
  <si>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</si>
  <si>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</si>
  <si>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</si>
  <si>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</si>
  <si>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</si>
  <si>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</si>
  <si>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</si>
  <si>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</si>
  <si>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</si>
  <si>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</si>
  <si>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</si>
  <si>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</si>
  <si>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</si>
  <si>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</si>
  <si>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</si>
  <si>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</si>
  <si>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</si>
  <si>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</si>
  <si>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</si>
  <si>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</si>
  <si>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</si>
  <si>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</si>
  <si>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</si>
  <si>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</si>
  <si>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</si>
  <si>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</si>
  <si>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</si>
  <si>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</si>
  <si>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</si>
  <si>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</si>
  <si>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</si>
  <si>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</si>
  <si>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</si>
  <si>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</si>
  <si>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</si>
  <si>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</si>
  <si>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</si>
  <si>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</si>
  <si>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</si>
  <si>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</si>
  <si>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</si>
  <si>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</si>
  <si>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</si>
  <si>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</si>
  <si>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</si>
  <si>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</si>
  <si>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</si>
  <si>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</si>
  <si>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</si>
  <si>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</si>
  <si>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</si>
  <si>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</si>
  <si>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</si>
  <si>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</si>
  <si>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</si>
  <si>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</si>
  <si>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</si>
  <si>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</si>
  <si>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</si>
  <si>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</si>
  <si>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</si>
  <si>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</si>
  <si>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</si>
  <si>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</si>
  <si>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</si>
  <si>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</si>
  <si>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</si>
  <si>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</si>
  <si>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</si>
  <si>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</si>
  <si>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</si>
  <si>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</si>
  <si>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</si>
  <si>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</si>
  <si>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</si>
  <si>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</si>
  <si>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</si>
  <si>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</si>
  <si>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</si>
  <si>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</si>
  <si>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</si>
  <si>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</si>
  <si>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</si>
  <si>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</si>
  <si>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</si>
  <si>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</si>
  <si>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</si>
  <si>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</si>
  <si>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</si>
  <si>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</si>
  <si>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</si>
  <si>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</si>
  <si>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</si>
  <si>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</si>
  <si>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</si>
  <si>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</si>
  <si>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</si>
  <si>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</si>
  <si>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</si>
  <si>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</si>
  <si>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</si>
  <si>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</si>
  <si>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</si>
  <si>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</si>
  <si>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</si>
  <si>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</si>
  <si>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</si>
  <si>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</si>
  <si>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</si>
  <si>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</si>
  <si>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</si>
  <si>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</si>
  <si>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</si>
  <si>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</si>
  <si>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</si>
  <si>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</si>
  <si>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</si>
  <si>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</si>
  <si>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</si>
  <si>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</si>
  <si>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</si>
  <si>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</si>
  <si>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</si>
  <si>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</si>
  <si>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</si>
  <si>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</si>
  <si>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</si>
  <si>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</si>
  <si>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</si>
  <si>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</si>
  <si>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</si>
  <si>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</si>
  <si>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</si>
  <si>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</si>
  <si>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</si>
  <si>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</si>
  <si>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</si>
  <si>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</si>
  <si>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</si>
  <si>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</si>
  <si>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</si>
  <si>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</si>
  <si>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</si>
  <si>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</si>
  <si>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</si>
  <si>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</si>
  <si>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</si>
  <si>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</si>
  <si>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</si>
  <si>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</si>
  <si>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</si>
  <si>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</si>
  <si>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</si>
  <si>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</si>
  <si>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</si>
  <si>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</si>
  <si>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</si>
  <si>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</si>
  <si>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</si>
  <si>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</si>
  <si>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</si>
  <si>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</si>
  <si>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</si>
  <si>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</si>
  <si>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</si>
  <si>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</si>
  <si>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</si>
  <si>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</si>
  <si>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</si>
  <si>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</si>
  <si>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</si>
  <si>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</si>
  <si>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</si>
  <si>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</si>
  <si>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</si>
  <si>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</si>
  <si>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</si>
  <si>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</si>
  <si>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</si>
  <si>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</si>
  <si>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</si>
  <si>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</si>
  <si>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</si>
  <si>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</si>
  <si>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</si>
  <si>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</si>
  <si>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</si>
  <si>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</si>
  <si>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</si>
  <si>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</si>
  <si>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</si>
  <si>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</si>
  <si>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</si>
  <si>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</si>
  <si>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</si>
  <si>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</si>
  <si>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</si>
  <si>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</si>
  <si>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</si>
  <si>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</si>
  <si>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</si>
  <si>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</si>
  <si>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</si>
  <si>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</si>
  <si>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</si>
  <si>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</si>
  <si>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</si>
  <si>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</si>
  <si>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</si>
  <si>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</si>
  <si>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</si>
  <si>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</si>
  <si>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</si>
  <si>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</si>
  <si>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</si>
  <si>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</si>
  <si>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</si>
  <si>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</si>
  <si>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</si>
  <si>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</si>
  <si>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</si>
  <si>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</si>
  <si>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</si>
  <si>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</si>
  <si>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</si>
  <si>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</si>
  <si>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</si>
  <si>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</si>
  <si>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</si>
  <si>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</si>
  <si>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</si>
  <si>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</si>
  <si>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</si>
  <si>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</si>
  <si>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</si>
  <si>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</si>
  <si>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</si>
  <si>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</si>
  <si>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</si>
  <si>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</si>
  <si>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</si>
  <si>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</si>
  <si>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</si>
  <si>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</si>
  <si>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</si>
  <si>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</si>
  <si>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</si>
  <si>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</si>
  <si>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</si>
  <si>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</si>
  <si>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</si>
  <si>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</si>
  <si>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</si>
  <si>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</si>
  <si>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</si>
  <si>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</si>
  <si>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</si>
  <si>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</si>
  <si>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</si>
  <si>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</si>
  <si>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</si>
  <si>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</si>
  <si>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</si>
  <si>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</si>
  <si>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</si>
  <si>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</si>
  <si>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</si>
  <si>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</si>
  <si>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</si>
  <si>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</si>
  <si>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</si>
  <si>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</si>
  <si>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</si>
  <si>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</si>
  <si>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</si>
  <si>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</si>
  <si>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</si>
  <si>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</si>
  <si>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</si>
  <si>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</si>
  <si>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</si>
  <si>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</si>
  <si>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</si>
  <si>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</si>
  <si>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</si>
  <si>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</si>
  <si>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</si>
  <si>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</si>
  <si>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</si>
  <si>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</si>
  <si>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</si>
  <si>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</si>
  <si>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</si>
  <si>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</si>
  <si>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</si>
  <si>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</si>
  <si>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</si>
  <si>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</si>
  <si>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</si>
  <si>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</si>
  <si>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</si>
  <si>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</si>
  <si>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</si>
  <si>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</si>
  <si>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</si>
  <si>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</si>
  <si>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</si>
  <si>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</si>
  <si>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</si>
  <si>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</si>
  <si>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</si>
  <si>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</si>
  <si>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</si>
  <si>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</si>
  <si>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</si>
  <si>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</si>
  <si>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</si>
  <si>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</si>
  <si>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</si>
  <si>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</si>
  <si>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</si>
  <si>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</si>
  <si>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</si>
  <si>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</si>
  <si>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</si>
  <si>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</si>
  <si>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</si>
  <si>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</si>
  <si>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</si>
  <si>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</si>
  <si>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</si>
  <si>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</si>
  <si>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</si>
  <si>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</si>
  <si>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</si>
  <si>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</si>
  <si>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</si>
  <si>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</si>
  <si>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</si>
  <si>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</si>
  <si>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</si>
  <si>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</si>
  <si>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</si>
  <si>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</si>
  <si>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</si>
  <si>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</si>
  <si>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</si>
  <si>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</si>
  <si>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</si>
  <si>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</si>
  <si>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</si>
  <si>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</si>
  <si>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</si>
  <si>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</si>
  <si>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</si>
  <si>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</si>
  <si>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</si>
  <si>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</si>
  <si>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</si>
  <si>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</si>
  <si>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</si>
  <si>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</si>
  <si>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</si>
  <si>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</si>
  <si>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</si>
  <si>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</si>
  <si>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</si>
  <si>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</si>
  <si>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</si>
  <si>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</si>
  <si>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</si>
  <si>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</si>
  <si>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</si>
  <si>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</si>
  <si>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</si>
  <si>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</si>
  <si>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</si>
  <si>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</si>
  <si>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</si>
  <si>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</si>
  <si>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</si>
  <si>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</si>
  <si>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</si>
  <si>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</si>
  <si>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</si>
  <si>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</si>
  <si>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</si>
  <si>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</si>
  <si>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</si>
  <si>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</si>
  <si>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</si>
  <si>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</si>
  <si>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</si>
  <si>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</si>
  <si>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</si>
  <si>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</si>
  <si>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</si>
  <si>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</si>
  <si>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</si>
  <si>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</si>
  <si>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</si>
  <si>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</si>
  <si>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</si>
  <si>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</si>
  <si>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</si>
  <si>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</si>
  <si>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</si>
  <si>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</si>
  <si>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</si>
  <si>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</si>
  <si>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</si>
  <si>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</si>
  <si>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</si>
  <si>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</si>
  <si>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</si>
  <si>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</si>
  <si>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</si>
  <si>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</si>
  <si>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</si>
  <si>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</si>
  <si>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</si>
  <si>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</si>
  <si>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</si>
  <si>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</si>
  <si>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</si>
  <si>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</si>
  <si>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</si>
  <si>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</si>
  <si>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</si>
  <si>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</si>
  <si>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</si>
  <si>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</si>
  <si>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</si>
  <si>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</si>
  <si>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</si>
  <si>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</si>
  <si>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</si>
  <si>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</si>
  <si>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</si>
  <si>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</si>
  <si>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</si>
  <si>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</si>
  <si>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</si>
  <si>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</si>
  <si>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</si>
  <si>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</si>
  <si>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</si>
  <si>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</si>
  <si>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</si>
  <si>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</si>
  <si>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</si>
  <si>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</si>
  <si>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</si>
  <si>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</si>
  <si>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</si>
  <si>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</si>
  <si>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</si>
  <si>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</si>
  <si>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</si>
  <si>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</si>
  <si>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</si>
  <si>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</si>
  <si>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</si>
  <si>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</si>
  <si>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</si>
  <si>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</si>
  <si>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</si>
  <si>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</si>
  <si>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</si>
  <si>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</si>
  <si>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</si>
  <si>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</si>
  <si>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</si>
  <si>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</si>
  <si>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</si>
  <si>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</si>
  <si>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</si>
  <si>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</si>
  <si>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</si>
  <si>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</si>
  <si>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</si>
  <si>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</si>
  <si>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</si>
  <si>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</si>
  <si>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</si>
  <si>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</si>
  <si>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</si>
  <si>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</si>
  <si>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</si>
  <si>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</si>
  <si>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</si>
  <si>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</si>
  <si>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</si>
  <si>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</si>
  <si>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</si>
  <si>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</si>
  <si>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</si>
  <si>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</si>
  <si>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</si>
  <si>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</si>
  <si>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</si>
  <si>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</si>
  <si>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</si>
  <si>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</si>
  <si>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</si>
  <si>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</si>
  <si>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</si>
  <si>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</si>
  <si>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</si>
  <si>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</si>
  <si>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</si>
  <si>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</si>
  <si>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</si>
  <si>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</si>
  <si>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</si>
  <si>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</si>
  <si>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</si>
  <si>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</si>
  <si>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</si>
  <si>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</si>
  <si>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</si>
  <si>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</si>
  <si>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</si>
  <si>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</si>
  <si>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</si>
  <si>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</si>
  <si>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</si>
  <si>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</si>
  <si>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</si>
  <si>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</si>
  <si>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</si>
  <si>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</si>
  <si>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</si>
  <si>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</si>
  <si>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</si>
  <si>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</si>
  <si>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</si>
  <si>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</si>
  <si>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</si>
  <si>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</si>
  <si>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</si>
  <si>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</si>
  <si>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</si>
  <si>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</si>
  <si>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</si>
  <si>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</si>
  <si>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</si>
  <si>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</si>
  <si>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</si>
  <si>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</si>
  <si>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</si>
  <si>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</si>
  <si>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</si>
  <si>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</si>
  <si>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</si>
  <si>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</si>
  <si>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</si>
  <si>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</si>
  <si>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</si>
  <si>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</si>
  <si>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</si>
  <si>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</si>
  <si>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</si>
  <si>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</si>
  <si>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</si>
  <si>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</si>
  <si>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</si>
  <si>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</si>
  <si>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</si>
  <si>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</si>
  <si>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</si>
  <si>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</si>
  <si>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</si>
  <si>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</si>
  <si>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</si>
  <si>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</si>
  <si>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</si>
  <si>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</si>
  <si>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</si>
  <si>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</si>
  <si>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</si>
  <si>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</si>
  <si>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</si>
  <si>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</si>
  <si>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</si>
  <si>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</si>
  <si>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</si>
  <si>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</si>
  <si>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</si>
  <si>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</si>
  <si>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</si>
  <si>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</si>
  <si>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</si>
  <si>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</si>
  <si>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</si>
  <si>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</si>
  <si>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</si>
  <si>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</si>
  <si>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</si>
  <si>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</si>
  <si>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</si>
  <si>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</si>
  <si>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</si>
  <si>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</si>
  <si>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</si>
  <si>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</si>
  <si>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</si>
  <si>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</si>
  <si>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</si>
  <si>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</si>
  <si>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</si>
  <si>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</si>
  <si>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</si>
  <si>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</si>
  <si>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</si>
  <si>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</si>
  <si>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</si>
  <si>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</si>
  <si>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</si>
  <si>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</si>
  <si>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</si>
  <si>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</si>
  <si>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</si>
  <si>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</si>
  <si>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</si>
  <si>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</si>
  <si>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</si>
  <si>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</si>
  <si>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</si>
  <si>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</si>
  <si>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</si>
  <si>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</si>
  <si>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</si>
  <si>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</si>
  <si>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</si>
  <si>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</si>
  <si>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</si>
  <si>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</si>
  <si>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</si>
  <si>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</si>
  <si>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</si>
  <si>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</si>
  <si>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</si>
  <si>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</si>
  <si>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</si>
  <si>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</si>
  <si>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</si>
  <si>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</si>
  <si>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</si>
  <si>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</si>
  <si>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</si>
  <si>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</si>
  <si>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</si>
  <si>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</si>
  <si>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</si>
  <si>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</si>
  <si>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</si>
  <si>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</si>
  <si>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</si>
  <si>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</si>
  <si>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</si>
  <si>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</si>
  <si>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</si>
  <si>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</si>
  <si>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</si>
  <si>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</si>
  <si>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</si>
  <si>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</si>
  <si>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</si>
  <si>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</si>
  <si>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</si>
  <si>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</si>
  <si>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</si>
  <si>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</si>
  <si>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</si>
  <si>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</si>
  <si>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</si>
  <si>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</si>
  <si>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</si>
  <si>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</si>
  <si>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</si>
  <si>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</si>
  <si>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</si>
  <si>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</si>
  <si>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</si>
  <si>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</si>
  <si>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</si>
  <si>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</si>
  <si>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</si>
  <si>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</si>
  <si>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</si>
  <si>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</si>
  <si>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</si>
  <si>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</si>
  <si>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</si>
  <si>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</si>
  <si>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</si>
  <si>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</si>
  <si>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</si>
  <si>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</si>
  <si>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</si>
  <si>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</si>
  <si>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</si>
  <si>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</si>
  <si>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</si>
  <si>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</si>
  <si>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</si>
  <si>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</si>
  <si>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</si>
  <si>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</si>
  <si>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</si>
  <si>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</si>
  <si>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</si>
  <si>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</si>
  <si>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</si>
  <si>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</si>
  <si>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</si>
  <si>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</si>
  <si>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</si>
  <si>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</si>
  <si>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</si>
  <si>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</si>
  <si>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</si>
  <si>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</si>
  <si>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</si>
  <si>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</si>
  <si>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</si>
  <si>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</si>
  <si>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</si>
  <si>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</si>
  <si>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</si>
  <si>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</si>
  <si>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</si>
  <si>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</si>
  <si>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</si>
  <si>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</si>
  <si>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</si>
  <si>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</si>
  <si>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</si>
  <si>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</si>
  <si>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</si>
  <si>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</si>
  <si>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</si>
  <si>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</si>
  <si>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</si>
  <si>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</si>
  <si>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</si>
  <si>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</si>
  <si>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</si>
  <si>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</si>
  <si>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</si>
  <si>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</si>
  <si>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</si>
  <si>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</si>
  <si>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</si>
  <si>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</si>
  <si>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</si>
  <si>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</si>
  <si>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</si>
  <si>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</si>
  <si>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</si>
  <si>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</si>
  <si>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</si>
  <si>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</si>
  <si>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</si>
  <si>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</si>
  <si>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</si>
  <si>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</si>
  <si>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</si>
  <si>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</si>
  <si>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</si>
  <si>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</si>
  <si>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</si>
  <si>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</si>
  <si>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</si>
  <si>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</si>
  <si>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</si>
  <si>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</si>
  <si>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</si>
  <si>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</si>
  <si>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</si>
  <si>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</si>
  <si>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</si>
  <si>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</si>
  <si>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</si>
  <si>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</si>
  <si>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</si>
  <si>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</si>
  <si>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</si>
  <si>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</si>
  <si>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</si>
  <si>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</si>
  <si>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</si>
  <si>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</si>
  <si>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</si>
  <si>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</si>
  <si>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</si>
  <si>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</si>
  <si>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</si>
  <si>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</si>
  <si>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</si>
  <si>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</si>
  <si>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</si>
  <si>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</si>
  <si>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</si>
  <si>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</si>
  <si>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</si>
  <si>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</si>
  <si>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</si>
  <si>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</si>
  <si>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</si>
  <si>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</si>
  <si>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</si>
  <si>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</si>
  <si>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</si>
  <si>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</si>
  <si>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</si>
  <si>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</si>
  <si>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</si>
  <si>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</si>
  <si>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</si>
  <si>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</si>
  <si>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</si>
  <si>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</si>
  <si>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</si>
  <si>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</si>
  <si>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</si>
  <si>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</si>
  <si>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</si>
  <si>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</si>
  <si>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</si>
  <si>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</si>
  <si>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</si>
  <si>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</si>
  <si>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</si>
  <si>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</si>
  <si>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</si>
  <si>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</si>
  <si>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</si>
  <si>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</si>
  <si>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</si>
  <si>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</si>
  <si>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</si>
  <si>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</si>
  <si>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</si>
  <si>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</si>
  <si>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</si>
  <si>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</si>
  <si>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</si>
  <si>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</si>
  <si>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</si>
  <si>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</si>
  <si>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</si>
  <si>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</si>
  <si>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</si>
  <si>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</si>
  <si>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</si>
  <si>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</si>
  <si>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</si>
  <si>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</si>
  <si>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</si>
  <si>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</si>
  <si>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</si>
  <si>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</si>
  <si>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</si>
  <si>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</si>
  <si>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</si>
  <si>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</si>
  <si>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</si>
  <si>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</si>
  <si>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</si>
  <si>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</si>
  <si>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</si>
  <si>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</si>
  <si>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</si>
  <si>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</si>
  <si>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</si>
  <si>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</si>
  <si>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</si>
  <si>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</si>
  <si>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</si>
  <si>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</si>
  <si>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</si>
  <si>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</si>
  <si>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</si>
  <si>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</si>
  <si>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</si>
  <si>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</si>
  <si>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</si>
  <si>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</si>
  <si>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</si>
  <si>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</si>
  <si>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</si>
  <si>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</si>
  <si>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</si>
  <si>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</si>
  <si>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</si>
  <si>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</si>
  <si>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</si>
  <si>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</si>
  <si>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</si>
  <si>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</si>
  <si>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</si>
  <si>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</si>
  <si>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</si>
  <si>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</si>
  <si>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</si>
  <si>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</si>
  <si>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</si>
  <si>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</si>
  <si>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</si>
  <si>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</si>
  <si>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</si>
  <si>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</si>
  <si>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</si>
  <si>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</si>
  <si>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</si>
  <si>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</si>
  <si>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</si>
  <si>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</si>
  <si>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</si>
  <si>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</si>
  <si>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</si>
  <si>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</si>
  <si>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</si>
  <si>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</si>
  <si>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</si>
  <si>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</si>
  <si>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</si>
  <si>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</si>
  <si>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</si>
  <si>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</si>
  <si>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</si>
  <si>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</si>
  <si>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</si>
  <si>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</si>
  <si>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</si>
  <si>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</si>
  <si>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</si>
  <si>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</si>
  <si>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</si>
  <si>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</si>
  <si>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</si>
  <si>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</si>
  <si>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</si>
  <si>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</si>
  <si>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</si>
  <si>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</si>
  <si>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</si>
  <si>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</si>
  <si>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</si>
  <si>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</si>
  <si>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</si>
  <si>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</si>
  <si>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</si>
  <si>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</si>
  <si>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</si>
  <si>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</si>
  <si>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</si>
  <si>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</si>
  <si>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</si>
  <si>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</si>
  <si>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</si>
  <si>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</si>
  <si>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</si>
  <si>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</si>
  <si>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</si>
  <si>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</si>
  <si>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</si>
  <si>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</si>
  <si>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</si>
  <si>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</si>
  <si>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</si>
  <si>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</si>
  <si>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</si>
  <si>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</si>
  <si>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</si>
  <si>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</si>
  <si>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</si>
  <si>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</si>
  <si>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</si>
  <si>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</si>
  <si>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</si>
  <si>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</si>
  <si>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</si>
  <si>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</si>
  <si>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</si>
  <si>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</si>
  <si>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</si>
  <si>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</si>
  <si>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</si>
  <si>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</si>
  <si>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</si>
  <si>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</si>
  <si>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</si>
  <si>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</si>
  <si>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</si>
  <si>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</si>
  <si>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</si>
  <si>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</si>
  <si>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</si>
  <si>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</si>
  <si>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</si>
  <si>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</si>
  <si>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</si>
  <si>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</si>
  <si>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</si>
  <si>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</si>
  <si>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</si>
  <si>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</si>
  <si>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</si>
  <si>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</si>
  <si>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</si>
  <si>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</si>
  <si>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</si>
  <si>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</si>
  <si>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</si>
  <si>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</si>
  <si>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</si>
  <si>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</si>
  <si>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</si>
  <si>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</si>
  <si>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</si>
  <si>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</si>
  <si>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</si>
  <si>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</si>
  <si>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</si>
  <si>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</si>
  <si>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</si>
  <si>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</si>
  <si>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</si>
  <si>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</si>
  <si>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</si>
  <si>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</si>
  <si>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</si>
  <si>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</si>
  <si>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</si>
  <si>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</si>
  <si>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</si>
  <si>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</si>
  <si>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</si>
  <si>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</si>
  <si>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</si>
  <si>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</si>
  <si>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</si>
  <si>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</si>
  <si>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</si>
  <si>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</si>
  <si>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</si>
  <si>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</si>
  <si>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</si>
  <si>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</si>
  <si>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</si>
  <si>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</si>
  <si>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</si>
  <si>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</si>
  <si>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</si>
  <si>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</si>
  <si>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</si>
  <si>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</si>
  <si>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</si>
  <si>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</si>
  <si>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</si>
  <si>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</si>
  <si>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</si>
  <si>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</si>
  <si>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</si>
  <si>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</si>
  <si>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</si>
  <si>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</si>
  <si>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</si>
  <si>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</si>
  <si>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</si>
  <si>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</si>
  <si>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</si>
  <si>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</si>
  <si>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</si>
  <si>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</si>
  <si>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</si>
  <si>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</si>
  <si>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</si>
  <si>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</si>
  <si>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</si>
  <si>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</si>
  <si>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</si>
  <si>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</si>
  <si>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</si>
  <si>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</si>
  <si>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</si>
  <si>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</si>
  <si>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</si>
  <si>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</si>
  <si>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</si>
  <si>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</si>
  <si>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</si>
  <si>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</si>
  <si>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</si>
  <si>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</si>
  <si>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</si>
  <si>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</si>
  <si>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</si>
  <si>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</si>
  <si>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</si>
  <si>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</si>
  <si>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</si>
  <si>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</si>
  <si>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</si>
  <si>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</si>
  <si>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</si>
  <si>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</si>
  <si>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</si>
  <si>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</si>
  <si>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</si>
  <si>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</si>
  <si>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</si>
  <si>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</si>
  <si>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</si>
  <si>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</si>
  <si>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</si>
  <si>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</si>
  <si>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</si>
  <si>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</si>
  <si>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</si>
  <si>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</si>
  <si>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</si>
  <si>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</si>
  <si>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</si>
  <si>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</si>
  <si>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</si>
  <si>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</si>
  <si>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</si>
  <si>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</si>
  <si>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</si>
  <si>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</si>
  <si>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</si>
  <si>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</si>
  <si>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</si>
  <si>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</si>
  <si>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</si>
  <si>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</si>
  <si>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</si>
  <si>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</si>
  <si>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</si>
  <si>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</si>
  <si>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</si>
  <si>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</si>
  <si>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</si>
  <si>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</si>
  <si>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</si>
  <si>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</si>
  <si>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</si>
  <si>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</si>
  <si>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</si>
  <si>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</si>
  <si>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</si>
  <si>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</si>
  <si>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</si>
  <si>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</si>
  <si>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</si>
  <si>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</si>
  <si>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</si>
  <si>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</si>
  <si>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</si>
  <si>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</si>
  <si>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</si>
  <si>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</si>
  <si>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</si>
  <si>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</si>
  <si>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</si>
  <si>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</si>
  <si>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</si>
  <si>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</si>
  <si>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</si>
  <si>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</si>
  <si>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</si>
  <si>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</si>
  <si>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</si>
  <si>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</si>
  <si>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</si>
  <si>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</si>
  <si>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</si>
  <si>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</si>
  <si>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</si>
  <si>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</si>
  <si>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</si>
  <si>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</si>
  <si>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</si>
  <si>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</si>
  <si>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</si>
  <si>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</si>
  <si>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</si>
  <si>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</si>
  <si>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</si>
  <si>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</si>
  <si>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</si>
  <si>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</si>
  <si>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</si>
  <si>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</si>
  <si>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</si>
  <si>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</si>
  <si>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</si>
  <si>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</si>
  <si>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</si>
  <si>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</si>
  <si>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</si>
  <si>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</si>
  <si>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</si>
  <si>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</si>
  <si>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</si>
  <si>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</si>
  <si>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</si>
  <si>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</si>
  <si>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</si>
  <si>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</si>
  <si>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</si>
  <si>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</si>
  <si>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</si>
  <si>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</si>
  <si>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</si>
  <si>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</si>
  <si>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</si>
  <si>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</si>
  <si>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</si>
  <si>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</si>
  <si>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</si>
  <si>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</si>
  <si>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</si>
  <si>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</si>
  <si>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</si>
  <si>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</si>
  <si>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</si>
  <si>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</si>
  <si>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</si>
  <si>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</si>
  <si>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</si>
  <si>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</si>
  <si>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</si>
  <si>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</si>
  <si>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</si>
  <si>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</si>
  <si>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</si>
  <si>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</si>
  <si>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</si>
  <si>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Bujanovac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</si>
</sst>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237</c:v>
                </c:pt>
                <c:pt idx="1">
                  <c:v>304</c:v>
                </c:pt>
                <c:pt idx="2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344</c:v>
                </c:pt>
                <c:pt idx="1">
                  <c:v>439</c:v>
                </c:pt>
                <c:pt idx="2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70656"/>
        <c:axId val="134072192"/>
      </c:barChart>
      <c:catAx>
        <c:axId val="1340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72192"/>
        <c:crosses val="autoZero"/>
        <c:auto val="1"/>
        <c:lblAlgn val="ctr"/>
        <c:lblOffset val="100"/>
        <c:noMultiLvlLbl val="0"/>
      </c:catAx>
      <c:valAx>
        <c:axId val="13407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70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4157</c:v>
                </c:pt>
                <c:pt idx="1">
                  <c:v>3982</c:v>
                </c:pt>
                <c:pt idx="2">
                  <c:v>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89600"/>
        <c:axId val="142099584"/>
      </c:barChart>
      <c:catAx>
        <c:axId val="1420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99584"/>
        <c:crosses val="autoZero"/>
        <c:auto val="1"/>
        <c:lblAlgn val="ctr"/>
        <c:lblOffset val="100"/>
        <c:noMultiLvlLbl val="0"/>
      </c:catAx>
      <c:valAx>
        <c:axId val="14209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8960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35</c:v>
                </c:pt>
                <c:pt idx="1">
                  <c:v>62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30560"/>
        <c:axId val="142140544"/>
      </c:barChart>
      <c:catAx>
        <c:axId val="14213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40544"/>
        <c:crosses val="autoZero"/>
        <c:auto val="1"/>
        <c:lblAlgn val="ctr"/>
        <c:lblOffset val="100"/>
        <c:noMultiLvlLbl val="0"/>
      </c:catAx>
      <c:valAx>
        <c:axId val="142140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3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50</c:v>
                </c:pt>
                <c:pt idx="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71456"/>
        <c:axId val="142385536"/>
      </c:barChart>
      <c:catAx>
        <c:axId val="14237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85536"/>
        <c:crosses val="autoZero"/>
        <c:auto val="1"/>
        <c:lblAlgn val="ctr"/>
        <c:lblOffset val="100"/>
        <c:noMultiLvlLbl val="0"/>
      </c:catAx>
      <c:valAx>
        <c:axId val="142385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7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2995</c:v>
                </c:pt>
                <c:pt idx="1">
                  <c:v>2714</c:v>
                </c:pt>
                <c:pt idx="2">
                  <c:v>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26496"/>
        <c:axId val="142428032"/>
      </c:barChart>
      <c:catAx>
        <c:axId val="1424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28032"/>
        <c:crosses val="autoZero"/>
        <c:auto val="1"/>
        <c:lblAlgn val="ctr"/>
        <c:lblOffset val="100"/>
        <c:noMultiLvlLbl val="0"/>
      </c:catAx>
      <c:valAx>
        <c:axId val="14242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2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20.099376461418551</c:v>
                </c:pt>
                <c:pt idx="1">
                  <c:v>66.864770070148097</c:v>
                </c:pt>
                <c:pt idx="2">
                  <c:v>13.035853468433359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632064"/>
        <c:axId val="142633600"/>
      </c:barChart>
      <c:catAx>
        <c:axId val="14263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33600"/>
        <c:crosses val="autoZero"/>
        <c:auto val="1"/>
        <c:lblAlgn val="ctr"/>
        <c:lblOffset val="100"/>
        <c:noMultiLvlLbl val="0"/>
      </c:catAx>
      <c:valAx>
        <c:axId val="14263360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63206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684928"/>
        <c:axId val="142686464"/>
      </c:barChart>
      <c:catAx>
        <c:axId val="1426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86464"/>
        <c:crosses val="autoZero"/>
        <c:auto val="1"/>
        <c:lblAlgn val="ctr"/>
        <c:lblOffset val="100"/>
        <c:noMultiLvlLbl val="0"/>
      </c:catAx>
      <c:valAx>
        <c:axId val="14268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684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119.6</c:v>
                </c:pt>
                <c:pt idx="1">
                  <c:v>112.8</c:v>
                </c:pt>
                <c:pt idx="2">
                  <c:v>105.8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115.7</c:v>
                </c:pt>
                <c:pt idx="1">
                  <c:v>105.7</c:v>
                </c:pt>
                <c:pt idx="2">
                  <c:v>91.7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729600"/>
        <c:axId val="142731136"/>
      </c:barChart>
      <c:catAx>
        <c:axId val="14272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31136"/>
        <c:crosses val="autoZero"/>
        <c:auto val="1"/>
        <c:lblAlgn val="ctr"/>
        <c:lblOffset val="100"/>
        <c:noMultiLvlLbl val="0"/>
      </c:catAx>
      <c:valAx>
        <c:axId val="14273113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2960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4532</c:v>
                </c:pt>
                <c:pt idx="1">
                  <c:v>4221</c:v>
                </c:pt>
                <c:pt idx="2">
                  <c:v>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756480"/>
        <c:axId val="142786944"/>
      </c:barChart>
      <c:catAx>
        <c:axId val="1427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86944"/>
        <c:crosses val="autoZero"/>
        <c:auto val="1"/>
        <c:lblAlgn val="ctr"/>
        <c:lblOffset val="100"/>
        <c:noMultiLvlLbl val="0"/>
      </c:catAx>
      <c:valAx>
        <c:axId val="14278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5648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22</c:v>
                </c:pt>
                <c:pt idx="1">
                  <c:v>19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808960"/>
        <c:axId val="142810496"/>
      </c:barChart>
      <c:catAx>
        <c:axId val="14280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10496"/>
        <c:crosses val="autoZero"/>
        <c:auto val="1"/>
        <c:lblAlgn val="ctr"/>
        <c:lblOffset val="100"/>
        <c:noMultiLvlLbl val="0"/>
      </c:catAx>
      <c:valAx>
        <c:axId val="14281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08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217</c:v>
                </c:pt>
                <c:pt idx="1">
                  <c:v>277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19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762560"/>
        <c:axId val="141764096"/>
      </c:barChart>
      <c:catAx>
        <c:axId val="141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64096"/>
        <c:crosses val="autoZero"/>
        <c:auto val="1"/>
        <c:lblAlgn val="ctr"/>
        <c:lblOffset val="100"/>
        <c:noMultiLvlLbl val="0"/>
      </c:catAx>
      <c:valAx>
        <c:axId val="14176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62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108</c:v>
                </c:pt>
                <c:pt idx="1">
                  <c:v>108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159</c:v>
                </c:pt>
                <c:pt idx="1">
                  <c:v>165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861824"/>
        <c:axId val="142863360"/>
      </c:barChart>
      <c:catAx>
        <c:axId val="1428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63360"/>
        <c:crosses val="autoZero"/>
        <c:auto val="1"/>
        <c:lblAlgn val="ctr"/>
        <c:lblOffset val="100"/>
        <c:noMultiLvlLbl val="0"/>
      </c:catAx>
      <c:valAx>
        <c:axId val="14286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6182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2.9106586126266563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2.6768316445830087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2.3894193296960249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2.9812938425565081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3.6340607950116914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4.2381137957911141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3.6438035853468436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3.1396141855027282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2.95450116913484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3.668160561184723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4.084664848012471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3.5341971940763837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2.8789945440374125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2.3504481683554168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1.8730514419329696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1.4224473889321902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0.83057287607170693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0.43355416991426343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199616"/>
        <c:axId val="143213696"/>
      </c:barChart>
      <c:catAx>
        <c:axId val="1431996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3213696"/>
        <c:crosses val="autoZero"/>
        <c:auto val="1"/>
        <c:lblAlgn val="ctr"/>
        <c:lblOffset val="100"/>
        <c:noMultiLvlLbl val="0"/>
      </c:catAx>
      <c:valAx>
        <c:axId val="1432136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31996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3.073850350740452</c:v>
                </c:pt>
                <c:pt idx="1">
                  <c:v>2.7231098986749807</c:v>
                </c:pt>
                <c:pt idx="2">
                  <c:v>2.7888737334372564</c:v>
                </c:pt>
                <c:pt idx="3">
                  <c:v>3.2297349961028834</c:v>
                </c:pt>
                <c:pt idx="4">
                  <c:v>3.7314886983632114</c:v>
                </c:pt>
                <c:pt idx="5">
                  <c:v>4.3111847233047538</c:v>
                </c:pt>
                <c:pt idx="6">
                  <c:v>3.8751948558067033</c:v>
                </c:pt>
                <c:pt idx="7">
                  <c:v>3.3636983632112241</c:v>
                </c:pt>
                <c:pt idx="8">
                  <c:v>3.1030787217459079</c:v>
                </c:pt>
                <c:pt idx="9">
                  <c:v>3.2906274356975835</c:v>
                </c:pt>
                <c:pt idx="10">
                  <c:v>3.8946804364770071</c:v>
                </c:pt>
                <c:pt idx="11">
                  <c:v>3.7217459080280588</c:v>
                </c:pt>
                <c:pt idx="12">
                  <c:v>3.1225643024162122</c:v>
                </c:pt>
                <c:pt idx="13">
                  <c:v>2.4235190958690569</c:v>
                </c:pt>
                <c:pt idx="14">
                  <c:v>1.6489672642244741</c:v>
                </c:pt>
                <c:pt idx="15">
                  <c:v>1.1301636788776306</c:v>
                </c:pt>
                <c:pt idx="16">
                  <c:v>0.62840997661730313</c:v>
                </c:pt>
                <c:pt idx="17">
                  <c:v>0.29471940763834759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246464"/>
        <c:axId val="143248000"/>
      </c:barChart>
      <c:catAx>
        <c:axId val="1432464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3248000"/>
        <c:crosses val="autoZero"/>
        <c:auto val="1"/>
        <c:lblAlgn val="ctr"/>
        <c:lblOffset val="100"/>
        <c:noMultiLvlLbl val="0"/>
      </c:catAx>
      <c:valAx>
        <c:axId val="1432480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464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0.28683486507053796</c:v>
                </c:pt>
                <c:pt idx="1">
                  <c:v>0.27421236872812138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6.1640227126382952</c:v>
                </c:pt>
                <c:pt idx="1">
                  <c:v>2.9404900816802799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12.603172744834046</c:v>
                </c:pt>
                <c:pt idx="1">
                  <c:v>6.9136522753792296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32.863080255224489</c:v>
                </c:pt>
                <c:pt idx="1">
                  <c:v>24.224037339556592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36.392905227419071</c:v>
                </c:pt>
                <c:pt idx="1">
                  <c:v>53.815635939323222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3.0673769244277937</c:v>
                </c:pt>
                <c:pt idx="1">
                  <c:v>3.3663943990665115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8.6226072703857639</c:v>
                </c:pt>
                <c:pt idx="1">
                  <c:v>8.4655775962660442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725120"/>
        <c:axId val="144726656"/>
      </c:barChart>
      <c:catAx>
        <c:axId val="14472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26656"/>
        <c:crosses val="autoZero"/>
        <c:auto val="1"/>
        <c:lblAlgn val="ctr"/>
        <c:lblOffset val="100"/>
        <c:noMultiLvlLbl val="0"/>
      </c:catAx>
      <c:valAx>
        <c:axId val="144726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251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30.13522215067611</c:v>
                </c:pt>
                <c:pt idx="1">
                  <c:v>20.711785297549593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30.703038108060642</c:v>
                </c:pt>
                <c:pt idx="1">
                  <c:v>31.575262543757294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38.863197330679625</c:v>
                </c:pt>
                <c:pt idx="1">
                  <c:v>47.462077012835472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0.29854241058362113</c:v>
                </c:pt>
                <c:pt idx="1">
                  <c:v>0.25087514585764292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789888"/>
        <c:axId val="144791424"/>
      </c:barChart>
      <c:catAx>
        <c:axId val="14478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91424"/>
        <c:crosses val="autoZero"/>
        <c:auto val="1"/>
        <c:lblAlgn val="ctr"/>
        <c:lblOffset val="100"/>
        <c:noMultiLvlLbl val="0"/>
      </c:catAx>
      <c:valAx>
        <c:axId val="144791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898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25</c:v>
                </c:pt>
                <c:pt idx="1">
                  <c:v>15</c:v>
                </c:pt>
                <c:pt idx="2">
                  <c:v>85</c:v>
                </c:pt>
                <c:pt idx="3">
                  <c:v>134</c:v>
                </c:pt>
                <c:pt idx="4">
                  <c:v>236</c:v>
                </c:pt>
                <c:pt idx="5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40</c:v>
                </c:pt>
                <c:pt idx="1">
                  <c:v>23</c:v>
                </c:pt>
                <c:pt idx="2">
                  <c:v>66</c:v>
                </c:pt>
                <c:pt idx="3">
                  <c:v>84</c:v>
                </c:pt>
                <c:pt idx="4">
                  <c:v>83</c:v>
                </c:pt>
                <c:pt idx="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4818176"/>
        <c:axId val="144819712"/>
      </c:barChart>
      <c:catAx>
        <c:axId val="14481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19712"/>
        <c:crosses val="autoZero"/>
        <c:auto val="1"/>
        <c:lblAlgn val="ctr"/>
        <c:lblOffset val="100"/>
        <c:noMultiLvlLbl val="0"/>
      </c:catAx>
      <c:valAx>
        <c:axId val="144819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1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5</c:v>
                </c:pt>
                <c:pt idx="1">
                  <c:v>2.23</c:v>
                </c:pt>
                <c:pt idx="3">
                  <c:v>7.22</c:v>
                </c:pt>
                <c:pt idx="4">
                  <c:v>2.2599999999999998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4876672"/>
        <c:axId val="144878208"/>
      </c:barChart>
      <c:catAx>
        <c:axId val="1448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878208"/>
        <c:crosses val="autoZero"/>
        <c:auto val="1"/>
        <c:lblAlgn val="ctr"/>
        <c:lblOffset val="100"/>
        <c:noMultiLvlLbl val="0"/>
      </c:catAx>
      <c:valAx>
        <c:axId val="14487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87667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12.962962962962962</c:v>
                </c:pt>
                <c:pt idx="1">
                  <c:v>65.71390763530502</c:v>
                </c:pt>
                <c:pt idx="2">
                  <c:v>8.8641665171361925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87.037037037037038</c:v>
                </c:pt>
                <c:pt idx="1">
                  <c:v>34.286092364694987</c:v>
                </c:pt>
                <c:pt idx="2">
                  <c:v>91.135833482863802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244160"/>
        <c:axId val="145245696"/>
      </c:barChart>
      <c:catAx>
        <c:axId val="145244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245696"/>
        <c:crosses val="autoZero"/>
        <c:auto val="1"/>
        <c:lblAlgn val="ctr"/>
        <c:lblOffset val="100"/>
        <c:noMultiLvlLbl val="0"/>
      </c:catAx>
      <c:valAx>
        <c:axId val="145245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2441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12.5</c:v>
                </c:pt>
                <c:pt idx="1">
                  <c:v>11</c:v>
                </c:pt>
                <c:pt idx="2">
                  <c:v>65.400000000000006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323904"/>
        <c:axId val="145325440"/>
      </c:barChart>
      <c:catAx>
        <c:axId val="14532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25440"/>
        <c:crosses val="autoZero"/>
        <c:auto val="1"/>
        <c:lblAlgn val="ctr"/>
        <c:lblOffset val="100"/>
        <c:noMultiLvlLbl val="0"/>
      </c:catAx>
      <c:valAx>
        <c:axId val="14532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32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201</c:v>
                </c:pt>
                <c:pt idx="1">
                  <c:v>209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226</c:v>
                </c:pt>
                <c:pt idx="1">
                  <c:v>196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991360"/>
        <c:axId val="144992896"/>
      </c:barChart>
      <c:catAx>
        <c:axId val="14499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992896"/>
        <c:crosses val="autoZero"/>
        <c:auto val="1"/>
        <c:lblAlgn val="ctr"/>
        <c:lblOffset val="100"/>
        <c:noMultiLvlLbl val="0"/>
      </c:catAx>
      <c:valAx>
        <c:axId val="144992896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99136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2571</c:v>
                </c:pt>
                <c:pt idx="1">
                  <c:v>2175</c:v>
                </c:pt>
                <c:pt idx="2">
                  <c:v>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2219</c:v>
                </c:pt>
                <c:pt idx="1">
                  <c:v>1747</c:v>
                </c:pt>
                <c:pt idx="2">
                  <c:v>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11072"/>
        <c:axId val="141497472"/>
      </c:barChart>
      <c:catAx>
        <c:axId val="14181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497472"/>
        <c:crosses val="autoZero"/>
        <c:auto val="1"/>
        <c:lblAlgn val="ctr"/>
        <c:lblOffset val="100"/>
        <c:noMultiLvlLbl val="0"/>
      </c:catAx>
      <c:valAx>
        <c:axId val="14149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110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224</c:v>
                </c:pt>
                <c:pt idx="1">
                  <c:v>272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262</c:v>
                </c:pt>
                <c:pt idx="1">
                  <c:v>275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40128"/>
        <c:axId val="145041664"/>
      </c:barChart>
      <c:catAx>
        <c:axId val="14504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041664"/>
        <c:crosses val="autoZero"/>
        <c:auto val="1"/>
        <c:lblAlgn val="ctr"/>
        <c:lblOffset val="100"/>
        <c:noMultiLvlLbl val="0"/>
      </c:catAx>
      <c:valAx>
        <c:axId val="14504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040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11.293781272337384</c:v>
                </c:pt>
                <c:pt idx="1">
                  <c:v>15.163660654642619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17.026447462473197</c:v>
                </c:pt>
                <c:pt idx="1">
                  <c:v>20.240480961923847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13.824160114367407</c:v>
                </c:pt>
                <c:pt idx="1">
                  <c:v>15.096860387441549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17.183702644746248</c:v>
                </c:pt>
                <c:pt idx="1">
                  <c:v>15.898463593854375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15.09649749821301</c:v>
                </c:pt>
                <c:pt idx="1">
                  <c:v>12.658650634602539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25.575411007862758</c:v>
                </c:pt>
                <c:pt idx="1">
                  <c:v>20.941883767535067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5202560"/>
        <c:axId val="145220736"/>
      </c:barChart>
      <c:catAx>
        <c:axId val="145202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220736"/>
        <c:crosses val="autoZero"/>
        <c:auto val="1"/>
        <c:lblAlgn val="ctr"/>
        <c:lblOffset val="100"/>
        <c:noMultiLvlLbl val="0"/>
      </c:catAx>
      <c:valAx>
        <c:axId val="1452207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025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36.950000000000003</c:v>
                </c:pt>
                <c:pt idx="1">
                  <c:v>40.72</c:v>
                </c:pt>
                <c:pt idx="2">
                  <c:v>15.48</c:v>
                </c:pt>
                <c:pt idx="3">
                  <c:v>5.0999999999999996</c:v>
                </c:pt>
                <c:pt idx="4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37.42</c:v>
                </c:pt>
                <c:pt idx="1">
                  <c:v>36.380000000000003</c:v>
                </c:pt>
                <c:pt idx="2">
                  <c:v>18.32</c:v>
                </c:pt>
                <c:pt idx="3">
                  <c:v>5.94</c:v>
                </c:pt>
                <c:pt idx="4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5134720"/>
        <c:axId val="145136256"/>
      </c:barChart>
      <c:catAx>
        <c:axId val="145134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136256"/>
        <c:crosses val="autoZero"/>
        <c:auto val="1"/>
        <c:lblAlgn val="ctr"/>
        <c:lblOffset val="100"/>
        <c:noMultiLvlLbl val="0"/>
      </c:catAx>
      <c:valAx>
        <c:axId val="145136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1347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47328</c:v>
                </c:pt>
                <c:pt idx="1">
                  <c:v>52354</c:v>
                </c:pt>
                <c:pt idx="2">
                  <c:v>60655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157120"/>
        <c:axId val="145433344"/>
      </c:barChart>
      <c:catAx>
        <c:axId val="14515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33344"/>
        <c:crosses val="autoZero"/>
        <c:auto val="1"/>
        <c:lblAlgn val="ctr"/>
        <c:lblOffset val="100"/>
        <c:noMultiLvlLbl val="0"/>
      </c:catAx>
      <c:valAx>
        <c:axId val="14543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157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2076</c:v>
                </c:pt>
                <c:pt idx="1">
                  <c:v>2127</c:v>
                </c:pt>
                <c:pt idx="2">
                  <c:v>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3890</c:v>
                </c:pt>
                <c:pt idx="1">
                  <c:v>3971</c:v>
                </c:pt>
                <c:pt idx="2">
                  <c:v>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75840"/>
        <c:axId val="145485824"/>
      </c:barChart>
      <c:catAx>
        <c:axId val="1454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85824"/>
        <c:crosses val="autoZero"/>
        <c:auto val="1"/>
        <c:lblAlgn val="ctr"/>
        <c:lblOffset val="100"/>
        <c:noMultiLvlLbl val="0"/>
      </c:catAx>
      <c:valAx>
        <c:axId val="14548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7584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21.2</c:v>
                </c:pt>
                <c:pt idx="1">
                  <c:v>36.5</c:v>
                </c:pt>
                <c:pt idx="2">
                  <c:v>0.9</c:v>
                </c:pt>
                <c:pt idx="3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73.310344827586206</c:v>
                </c:pt>
                <c:pt idx="1">
                  <c:v>86.197183098591552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26.689655172413794</c:v>
                </c:pt>
                <c:pt idx="1">
                  <c:v>13.802816901408452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4009984"/>
        <c:axId val="134011520"/>
      </c:barChart>
      <c:catAx>
        <c:axId val="134009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011520"/>
        <c:crosses val="autoZero"/>
        <c:auto val="1"/>
        <c:lblAlgn val="ctr"/>
        <c:lblOffset val="100"/>
        <c:noMultiLvlLbl val="0"/>
      </c:catAx>
      <c:valAx>
        <c:axId val="1340115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0099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25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648640"/>
        <c:axId val="145654528"/>
      </c:barChart>
      <c:catAx>
        <c:axId val="14564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54528"/>
        <c:crosses val="autoZero"/>
        <c:auto val="1"/>
        <c:lblAlgn val="ctr"/>
        <c:lblOffset val="100"/>
        <c:noMultiLvlLbl val="0"/>
      </c:catAx>
      <c:valAx>
        <c:axId val="14565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4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1.8</c:v>
                </c:pt>
                <c:pt idx="1">
                  <c:v>4.9000000000000004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683200"/>
        <c:axId val="145684736"/>
      </c:barChart>
      <c:catAx>
        <c:axId val="1456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84736"/>
        <c:crosses val="autoZero"/>
        <c:auto val="1"/>
        <c:lblAlgn val="ctr"/>
        <c:lblOffset val="100"/>
        <c:noMultiLvlLbl val="0"/>
      </c:catAx>
      <c:valAx>
        <c:axId val="14568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832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</c:v>
                </c:pt>
                <c:pt idx="1">
                  <c:v>2.7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705216"/>
        <c:axId val="145711104"/>
      </c:barChart>
      <c:catAx>
        <c:axId val="1457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711104"/>
        <c:crosses val="autoZero"/>
        <c:auto val="1"/>
        <c:lblAlgn val="ctr"/>
        <c:lblOffset val="100"/>
        <c:noMultiLvlLbl val="0"/>
      </c:catAx>
      <c:valAx>
        <c:axId val="14571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70521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20.3</c:v>
                </c:pt>
                <c:pt idx="1">
                  <c:v>54.7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14.35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20.41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5761792"/>
        <c:axId val="145763328"/>
      </c:barChart>
      <c:catAx>
        <c:axId val="1457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763328"/>
        <c:crosses val="autoZero"/>
        <c:auto val="1"/>
        <c:lblAlgn val="ctr"/>
        <c:lblOffset val="100"/>
        <c:noMultiLvlLbl val="0"/>
      </c:catAx>
      <c:valAx>
        <c:axId val="14576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761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2.7</c:v>
                </c:pt>
                <c:pt idx="1">
                  <c:v>5.3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784192"/>
        <c:axId val="145802368"/>
      </c:barChart>
      <c:catAx>
        <c:axId val="14578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02368"/>
        <c:crosses val="autoZero"/>
        <c:auto val="1"/>
        <c:lblAlgn val="ctr"/>
        <c:lblOffset val="100"/>
        <c:noMultiLvlLbl val="0"/>
      </c:catAx>
      <c:valAx>
        <c:axId val="14580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841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22.6</c:v>
                </c:pt>
                <c:pt idx="1">
                  <c:v>60.5</c:v>
                </c:pt>
                <c:pt idx="2">
                  <c:v>65.5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71.099999999999994</c:v>
                </c:pt>
                <c:pt idx="1">
                  <c:v>39.5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6222080"/>
        <c:axId val="146240256"/>
      </c:barChart>
      <c:catAx>
        <c:axId val="1462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240256"/>
        <c:crosses val="autoZero"/>
        <c:auto val="1"/>
        <c:lblAlgn val="ctr"/>
        <c:lblOffset val="100"/>
        <c:noMultiLvlLbl val="0"/>
      </c:catAx>
      <c:valAx>
        <c:axId val="146240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62220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894</c:v>
                </c:pt>
                <c:pt idx="1">
                  <c:v>1362</c:v>
                </c:pt>
                <c:pt idx="2">
                  <c:v>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163</c:v>
                </c:pt>
                <c:pt idx="1">
                  <c:v>424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258560"/>
        <c:axId val="146260352"/>
      </c:barChart>
      <c:catAx>
        <c:axId val="146258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60352"/>
        <c:crosses val="autoZero"/>
        <c:auto val="1"/>
        <c:lblAlgn val="ctr"/>
        <c:lblOffset val="100"/>
        <c:noMultiLvlLbl val="0"/>
      </c:catAx>
      <c:valAx>
        <c:axId val="146260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258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7662</c:v>
                </c:pt>
                <c:pt idx="1">
                  <c:v>12440</c:v>
                </c:pt>
                <c:pt idx="2">
                  <c:v>32172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423</c:v>
                </c:pt>
                <c:pt idx="1">
                  <c:v>1808</c:v>
                </c:pt>
                <c:pt idx="2">
                  <c:v>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991936"/>
        <c:axId val="146001920"/>
      </c:barChart>
      <c:catAx>
        <c:axId val="14599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001920"/>
        <c:crosses val="autoZero"/>
        <c:auto val="1"/>
        <c:lblAlgn val="ctr"/>
        <c:lblOffset val="100"/>
        <c:noMultiLvlLbl val="0"/>
      </c:catAx>
      <c:valAx>
        <c:axId val="146001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99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8.6</c:v>
                </c:pt>
                <c:pt idx="1">
                  <c:v>9.1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4.3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036608"/>
        <c:axId val="146038144"/>
      </c:barChart>
      <c:catAx>
        <c:axId val="14603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038144"/>
        <c:crosses val="autoZero"/>
        <c:auto val="1"/>
        <c:lblAlgn val="ctr"/>
        <c:lblOffset val="100"/>
        <c:noMultiLvlLbl val="0"/>
      </c:catAx>
      <c:valAx>
        <c:axId val="146038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036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11.3</c:v>
                </c:pt>
                <c:pt idx="1">
                  <c:v>11.7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20.2</c:v>
                </c:pt>
                <c:pt idx="1">
                  <c:v>20.7</c:v>
                </c:pt>
                <c:pt idx="2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093568"/>
        <c:axId val="146095104"/>
      </c:barChart>
      <c:catAx>
        <c:axId val="1460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095104"/>
        <c:crosses val="autoZero"/>
        <c:auto val="1"/>
        <c:lblAlgn val="ctr"/>
        <c:lblOffset val="100"/>
        <c:noMultiLvlLbl val="0"/>
      </c:catAx>
      <c:valAx>
        <c:axId val="14609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093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199.54900000000001</c:v>
                </c:pt>
                <c:pt idx="1">
                  <c:v>314.04899999999998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02080"/>
        <c:axId val="146303616"/>
      </c:barChart>
      <c:catAx>
        <c:axId val="146302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03616"/>
        <c:crosses val="autoZero"/>
        <c:auto val="1"/>
        <c:lblAlgn val="ctr"/>
        <c:lblOffset val="100"/>
        <c:noMultiLvlLbl val="0"/>
      </c:catAx>
      <c:valAx>
        <c:axId val="146303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0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9836.93</c:v>
                </c:pt>
                <c:pt idx="1">
                  <c:v>10612.01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407808"/>
        <c:axId val="146409344"/>
      </c:barChart>
      <c:catAx>
        <c:axId val="14640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09344"/>
        <c:crosses val="autoZero"/>
        <c:auto val="1"/>
        <c:lblAlgn val="ctr"/>
        <c:lblOffset val="100"/>
        <c:noMultiLvlLbl val="0"/>
      </c:catAx>
      <c:valAx>
        <c:axId val="14640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0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117</c:v>
                </c:pt>
                <c:pt idx="1">
                  <c:v>142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98</c:v>
                </c:pt>
                <c:pt idx="1">
                  <c:v>116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39552"/>
        <c:axId val="146457728"/>
      </c:barChart>
      <c:catAx>
        <c:axId val="14643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7728"/>
        <c:crosses val="autoZero"/>
        <c:auto val="1"/>
        <c:lblAlgn val="ctr"/>
        <c:lblOffset val="100"/>
        <c:noMultiLvlLbl val="0"/>
      </c:catAx>
      <c:valAx>
        <c:axId val="14645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39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21</c:v>
                </c:pt>
                <c:pt idx="1">
                  <c:v>29.7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1654656"/>
        <c:axId val="141681024"/>
      </c:barChart>
      <c:catAx>
        <c:axId val="14165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681024"/>
        <c:crosses val="autoZero"/>
        <c:auto val="1"/>
        <c:lblAlgn val="ctr"/>
        <c:lblOffset val="100"/>
        <c:noMultiLvlLbl val="0"/>
      </c:catAx>
      <c:valAx>
        <c:axId val="1416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6546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237</c:v>
                </c:pt>
                <c:pt idx="1">
                  <c:v>304</c:v>
                </c:pt>
                <c:pt idx="2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344</c:v>
                </c:pt>
                <c:pt idx="1">
                  <c:v>439</c:v>
                </c:pt>
                <c:pt idx="2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50848"/>
        <c:axId val="139152384"/>
      </c:barChart>
      <c:catAx>
        <c:axId val="1391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52384"/>
        <c:crosses val="autoZero"/>
        <c:auto val="1"/>
        <c:lblAlgn val="ctr"/>
        <c:lblOffset val="100"/>
        <c:noMultiLvlLbl val="0"/>
      </c:catAx>
      <c:valAx>
        <c:axId val="1391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50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217</c:v>
                </c:pt>
                <c:pt idx="1">
                  <c:v>277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19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01152"/>
        <c:axId val="139215232"/>
      </c:barChart>
      <c:catAx>
        <c:axId val="1392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15232"/>
        <c:crosses val="autoZero"/>
        <c:auto val="1"/>
        <c:lblAlgn val="ctr"/>
        <c:lblOffset val="100"/>
        <c:noMultiLvlLbl val="0"/>
      </c:catAx>
      <c:valAx>
        <c:axId val="1392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01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2571</c:v>
                </c:pt>
                <c:pt idx="1">
                  <c:v>2175</c:v>
                </c:pt>
                <c:pt idx="2">
                  <c:v>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2219</c:v>
                </c:pt>
                <c:pt idx="1">
                  <c:v>1747</c:v>
                </c:pt>
                <c:pt idx="2">
                  <c:v>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34304"/>
        <c:axId val="139256576"/>
      </c:barChart>
      <c:catAx>
        <c:axId val="13923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56576"/>
        <c:crosses val="autoZero"/>
        <c:auto val="1"/>
        <c:lblAlgn val="ctr"/>
        <c:lblOffset val="100"/>
        <c:noMultiLvlLbl val="0"/>
      </c:catAx>
      <c:valAx>
        <c:axId val="13925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343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20.3</c:v>
                </c:pt>
                <c:pt idx="1">
                  <c:v>54.7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21</c:v>
                </c:pt>
                <c:pt idx="1">
                  <c:v>29.7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404672"/>
        <c:axId val="147406208"/>
      </c:barChart>
      <c:catAx>
        <c:axId val="14740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406208"/>
        <c:crosses val="autoZero"/>
        <c:auto val="1"/>
        <c:lblAlgn val="ctr"/>
        <c:lblOffset val="100"/>
        <c:noMultiLvlLbl val="0"/>
      </c:catAx>
      <c:valAx>
        <c:axId val="147406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046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22.6</c:v>
                </c:pt>
                <c:pt idx="1">
                  <c:v>60.5</c:v>
                </c:pt>
                <c:pt idx="2">
                  <c:v>65.5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71.099999999999994</c:v>
                </c:pt>
                <c:pt idx="1">
                  <c:v>39.5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474304"/>
        <c:axId val="147475840"/>
      </c:barChart>
      <c:catAx>
        <c:axId val="147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475840"/>
        <c:crosses val="autoZero"/>
        <c:auto val="1"/>
        <c:lblAlgn val="ctr"/>
        <c:lblOffset val="100"/>
        <c:noMultiLvlLbl val="0"/>
      </c:catAx>
      <c:valAx>
        <c:axId val="147475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474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7502592"/>
        <c:axId val="147504128"/>
      </c:barChart>
      <c:catAx>
        <c:axId val="14750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04128"/>
        <c:crosses val="autoZero"/>
        <c:auto val="1"/>
        <c:lblAlgn val="ctr"/>
        <c:lblOffset val="100"/>
        <c:noMultiLvlLbl val="0"/>
      </c:catAx>
      <c:valAx>
        <c:axId val="14750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502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127</c:v>
                </c:pt>
                <c:pt idx="1">
                  <c:v>340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102</c:v>
                </c:pt>
                <c:pt idx="1">
                  <c:v>287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560320"/>
        <c:axId val="147561856"/>
      </c:barChart>
      <c:catAx>
        <c:axId val="14756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61856"/>
        <c:crosses val="autoZero"/>
        <c:auto val="1"/>
        <c:lblAlgn val="ctr"/>
        <c:lblOffset val="100"/>
        <c:noMultiLvlLbl val="0"/>
      </c:catAx>
      <c:valAx>
        <c:axId val="14756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560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41</c:v>
                </c:pt>
                <c:pt idx="1">
                  <c:v>96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38</c:v>
                </c:pt>
                <c:pt idx="1">
                  <c:v>83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002304"/>
        <c:axId val="148003840"/>
      </c:barChart>
      <c:catAx>
        <c:axId val="14800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003840"/>
        <c:crosses val="autoZero"/>
        <c:auto val="1"/>
        <c:lblAlgn val="ctr"/>
        <c:lblOffset val="100"/>
        <c:noMultiLvlLbl val="0"/>
      </c:catAx>
      <c:valAx>
        <c:axId val="1480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002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3196</c:v>
                </c:pt>
                <c:pt idx="1">
                  <c:v>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042880"/>
        <c:axId val="148044416"/>
      </c:barChart>
      <c:catAx>
        <c:axId val="148042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044416"/>
        <c:crosses val="autoZero"/>
        <c:auto val="1"/>
        <c:lblAlgn val="ctr"/>
        <c:lblOffset val="100"/>
        <c:noMultiLvlLbl val="0"/>
      </c:catAx>
      <c:valAx>
        <c:axId val="14804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1715712"/>
        <c:axId val="141725696"/>
      </c:barChart>
      <c:catAx>
        <c:axId val="14171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725696"/>
        <c:crosses val="autoZero"/>
        <c:auto val="1"/>
        <c:lblAlgn val="ctr"/>
        <c:lblOffset val="100"/>
        <c:noMultiLvlLbl val="0"/>
      </c:catAx>
      <c:valAx>
        <c:axId val="14172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715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4157</c:v>
                </c:pt>
                <c:pt idx="1">
                  <c:v>3982</c:v>
                </c:pt>
                <c:pt idx="2">
                  <c:v>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073088"/>
        <c:axId val="148083072"/>
      </c:barChart>
      <c:catAx>
        <c:axId val="1480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83072"/>
        <c:crosses val="autoZero"/>
        <c:auto val="1"/>
        <c:lblAlgn val="ctr"/>
        <c:lblOffset val="100"/>
        <c:noMultiLvlLbl val="0"/>
      </c:catAx>
      <c:valAx>
        <c:axId val="14808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35</c:v>
                </c:pt>
                <c:pt idx="1">
                  <c:v>62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02752"/>
        <c:axId val="147816832"/>
      </c:barChart>
      <c:catAx>
        <c:axId val="147802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16832"/>
        <c:crosses val="autoZero"/>
        <c:auto val="1"/>
        <c:lblAlgn val="ctr"/>
        <c:lblOffset val="100"/>
        <c:noMultiLvlLbl val="0"/>
      </c:catAx>
      <c:valAx>
        <c:axId val="147816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780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</c:v>
                </c:pt>
                <c:pt idx="1">
                  <c:v>25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57792"/>
        <c:axId val="147859328"/>
      </c:barChart>
      <c:catAx>
        <c:axId val="14785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59328"/>
        <c:crosses val="autoZero"/>
        <c:auto val="1"/>
        <c:lblAlgn val="ctr"/>
        <c:lblOffset val="100"/>
        <c:noMultiLvlLbl val="0"/>
      </c:catAx>
      <c:valAx>
        <c:axId val="14785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5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50</c:v>
                </c:pt>
                <c:pt idx="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97728"/>
        <c:axId val="147899520"/>
      </c:barChart>
      <c:catAx>
        <c:axId val="147897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99520"/>
        <c:crosses val="autoZero"/>
        <c:auto val="1"/>
        <c:lblAlgn val="ctr"/>
        <c:lblOffset val="100"/>
        <c:noMultiLvlLbl val="0"/>
      </c:catAx>
      <c:valAx>
        <c:axId val="147899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9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199.54900000000001</c:v>
                </c:pt>
                <c:pt idx="1">
                  <c:v>314.04899999999998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925632"/>
        <c:axId val="147939712"/>
      </c:barChart>
      <c:catAx>
        <c:axId val="147925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39712"/>
        <c:crosses val="autoZero"/>
        <c:auto val="1"/>
        <c:lblAlgn val="ctr"/>
        <c:lblOffset val="100"/>
        <c:noMultiLvlLbl val="0"/>
      </c:catAx>
      <c:valAx>
        <c:axId val="147939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25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2995</c:v>
                </c:pt>
                <c:pt idx="1">
                  <c:v>2714</c:v>
                </c:pt>
                <c:pt idx="2">
                  <c:v>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976576"/>
        <c:axId val="147978112"/>
      </c:barChart>
      <c:catAx>
        <c:axId val="14797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78112"/>
        <c:crosses val="autoZero"/>
        <c:auto val="1"/>
        <c:lblAlgn val="ctr"/>
        <c:lblOffset val="100"/>
        <c:noMultiLvlLbl val="0"/>
      </c:catAx>
      <c:valAx>
        <c:axId val="14797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7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2.7</c:v>
                </c:pt>
                <c:pt idx="1">
                  <c:v>5.3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395904"/>
        <c:axId val="148397440"/>
      </c:barChart>
      <c:catAx>
        <c:axId val="1483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97440"/>
        <c:crosses val="autoZero"/>
        <c:auto val="1"/>
        <c:lblAlgn val="ctr"/>
        <c:lblOffset val="100"/>
        <c:noMultiLvlLbl val="0"/>
      </c:catAx>
      <c:valAx>
        <c:axId val="14839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95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12.5</c:v>
                </c:pt>
                <c:pt idx="1">
                  <c:v>11</c:v>
                </c:pt>
                <c:pt idx="2">
                  <c:v>65.400000000000006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422016"/>
        <c:axId val="148432000"/>
      </c:barChart>
      <c:catAx>
        <c:axId val="1484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32000"/>
        <c:crosses val="autoZero"/>
        <c:auto val="1"/>
        <c:lblAlgn val="ctr"/>
        <c:lblOffset val="100"/>
        <c:noMultiLvlLbl val="0"/>
      </c:catAx>
      <c:valAx>
        <c:axId val="14843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42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20.099376461418551</c:v>
                </c:pt>
                <c:pt idx="1">
                  <c:v>66.864770070148097</c:v>
                </c:pt>
                <c:pt idx="2">
                  <c:v>13.035853468433359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8452864"/>
        <c:axId val="148454400"/>
      </c:barChart>
      <c:catAx>
        <c:axId val="14845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54400"/>
        <c:crosses val="autoZero"/>
        <c:auto val="1"/>
        <c:lblAlgn val="ctr"/>
        <c:lblOffset val="100"/>
        <c:noMultiLvlLbl val="0"/>
      </c:catAx>
      <c:valAx>
        <c:axId val="14845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452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127</c:v>
                </c:pt>
                <c:pt idx="1">
                  <c:v>340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102</c:v>
                </c:pt>
                <c:pt idx="1">
                  <c:v>287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154368"/>
        <c:axId val="142168448"/>
      </c:barChart>
      <c:catAx>
        <c:axId val="14215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168448"/>
        <c:crosses val="autoZero"/>
        <c:auto val="1"/>
        <c:lblAlgn val="ctr"/>
        <c:lblOffset val="100"/>
        <c:noMultiLvlLbl val="0"/>
      </c:catAx>
      <c:valAx>
        <c:axId val="14216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154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8489344"/>
        <c:axId val="148490880"/>
      </c:barChart>
      <c:catAx>
        <c:axId val="1484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90880"/>
        <c:crosses val="autoZero"/>
        <c:auto val="1"/>
        <c:lblAlgn val="ctr"/>
        <c:lblOffset val="100"/>
        <c:noMultiLvlLbl val="0"/>
      </c:catAx>
      <c:valAx>
        <c:axId val="14849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489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119.6</c:v>
                </c:pt>
                <c:pt idx="1">
                  <c:v>112.8</c:v>
                </c:pt>
                <c:pt idx="2">
                  <c:v>105.8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115.7</c:v>
                </c:pt>
                <c:pt idx="1">
                  <c:v>105.7</c:v>
                </c:pt>
                <c:pt idx="2">
                  <c:v>91.7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534016"/>
        <c:axId val="148535552"/>
      </c:barChart>
      <c:catAx>
        <c:axId val="14853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5552"/>
        <c:crosses val="autoZero"/>
        <c:auto val="1"/>
        <c:lblAlgn val="ctr"/>
        <c:lblOffset val="100"/>
        <c:noMultiLvlLbl val="0"/>
      </c:catAx>
      <c:valAx>
        <c:axId val="148535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4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4532</c:v>
                </c:pt>
                <c:pt idx="1">
                  <c:v>4221</c:v>
                </c:pt>
                <c:pt idx="2">
                  <c:v>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585088"/>
        <c:axId val="148595072"/>
      </c:barChart>
      <c:catAx>
        <c:axId val="14858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95072"/>
        <c:crosses val="autoZero"/>
        <c:auto val="1"/>
        <c:lblAlgn val="ctr"/>
        <c:lblOffset val="100"/>
        <c:noMultiLvlLbl val="0"/>
      </c:catAx>
      <c:valAx>
        <c:axId val="14859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8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22</c:v>
                </c:pt>
                <c:pt idx="1">
                  <c:v>19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625280"/>
        <c:axId val="148626816"/>
      </c:barChart>
      <c:catAx>
        <c:axId val="1486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26816"/>
        <c:crosses val="autoZero"/>
        <c:auto val="1"/>
        <c:lblAlgn val="ctr"/>
        <c:lblOffset val="100"/>
        <c:noMultiLvlLbl val="0"/>
      </c:catAx>
      <c:valAx>
        <c:axId val="14862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25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108</c:v>
                </c:pt>
                <c:pt idx="1">
                  <c:v>108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159</c:v>
                </c:pt>
                <c:pt idx="1">
                  <c:v>165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682240"/>
        <c:axId val="148683776"/>
      </c:barChart>
      <c:catAx>
        <c:axId val="1486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83776"/>
        <c:crosses val="autoZero"/>
        <c:auto val="1"/>
        <c:lblAlgn val="ctr"/>
        <c:lblOffset val="100"/>
        <c:noMultiLvlLbl val="0"/>
      </c:catAx>
      <c:valAx>
        <c:axId val="14868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82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2.9106586126266563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2.6768316445830087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2.3894193296960249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2.9812938425565081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3.6340607950116914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4.2381137957911141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3.6438035853468436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3.1396141855027282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2.95450116913484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3.668160561184723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4.084664848012471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3.5341971940763837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2.8789945440374125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2.3504481683554168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1.8730514419329696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1.4224473889321902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0.83057287607170693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0.43355416991426343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860288"/>
        <c:axId val="148870272"/>
      </c:barChart>
      <c:catAx>
        <c:axId val="1488602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8870272"/>
        <c:crosses val="autoZero"/>
        <c:auto val="1"/>
        <c:lblAlgn val="ctr"/>
        <c:lblOffset val="100"/>
        <c:noMultiLvlLbl val="0"/>
      </c:catAx>
      <c:valAx>
        <c:axId val="1488702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8860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3.073850350740452</c:v>
                </c:pt>
                <c:pt idx="1">
                  <c:v>2.7231098986749807</c:v>
                </c:pt>
                <c:pt idx="2">
                  <c:v>2.7888737334372564</c:v>
                </c:pt>
                <c:pt idx="3">
                  <c:v>3.2297349961028834</c:v>
                </c:pt>
                <c:pt idx="4">
                  <c:v>3.7314886983632114</c:v>
                </c:pt>
                <c:pt idx="5">
                  <c:v>4.3111847233047538</c:v>
                </c:pt>
                <c:pt idx="6">
                  <c:v>3.8751948558067033</c:v>
                </c:pt>
                <c:pt idx="7">
                  <c:v>3.3636983632112241</c:v>
                </c:pt>
                <c:pt idx="8">
                  <c:v>3.1030787217459079</c:v>
                </c:pt>
                <c:pt idx="9">
                  <c:v>3.2906274356975835</c:v>
                </c:pt>
                <c:pt idx="10">
                  <c:v>3.8946804364770071</c:v>
                </c:pt>
                <c:pt idx="11">
                  <c:v>3.7217459080280588</c:v>
                </c:pt>
                <c:pt idx="12">
                  <c:v>3.1225643024162122</c:v>
                </c:pt>
                <c:pt idx="13">
                  <c:v>2.4235190958690569</c:v>
                </c:pt>
                <c:pt idx="14">
                  <c:v>1.6489672642244741</c:v>
                </c:pt>
                <c:pt idx="15">
                  <c:v>1.1301636788776306</c:v>
                </c:pt>
                <c:pt idx="16">
                  <c:v>0.62840997661730313</c:v>
                </c:pt>
                <c:pt idx="17">
                  <c:v>0.29471940763834759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902272"/>
        <c:axId val="148903808"/>
      </c:barChart>
      <c:catAx>
        <c:axId val="1489022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8903808"/>
        <c:crosses val="autoZero"/>
        <c:auto val="1"/>
        <c:lblAlgn val="ctr"/>
        <c:lblOffset val="100"/>
        <c:noMultiLvlLbl val="0"/>
      </c:catAx>
      <c:valAx>
        <c:axId val="1489038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9022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0.28683486507053796</c:v>
                </c:pt>
                <c:pt idx="1">
                  <c:v>0.27421236872812138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6.1640227126382952</c:v>
                </c:pt>
                <c:pt idx="1">
                  <c:v>2.9404900816802799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12.603172744834046</c:v>
                </c:pt>
                <c:pt idx="1">
                  <c:v>6.9136522753792296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32.863080255224489</c:v>
                </c:pt>
                <c:pt idx="1">
                  <c:v>24.224037339556592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36.392905227419071</c:v>
                </c:pt>
                <c:pt idx="1">
                  <c:v>53.815635939323222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3.0673769244277937</c:v>
                </c:pt>
                <c:pt idx="1">
                  <c:v>3.3663943990665115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8.6226072703857639</c:v>
                </c:pt>
                <c:pt idx="1">
                  <c:v>8.4655775962660442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077376"/>
        <c:axId val="149091456"/>
      </c:barChart>
      <c:catAx>
        <c:axId val="14907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091456"/>
        <c:crosses val="autoZero"/>
        <c:auto val="1"/>
        <c:lblAlgn val="ctr"/>
        <c:lblOffset val="100"/>
        <c:noMultiLvlLbl val="0"/>
      </c:catAx>
      <c:valAx>
        <c:axId val="149091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07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30.13522215067611</c:v>
                </c:pt>
                <c:pt idx="1">
                  <c:v>20.711785297549593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30.703038108060642</c:v>
                </c:pt>
                <c:pt idx="1">
                  <c:v>31.575262543757294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38.863197330679625</c:v>
                </c:pt>
                <c:pt idx="1">
                  <c:v>47.462077012835472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0.29854241058362113</c:v>
                </c:pt>
                <c:pt idx="1">
                  <c:v>0.25087514585764292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133952"/>
        <c:axId val="149152128"/>
      </c:barChart>
      <c:catAx>
        <c:axId val="14913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52128"/>
        <c:crosses val="autoZero"/>
        <c:auto val="1"/>
        <c:lblAlgn val="ctr"/>
        <c:lblOffset val="100"/>
        <c:noMultiLvlLbl val="0"/>
      </c:catAx>
      <c:valAx>
        <c:axId val="149152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339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25</c:v>
                </c:pt>
                <c:pt idx="1">
                  <c:v>15</c:v>
                </c:pt>
                <c:pt idx="2">
                  <c:v>85</c:v>
                </c:pt>
                <c:pt idx="3">
                  <c:v>134</c:v>
                </c:pt>
                <c:pt idx="4">
                  <c:v>236</c:v>
                </c:pt>
                <c:pt idx="5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40</c:v>
                </c:pt>
                <c:pt idx="1">
                  <c:v>23</c:v>
                </c:pt>
                <c:pt idx="2">
                  <c:v>66</c:v>
                </c:pt>
                <c:pt idx="3">
                  <c:v>84</c:v>
                </c:pt>
                <c:pt idx="4">
                  <c:v>83</c:v>
                </c:pt>
                <c:pt idx="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9182720"/>
        <c:axId val="149200896"/>
      </c:barChart>
      <c:catAx>
        <c:axId val="149182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00896"/>
        <c:crosses val="autoZero"/>
        <c:auto val="1"/>
        <c:lblAlgn val="ctr"/>
        <c:lblOffset val="100"/>
        <c:noMultiLvlLbl val="0"/>
      </c:catAx>
      <c:valAx>
        <c:axId val="149200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82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41</c:v>
                </c:pt>
                <c:pt idx="1">
                  <c:v>96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38</c:v>
                </c:pt>
                <c:pt idx="1">
                  <c:v>83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203136"/>
        <c:axId val="142209024"/>
      </c:barChart>
      <c:catAx>
        <c:axId val="14220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209024"/>
        <c:crosses val="autoZero"/>
        <c:auto val="1"/>
        <c:lblAlgn val="ctr"/>
        <c:lblOffset val="100"/>
        <c:noMultiLvlLbl val="0"/>
      </c:catAx>
      <c:valAx>
        <c:axId val="1422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203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5</c:v>
                </c:pt>
                <c:pt idx="1">
                  <c:v>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9495168"/>
        <c:axId val="149496960"/>
      </c:barChart>
      <c:catAx>
        <c:axId val="14949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96960"/>
        <c:crosses val="autoZero"/>
        <c:auto val="1"/>
        <c:lblAlgn val="ctr"/>
        <c:lblOffset val="100"/>
        <c:noMultiLvlLbl val="0"/>
      </c:catAx>
      <c:valAx>
        <c:axId val="14949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9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12.962962962962962</c:v>
                </c:pt>
                <c:pt idx="1">
                  <c:v>65.71390763530502</c:v>
                </c:pt>
                <c:pt idx="2">
                  <c:v>8.8641665171361925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87.037037037037038</c:v>
                </c:pt>
                <c:pt idx="1">
                  <c:v>34.286092364694987</c:v>
                </c:pt>
                <c:pt idx="2">
                  <c:v>91.135833482863802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543552"/>
        <c:axId val="149238144"/>
      </c:barChart>
      <c:catAx>
        <c:axId val="149543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38144"/>
        <c:crosses val="autoZero"/>
        <c:auto val="1"/>
        <c:lblAlgn val="ctr"/>
        <c:lblOffset val="100"/>
        <c:noMultiLvlLbl val="0"/>
      </c:catAx>
      <c:valAx>
        <c:axId val="1492381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435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201</c:v>
                </c:pt>
                <c:pt idx="1">
                  <c:v>209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226</c:v>
                </c:pt>
                <c:pt idx="1">
                  <c:v>196</c:v>
                </c:pt>
                <c:pt idx="2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367040"/>
        <c:axId val="149377024"/>
      </c:barChart>
      <c:catAx>
        <c:axId val="1493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77024"/>
        <c:crosses val="autoZero"/>
        <c:auto val="1"/>
        <c:lblAlgn val="ctr"/>
        <c:lblOffset val="100"/>
        <c:noMultiLvlLbl val="0"/>
      </c:catAx>
      <c:valAx>
        <c:axId val="14937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367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224</c:v>
                </c:pt>
                <c:pt idx="1">
                  <c:v>272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262</c:v>
                </c:pt>
                <c:pt idx="1">
                  <c:v>275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19904"/>
        <c:axId val="149421440"/>
      </c:barChart>
      <c:catAx>
        <c:axId val="14941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21440"/>
        <c:crosses val="autoZero"/>
        <c:auto val="1"/>
        <c:lblAlgn val="ctr"/>
        <c:lblOffset val="100"/>
        <c:noMultiLvlLbl val="0"/>
      </c:catAx>
      <c:valAx>
        <c:axId val="14942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419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11.293781272337384</c:v>
                </c:pt>
                <c:pt idx="1">
                  <c:v>15.163660654642619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17.026447462473197</c:v>
                </c:pt>
                <c:pt idx="1">
                  <c:v>20.240480961923847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13.824160114367407</c:v>
                </c:pt>
                <c:pt idx="1">
                  <c:v>15.096860387441549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17.183702644746248</c:v>
                </c:pt>
                <c:pt idx="1">
                  <c:v>15.898463593854375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15.09649749821301</c:v>
                </c:pt>
                <c:pt idx="1">
                  <c:v>12.658650634602539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25.575411007862758</c:v>
                </c:pt>
                <c:pt idx="1">
                  <c:v>20.941883767535067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9598208"/>
        <c:axId val="149599744"/>
      </c:barChart>
      <c:catAx>
        <c:axId val="149598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99744"/>
        <c:crosses val="autoZero"/>
        <c:auto val="1"/>
        <c:lblAlgn val="ctr"/>
        <c:lblOffset val="100"/>
        <c:noMultiLvlLbl val="0"/>
      </c:catAx>
      <c:valAx>
        <c:axId val="149599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98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36.950000000000003</c:v>
                </c:pt>
                <c:pt idx="1">
                  <c:v>40.72</c:v>
                </c:pt>
                <c:pt idx="2">
                  <c:v>15.48</c:v>
                </c:pt>
                <c:pt idx="3">
                  <c:v>5.0999999999999996</c:v>
                </c:pt>
                <c:pt idx="4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37.42</c:v>
                </c:pt>
                <c:pt idx="1">
                  <c:v>36.380000000000003</c:v>
                </c:pt>
                <c:pt idx="2">
                  <c:v>18.32</c:v>
                </c:pt>
                <c:pt idx="3">
                  <c:v>5.94</c:v>
                </c:pt>
                <c:pt idx="4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9648896"/>
        <c:axId val="149650432"/>
      </c:barChart>
      <c:catAx>
        <c:axId val="14964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650432"/>
        <c:crosses val="autoZero"/>
        <c:auto val="1"/>
        <c:lblAlgn val="ctr"/>
        <c:lblOffset val="100"/>
        <c:noMultiLvlLbl val="0"/>
      </c:catAx>
      <c:valAx>
        <c:axId val="149650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6488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47328</c:v>
                </c:pt>
                <c:pt idx="1">
                  <c:v>52354</c:v>
                </c:pt>
                <c:pt idx="2">
                  <c:v>60655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757312"/>
        <c:axId val="149763200"/>
      </c:barChart>
      <c:catAx>
        <c:axId val="1497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63200"/>
        <c:crosses val="autoZero"/>
        <c:auto val="1"/>
        <c:lblAlgn val="ctr"/>
        <c:lblOffset val="100"/>
        <c:noMultiLvlLbl val="0"/>
      </c:catAx>
      <c:valAx>
        <c:axId val="14976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5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2076</c:v>
                </c:pt>
                <c:pt idx="1">
                  <c:v>2127</c:v>
                </c:pt>
                <c:pt idx="2">
                  <c:v>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3890</c:v>
                </c:pt>
                <c:pt idx="1">
                  <c:v>3971</c:v>
                </c:pt>
                <c:pt idx="2">
                  <c:v>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01600"/>
        <c:axId val="149881216"/>
      </c:barChart>
      <c:catAx>
        <c:axId val="14980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81216"/>
        <c:crosses val="autoZero"/>
        <c:auto val="1"/>
        <c:lblAlgn val="ctr"/>
        <c:lblOffset val="100"/>
        <c:noMultiLvlLbl val="0"/>
      </c:catAx>
      <c:valAx>
        <c:axId val="14988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01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21.2</c:v>
                </c:pt>
                <c:pt idx="1">
                  <c:v>36.5</c:v>
                </c:pt>
                <c:pt idx="2">
                  <c:v>0.9</c:v>
                </c:pt>
                <c:pt idx="3">
                  <c:v>41.4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73.310344827586206</c:v>
                </c:pt>
                <c:pt idx="1">
                  <c:v>86.197183098591552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26.689655172413794</c:v>
                </c:pt>
                <c:pt idx="1">
                  <c:v>13.802816901408452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9989632"/>
        <c:axId val="149995520"/>
      </c:barChart>
      <c:catAx>
        <c:axId val="149989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995520"/>
        <c:crosses val="autoZero"/>
        <c:auto val="1"/>
        <c:lblAlgn val="ctr"/>
        <c:lblOffset val="100"/>
        <c:noMultiLvlLbl val="0"/>
      </c:catAx>
      <c:valAx>
        <c:axId val="1499955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9896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3196</c:v>
                </c:pt>
                <c:pt idx="1">
                  <c:v>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16032"/>
        <c:axId val="141917568"/>
      </c:barChart>
      <c:catAx>
        <c:axId val="14191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917568"/>
        <c:crosses val="autoZero"/>
        <c:auto val="1"/>
        <c:lblAlgn val="ctr"/>
        <c:lblOffset val="100"/>
        <c:noMultiLvlLbl val="0"/>
      </c:catAx>
      <c:valAx>
        <c:axId val="14191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1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1.8</c:v>
                </c:pt>
                <c:pt idx="1">
                  <c:v>4.9000000000000004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020480"/>
        <c:axId val="150022016"/>
      </c:barChart>
      <c:catAx>
        <c:axId val="1500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22016"/>
        <c:crosses val="autoZero"/>
        <c:auto val="1"/>
        <c:lblAlgn val="ctr"/>
        <c:lblOffset val="100"/>
        <c:noMultiLvlLbl val="0"/>
      </c:catAx>
      <c:valAx>
        <c:axId val="15002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20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</c:v>
                </c:pt>
                <c:pt idx="1">
                  <c:v>2.7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050688"/>
        <c:axId val="150052224"/>
      </c:barChart>
      <c:catAx>
        <c:axId val="1500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052224"/>
        <c:crosses val="autoZero"/>
        <c:auto val="1"/>
        <c:lblAlgn val="ctr"/>
        <c:lblOffset val="100"/>
        <c:noMultiLvlLbl val="0"/>
      </c:catAx>
      <c:valAx>
        <c:axId val="1500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050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14.35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20.41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180992"/>
        <c:axId val="150182528"/>
      </c:barChart>
      <c:catAx>
        <c:axId val="1501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82528"/>
        <c:crosses val="autoZero"/>
        <c:auto val="1"/>
        <c:lblAlgn val="ctr"/>
        <c:lblOffset val="100"/>
        <c:noMultiLvlLbl val="0"/>
      </c:catAx>
      <c:valAx>
        <c:axId val="15018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180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894</c:v>
                </c:pt>
                <c:pt idx="1">
                  <c:v>1362</c:v>
                </c:pt>
                <c:pt idx="2">
                  <c:v>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163</c:v>
                </c:pt>
                <c:pt idx="1">
                  <c:v>424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70720"/>
        <c:axId val="150272256"/>
      </c:barChart>
      <c:catAx>
        <c:axId val="15027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72256"/>
        <c:crosses val="autoZero"/>
        <c:auto val="1"/>
        <c:lblAlgn val="ctr"/>
        <c:lblOffset val="100"/>
        <c:noMultiLvlLbl val="0"/>
      </c:catAx>
      <c:valAx>
        <c:axId val="150272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270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7662</c:v>
                </c:pt>
                <c:pt idx="1">
                  <c:v>12440</c:v>
                </c:pt>
                <c:pt idx="2">
                  <c:v>32172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423</c:v>
                </c:pt>
                <c:pt idx="1">
                  <c:v>1808</c:v>
                </c:pt>
                <c:pt idx="2">
                  <c:v>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035008"/>
        <c:axId val="139036544"/>
      </c:barChart>
      <c:catAx>
        <c:axId val="13903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36544"/>
        <c:crosses val="autoZero"/>
        <c:auto val="1"/>
        <c:lblAlgn val="ctr"/>
        <c:lblOffset val="100"/>
        <c:noMultiLvlLbl val="0"/>
      </c:catAx>
      <c:valAx>
        <c:axId val="139036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03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8.6</c:v>
                </c:pt>
                <c:pt idx="1">
                  <c:v>9.1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4.3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025920"/>
        <c:axId val="147027456"/>
      </c:barChart>
      <c:catAx>
        <c:axId val="14702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27456"/>
        <c:crosses val="autoZero"/>
        <c:auto val="1"/>
        <c:lblAlgn val="ctr"/>
        <c:lblOffset val="100"/>
        <c:noMultiLvlLbl val="0"/>
      </c:catAx>
      <c:valAx>
        <c:axId val="147027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02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11.3</c:v>
                </c:pt>
                <c:pt idx="1">
                  <c:v>11.7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20.2</c:v>
                </c:pt>
                <c:pt idx="1">
                  <c:v>20.7</c:v>
                </c:pt>
                <c:pt idx="2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322560"/>
        <c:axId val="150328448"/>
      </c:barChart>
      <c:catAx>
        <c:axId val="1503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28448"/>
        <c:crosses val="autoZero"/>
        <c:auto val="1"/>
        <c:lblAlgn val="ctr"/>
        <c:lblOffset val="100"/>
        <c:noMultiLvlLbl val="0"/>
      </c:catAx>
      <c:valAx>
        <c:axId val="150328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22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9836.93</c:v>
                </c:pt>
                <c:pt idx="1">
                  <c:v>10612.01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36864"/>
        <c:axId val="150463232"/>
      </c:barChart>
      <c:catAx>
        <c:axId val="15043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63232"/>
        <c:crosses val="autoZero"/>
        <c:auto val="1"/>
        <c:lblAlgn val="ctr"/>
        <c:lblOffset val="100"/>
        <c:noMultiLvlLbl val="0"/>
      </c:catAx>
      <c:valAx>
        <c:axId val="15046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117</c:v>
                </c:pt>
                <c:pt idx="1">
                  <c:v>142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98</c:v>
                </c:pt>
                <c:pt idx="1">
                  <c:v>116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506496"/>
        <c:axId val="150508288"/>
      </c:barChart>
      <c:catAx>
        <c:axId val="1505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08288"/>
        <c:crosses val="autoZero"/>
        <c:auto val="1"/>
        <c:lblAlgn val="ctr"/>
        <c:lblOffset val="100"/>
        <c:noMultiLvlLbl val="0"/>
      </c:catAx>
      <c:valAx>
        <c:axId val="15050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064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20382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20674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39636</v>
      </c>
      <c r="C4" s="35">
        <v>20100</v>
      </c>
      <c r="D4" s="63">
        <v>19536</v>
      </c>
      <c r="E4" s="211"/>
    </row>
    <row r="5" spans="1:5" ht="30" x14ac:dyDescent="0.25">
      <c r="A5" s="201" t="s">
        <v>716</v>
      </c>
      <c r="B5" s="72">
        <v>40529</v>
      </c>
      <c r="C5" s="61">
        <v>20502</v>
      </c>
      <c r="D5" s="111">
        <v>20027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1475</v>
      </c>
      <c r="C4" s="71">
        <v>2595</v>
      </c>
    </row>
    <row r="5" spans="1:6" x14ac:dyDescent="0.25">
      <c r="A5" s="286" t="s">
        <v>719</v>
      </c>
      <c r="B5" s="214">
        <v>1230</v>
      </c>
      <c r="C5" s="214">
        <v>1666</v>
      </c>
    </row>
    <row r="6" spans="1:6" x14ac:dyDescent="0.25">
      <c r="A6" s="286" t="s">
        <v>720</v>
      </c>
      <c r="B6" s="214">
        <v>1759</v>
      </c>
      <c r="C6" s="214">
        <v>1812</v>
      </c>
    </row>
    <row r="7" spans="1:6" x14ac:dyDescent="0.25">
      <c r="A7" s="286" t="s">
        <v>721</v>
      </c>
      <c r="B7" s="214">
        <v>1503</v>
      </c>
      <c r="C7" s="214">
        <v>1237</v>
      </c>
    </row>
    <row r="8" spans="1:6" x14ac:dyDescent="0.25">
      <c r="A8" s="286" t="s">
        <v>722</v>
      </c>
      <c r="B8" s="214">
        <v>20</v>
      </c>
      <c r="C8" s="214">
        <v>70</v>
      </c>
    </row>
    <row r="9" spans="1:6" x14ac:dyDescent="0.25">
      <c r="A9" s="286" t="s">
        <v>723</v>
      </c>
      <c r="B9" s="214">
        <v>678</v>
      </c>
      <c r="C9" s="214">
        <v>658</v>
      </c>
    </row>
    <row r="10" spans="1:6" ht="30" x14ac:dyDescent="0.25">
      <c r="A10" s="293" t="s">
        <v>724</v>
      </c>
      <c r="B10" s="214">
        <v>1736</v>
      </c>
      <c r="C10" s="214">
        <v>371</v>
      </c>
    </row>
    <row r="11" spans="1:6" x14ac:dyDescent="0.25">
      <c r="A11" s="286" t="s">
        <v>887</v>
      </c>
      <c r="B11" s="214">
        <v>481</v>
      </c>
      <c r="C11" s="214">
        <v>776</v>
      </c>
    </row>
    <row r="12" spans="1:6" x14ac:dyDescent="0.25">
      <c r="A12" s="294" t="s">
        <v>16</v>
      </c>
      <c r="B12" s="1">
        <f>SUM(B4:B11)</f>
        <v>8882</v>
      </c>
      <c r="C12" s="1">
        <f>SUM(C4:C11)</f>
        <v>9185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2532</v>
      </c>
      <c r="C19" s="71">
        <v>4743</v>
      </c>
    </row>
    <row r="20" spans="1:3" x14ac:dyDescent="0.25">
      <c r="A20" s="286" t="s">
        <v>719</v>
      </c>
      <c r="B20" s="214">
        <v>2704</v>
      </c>
      <c r="C20" s="214">
        <v>3506</v>
      </c>
    </row>
    <row r="21" spans="1:3" x14ac:dyDescent="0.25">
      <c r="A21" s="286" t="s">
        <v>720</v>
      </c>
      <c r="B21" s="214">
        <v>3301</v>
      </c>
      <c r="C21" s="214">
        <v>3544</v>
      </c>
    </row>
    <row r="22" spans="1:3" x14ac:dyDescent="0.25">
      <c r="A22" s="286" t="s">
        <v>721</v>
      </c>
      <c r="B22" s="214">
        <v>2419</v>
      </c>
      <c r="C22" s="214">
        <v>2588</v>
      </c>
    </row>
    <row r="23" spans="1:3" x14ac:dyDescent="0.25">
      <c r="A23" s="286" t="s">
        <v>722</v>
      </c>
      <c r="B23" s="214">
        <v>287</v>
      </c>
      <c r="C23" s="214">
        <v>408</v>
      </c>
    </row>
    <row r="24" spans="1:3" x14ac:dyDescent="0.25">
      <c r="A24" s="286" t="s">
        <v>723</v>
      </c>
      <c r="B24" s="214">
        <v>1050</v>
      </c>
      <c r="C24" s="214">
        <v>878</v>
      </c>
    </row>
    <row r="25" spans="1:3" ht="30" x14ac:dyDescent="0.25">
      <c r="A25" s="293" t="s">
        <v>724</v>
      </c>
      <c r="B25" s="214">
        <v>6791</v>
      </c>
      <c r="C25" s="214">
        <v>2189</v>
      </c>
    </row>
    <row r="26" spans="1:3" x14ac:dyDescent="0.25">
      <c r="A26" s="286" t="s">
        <v>887</v>
      </c>
      <c r="B26" s="214">
        <v>1300</v>
      </c>
      <c r="C26" s="214">
        <v>2828</v>
      </c>
    </row>
    <row r="27" spans="1:3" x14ac:dyDescent="0.25">
      <c r="A27" s="294" t="s">
        <v>16</v>
      </c>
      <c r="B27" s="1">
        <f>SUM(B19:B26)</f>
        <v>20384</v>
      </c>
      <c r="C27" s="1">
        <f>SUM(C19:C26)</f>
        <v>20684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72.86</v>
      </c>
      <c r="C4" s="1018">
        <v>71.12</v>
      </c>
      <c r="D4" s="1018">
        <v>74.849999999999994</v>
      </c>
      <c r="E4" s="1019">
        <v>82</v>
      </c>
      <c r="F4" s="1019">
        <v>58.8</v>
      </c>
      <c r="G4" s="1020">
        <v>36.200000000000003</v>
      </c>
      <c r="H4" s="1021">
        <v>35.6</v>
      </c>
      <c r="I4" s="1022">
        <v>37</v>
      </c>
      <c r="J4" s="1019">
        <v>8</v>
      </c>
    </row>
    <row r="5" spans="1:12" x14ac:dyDescent="0.25">
      <c r="A5" s="498">
        <v>2021</v>
      </c>
      <c r="B5" s="757">
        <v>71.569999999999993</v>
      </c>
      <c r="C5" s="758">
        <v>69.819999999999993</v>
      </c>
      <c r="D5" s="758">
        <v>73.540000000000006</v>
      </c>
      <c r="E5" s="1023">
        <v>81</v>
      </c>
      <c r="F5" s="1023">
        <v>59.9</v>
      </c>
      <c r="G5" s="1024">
        <v>36.4</v>
      </c>
      <c r="H5" s="1025">
        <v>35.700000000000003</v>
      </c>
      <c r="I5" s="1026">
        <v>37.1</v>
      </c>
      <c r="J5" s="1023">
        <v>2.7</v>
      </c>
    </row>
    <row r="6" spans="1:12" x14ac:dyDescent="0.25">
      <c r="A6" s="499">
        <v>2022</v>
      </c>
      <c r="B6" s="1011">
        <v>72.78</v>
      </c>
      <c r="C6" s="1012">
        <v>70.989999999999995</v>
      </c>
      <c r="D6" s="1012">
        <v>74.75</v>
      </c>
      <c r="E6" s="1013">
        <v>89</v>
      </c>
      <c r="F6" s="1013">
        <v>83.6</v>
      </c>
      <c r="G6" s="1014">
        <v>38.799999999999997</v>
      </c>
      <c r="H6" s="1015">
        <v>38.200000000000003</v>
      </c>
      <c r="I6" s="1016">
        <v>39.299999999999997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2.7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5401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6123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14.9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60655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3559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5514</v>
      </c>
      <c r="C5" s="70">
        <v>5966</v>
      </c>
      <c r="D5" s="55">
        <v>3890</v>
      </c>
      <c r="E5" s="110">
        <v>2076</v>
      </c>
      <c r="F5" s="55">
        <v>15.9</v>
      </c>
      <c r="G5" s="55">
        <v>20.2</v>
      </c>
      <c r="H5" s="110">
        <v>11.3</v>
      </c>
      <c r="I5" s="55"/>
      <c r="J5" s="70"/>
      <c r="K5" s="55"/>
      <c r="L5" s="55"/>
      <c r="M5" s="71">
        <v>107</v>
      </c>
      <c r="N5" s="71">
        <v>98</v>
      </c>
      <c r="O5" s="71">
        <v>117</v>
      </c>
    </row>
    <row r="6" spans="1:16" x14ac:dyDescent="0.25">
      <c r="A6" s="215">
        <v>2021</v>
      </c>
      <c r="B6" s="212">
        <v>5502</v>
      </c>
      <c r="C6" s="212">
        <v>6098</v>
      </c>
      <c r="D6" s="58">
        <v>3971</v>
      </c>
      <c r="E6" s="160">
        <v>2127</v>
      </c>
      <c r="F6" s="58">
        <v>16.3</v>
      </c>
      <c r="G6" s="58">
        <v>20.7</v>
      </c>
      <c r="H6" s="160">
        <v>11.7</v>
      </c>
      <c r="I6" s="58">
        <v>47328</v>
      </c>
      <c r="J6" s="212">
        <v>4790</v>
      </c>
      <c r="K6" s="58">
        <v>2219</v>
      </c>
      <c r="L6" s="58">
        <v>2571</v>
      </c>
      <c r="M6" s="214">
        <v>129</v>
      </c>
      <c r="N6" s="214">
        <v>116</v>
      </c>
      <c r="O6" s="214">
        <v>142</v>
      </c>
    </row>
    <row r="7" spans="1:16" x14ac:dyDescent="0.25">
      <c r="A7" s="229">
        <v>2022</v>
      </c>
      <c r="B7" s="167">
        <v>5401</v>
      </c>
      <c r="C7" s="167">
        <v>6123</v>
      </c>
      <c r="D7" s="94">
        <v>3943</v>
      </c>
      <c r="E7" s="169">
        <v>2179</v>
      </c>
      <c r="F7" s="94">
        <v>14.9</v>
      </c>
      <c r="G7" s="58">
        <v>19.100000000000001</v>
      </c>
      <c r="H7" s="160">
        <v>10.7</v>
      </c>
      <c r="I7" s="94">
        <v>52354</v>
      </c>
      <c r="J7" s="167">
        <v>3922</v>
      </c>
      <c r="K7" s="94">
        <v>1747</v>
      </c>
      <c r="L7" s="94">
        <v>2175</v>
      </c>
      <c r="M7" s="214">
        <v>96</v>
      </c>
      <c r="N7" s="214">
        <v>85</v>
      </c>
      <c r="O7" s="214">
        <v>107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60655</v>
      </c>
      <c r="J8" s="1072">
        <v>3559</v>
      </c>
      <c r="K8" s="1073">
        <v>1634</v>
      </c>
      <c r="L8" s="1073">
        <v>1925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47328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52354</v>
      </c>
      <c r="F14" s="514">
        <f>A5</f>
        <v>2020</v>
      </c>
      <c r="G14" s="310">
        <f>IF(ISBLANK(E5),"",E5)</f>
        <v>2076</v>
      </c>
      <c r="H14" s="310">
        <f>IF(ISBLANK(D5),"",D5)</f>
        <v>3890</v>
      </c>
      <c r="K14" s="514">
        <f>A6</f>
        <v>2021</v>
      </c>
      <c r="L14" s="310">
        <f>IF(ISBLANK(L6),"",L6)</f>
        <v>2571</v>
      </c>
      <c r="M14" s="310">
        <f>IF(ISBLANK(K6),"",K6)</f>
        <v>2219</v>
      </c>
    </row>
    <row r="15" spans="1:16" x14ac:dyDescent="0.25">
      <c r="A15" s="481">
        <f>A8</f>
        <v>2023</v>
      </c>
      <c r="B15" s="311">
        <f t="shared" si="0"/>
        <v>60655</v>
      </c>
      <c r="F15" s="486">
        <f t="shared" ref="F15:F16" si="1">A6</f>
        <v>2021</v>
      </c>
      <c r="G15" s="479">
        <f t="shared" ref="G15:G16" si="2">IF(ISBLANK(E6),"",E6)</f>
        <v>2127</v>
      </c>
      <c r="H15" s="479">
        <f t="shared" ref="H15:H16" si="3">IF(ISBLANK(D6),"",D6)</f>
        <v>3971</v>
      </c>
      <c r="K15" s="486">
        <f>A7</f>
        <v>2022</v>
      </c>
      <c r="L15" s="479">
        <f t="shared" ref="L15:L16" si="4">IF(ISBLANK(L7),"",L7)</f>
        <v>2175</v>
      </c>
      <c r="M15" s="479">
        <f t="shared" ref="M15:M16" si="5">IF(ISBLANK(K7),"",K7)</f>
        <v>1747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2179</v>
      </c>
      <c r="H16" s="311">
        <f t="shared" si="3"/>
        <v>3943</v>
      </c>
      <c r="K16" s="481">
        <f>A8</f>
        <v>2023</v>
      </c>
      <c r="L16" s="311">
        <f t="shared" si="4"/>
        <v>1925</v>
      </c>
      <c r="M16" s="311">
        <f t="shared" si="5"/>
        <v>1634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5514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5502</v>
      </c>
      <c r="C21" s="373"/>
      <c r="D21" s="197"/>
      <c r="F21" s="514">
        <f>A5</f>
        <v>2020</v>
      </c>
      <c r="G21" s="310">
        <f>IF(ISBLANK(E5),"",E5)</f>
        <v>2076</v>
      </c>
      <c r="H21" s="310">
        <f>IF(ISBLANK(D5),"",D5)</f>
        <v>3890</v>
      </c>
      <c r="K21" s="514">
        <f>A6</f>
        <v>2021</v>
      </c>
      <c r="L21" s="310">
        <f>IF(ISBLANK(L6),"",L6)</f>
        <v>2571</v>
      </c>
      <c r="M21" s="310">
        <f>IF(ISBLANK(K6),"",K6)</f>
        <v>2219</v>
      </c>
    </row>
    <row r="22" spans="1:15" x14ac:dyDescent="0.25">
      <c r="A22" s="481">
        <f t="shared" si="6"/>
        <v>2022</v>
      </c>
      <c r="B22" s="311">
        <f t="shared" si="7"/>
        <v>5401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2127</v>
      </c>
      <c r="H22" s="479">
        <f t="shared" ref="H22:H23" si="10">IF(ISBLANK(D6),"",D6)</f>
        <v>3971</v>
      </c>
      <c r="K22" s="486">
        <f>A7</f>
        <v>2022</v>
      </c>
      <c r="L22" s="479">
        <f>IF(ISBLANK(L7),"",L7)</f>
        <v>2175</v>
      </c>
      <c r="M22" s="479">
        <f>IF(ISBLANK(K7),"",K7)</f>
        <v>1747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2179</v>
      </c>
      <c r="H23" s="311">
        <f t="shared" si="10"/>
        <v>3943</v>
      </c>
      <c r="K23" s="481">
        <f>A8</f>
        <v>2023</v>
      </c>
      <c r="L23" s="311">
        <f>IF(ISBLANK(L8),"",L8)</f>
        <v>1925</v>
      </c>
      <c r="M23" s="311">
        <f>IF(ISBLANK(K8),"",K8)</f>
        <v>1634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5514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5502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5401</v>
      </c>
      <c r="C28" s="373"/>
      <c r="D28" s="197"/>
      <c r="F28" s="514">
        <f>A5</f>
        <v>2020</v>
      </c>
      <c r="G28" s="310">
        <f>IF(ISBLANK(H5),"",H5)</f>
        <v>11.3</v>
      </c>
      <c r="H28" s="310">
        <f>IF(ISBLANK(G5),"",G5)</f>
        <v>20.2</v>
      </c>
      <c r="K28" s="514">
        <f>A5</f>
        <v>2020</v>
      </c>
      <c r="L28" s="310">
        <f>IF(ISBLANK(O5),"",O5)</f>
        <v>117</v>
      </c>
      <c r="M28" s="310">
        <f>IF(ISBLANK(N5),"",N5)</f>
        <v>98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11.7</v>
      </c>
      <c r="H29" s="479">
        <f t="shared" ref="H29:H30" si="15">IF(ISBLANK(G6),"",G6)</f>
        <v>20.7</v>
      </c>
      <c r="K29" s="486">
        <f t="shared" ref="K29:K30" si="16">A6</f>
        <v>2021</v>
      </c>
      <c r="L29" s="479">
        <f t="shared" ref="L29:L30" si="17">IF(ISBLANK(O6),"",O6)</f>
        <v>142</v>
      </c>
      <c r="M29" s="479">
        <f t="shared" ref="M29:M30" si="18">IF(ISBLANK(N6),"",N6)</f>
        <v>116</v>
      </c>
    </row>
    <row r="30" spans="1:15" x14ac:dyDescent="0.25">
      <c r="F30" s="481">
        <f t="shared" si="13"/>
        <v>2022</v>
      </c>
      <c r="G30" s="311">
        <f t="shared" si="14"/>
        <v>10.7</v>
      </c>
      <c r="H30" s="311">
        <f t="shared" si="15"/>
        <v>19.100000000000001</v>
      </c>
      <c r="K30" s="481">
        <f t="shared" si="16"/>
        <v>2022</v>
      </c>
      <c r="L30" s="311">
        <f t="shared" si="17"/>
        <v>107</v>
      </c>
      <c r="M30" s="311">
        <f t="shared" si="18"/>
        <v>85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11.3</v>
      </c>
      <c r="H35" s="310">
        <f>IF(ISBLANK(G5),"",G5)</f>
        <v>20.2</v>
      </c>
      <c r="K35" s="514">
        <f>A5</f>
        <v>2020</v>
      </c>
      <c r="L35" s="310">
        <f>IF(ISBLANK(O5),"",O5)</f>
        <v>117</v>
      </c>
      <c r="M35" s="310">
        <f>IF(ISBLANK(N5),"",N5)</f>
        <v>98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11.7</v>
      </c>
      <c r="H36" s="479">
        <f t="shared" ref="H36:H37" si="21">IF(ISBLANK(G6),"",G6)</f>
        <v>20.7</v>
      </c>
      <c r="K36" s="486">
        <f t="shared" ref="K36:K37" si="22">A6</f>
        <v>2021</v>
      </c>
      <c r="L36" s="479">
        <f t="shared" ref="L36:L37" si="23">IF(ISBLANK(O6),"",O6)</f>
        <v>142</v>
      </c>
      <c r="M36" s="479">
        <f t="shared" ref="M36:M37" si="24">IF(ISBLANK(N6),"",N6)</f>
        <v>116</v>
      </c>
    </row>
    <row r="37" spans="6:15" x14ac:dyDescent="0.25">
      <c r="F37" s="481">
        <f t="shared" si="19"/>
        <v>2022</v>
      </c>
      <c r="G37" s="311">
        <f t="shared" si="20"/>
        <v>10.7</v>
      </c>
      <c r="H37" s="311">
        <f t="shared" si="21"/>
        <v>19.100000000000001</v>
      </c>
      <c r="K37" s="481">
        <f t="shared" si="22"/>
        <v>2022</v>
      </c>
      <c r="L37" s="311">
        <f t="shared" si="23"/>
        <v>107</v>
      </c>
      <c r="M37" s="311">
        <f t="shared" si="24"/>
        <v>85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22.8</v>
      </c>
      <c r="C6" s="35">
        <v>21.9</v>
      </c>
      <c r="D6" s="63">
        <v>23.6</v>
      </c>
      <c r="E6" s="35">
        <v>56</v>
      </c>
      <c r="F6" s="35">
        <v>53.5</v>
      </c>
      <c r="G6" s="35">
        <v>58.1</v>
      </c>
      <c r="H6" s="292">
        <v>21.2</v>
      </c>
      <c r="I6" s="35">
        <v>24.6</v>
      </c>
      <c r="J6" s="63">
        <v>18.3</v>
      </c>
      <c r="M6" s="127" t="s">
        <v>16</v>
      </c>
      <c r="N6" s="935">
        <f>IF(ISBLANK(B8),"",B8)</f>
        <v>20.3</v>
      </c>
      <c r="O6" s="935">
        <f>IF(ISBLANK(E8),"",E8)</f>
        <v>54.7</v>
      </c>
      <c r="P6" s="128">
        <f>IF(ISBLANK(H8),"",H8)</f>
        <v>25</v>
      </c>
    </row>
    <row r="7" spans="1:19" x14ac:dyDescent="0.25">
      <c r="A7" s="286">
        <v>2022</v>
      </c>
      <c r="B7" s="167">
        <v>20.8</v>
      </c>
      <c r="C7" s="94">
        <v>18.899999999999999</v>
      </c>
      <c r="D7" s="169">
        <v>22.3</v>
      </c>
      <c r="E7" s="94">
        <v>56</v>
      </c>
      <c r="F7" s="94">
        <v>53</v>
      </c>
      <c r="G7" s="94">
        <v>58.3</v>
      </c>
      <c r="H7" s="167">
        <v>23.2</v>
      </c>
      <c r="I7" s="94">
        <v>28</v>
      </c>
      <c r="J7" s="169">
        <v>19.3</v>
      </c>
    </row>
    <row r="8" spans="1:19" x14ac:dyDescent="0.25">
      <c r="A8" s="218">
        <v>2023</v>
      </c>
      <c r="B8" s="167">
        <v>20.3</v>
      </c>
      <c r="C8" s="94">
        <v>19.5</v>
      </c>
      <c r="D8" s="169">
        <v>21</v>
      </c>
      <c r="E8" s="94">
        <v>54.7</v>
      </c>
      <c r="F8" s="94">
        <v>50.9</v>
      </c>
      <c r="G8" s="94">
        <v>58</v>
      </c>
      <c r="H8" s="167">
        <v>25</v>
      </c>
      <c r="I8" s="94">
        <v>29.7</v>
      </c>
      <c r="J8" s="169">
        <v>21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</v>
      </c>
      <c r="O12" s="936">
        <f>IF(ISBLANK(G8),"",G8)</f>
        <v>58</v>
      </c>
      <c r="P12" s="938">
        <f>IF(ISBLANK(J8),"",J8)</f>
        <v>21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19.5</v>
      </c>
      <c r="O13" s="937">
        <f>IF(ISBLANK(F8),"",F8)</f>
        <v>50.9</v>
      </c>
      <c r="P13" s="939">
        <f>IF(ISBLANK(I8),"",I8)</f>
        <v>29.7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20.3</v>
      </c>
      <c r="O20" s="935">
        <f>IF(ISBLANK(E8),"",E8)</f>
        <v>54.7</v>
      </c>
      <c r="P20" s="940">
        <f>IF(ISBLANK(H8),"",H8)</f>
        <v>25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</v>
      </c>
      <c r="O24" s="936">
        <f>IF(ISBLANK(G8),"",G8)</f>
        <v>58</v>
      </c>
      <c r="P24" s="938">
        <f>IF(ISBLANK(J8),"",J8)</f>
        <v>21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19.5</v>
      </c>
      <c r="O25" s="937">
        <f>IF(ISBLANK(F8),"",F8)</f>
        <v>50.9</v>
      </c>
      <c r="P25" s="939">
        <f>IF(ISBLANK(I8),"",I8)</f>
        <v>29.7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1110721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27054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1064471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25927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2884320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70253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262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1263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123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165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194289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28.4</v>
      </c>
      <c r="E20" s="600">
        <v>20.399999999999999</v>
      </c>
      <c r="F20" s="600">
        <v>21.2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46.1</v>
      </c>
      <c r="E21" s="751">
        <v>35.1</v>
      </c>
      <c r="F21" s="751">
        <v>36.5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7.8</v>
      </c>
      <c r="E22" s="752">
        <v>0.8</v>
      </c>
      <c r="F22" s="752">
        <v>0.9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21.2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36.5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41.4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21.2</v>
      </c>
      <c r="C30" s="204" t="s">
        <v>493</v>
      </c>
    </row>
    <row r="31" spans="1:11" x14ac:dyDescent="0.25">
      <c r="A31" s="698" t="s">
        <v>1430</v>
      </c>
      <c r="B31" s="734">
        <f>F21</f>
        <v>36.5</v>
      </c>
    </row>
    <row r="32" spans="1:11" x14ac:dyDescent="0.25">
      <c r="A32" s="698" t="s">
        <v>1431</v>
      </c>
      <c r="B32" s="734">
        <f>F22</f>
        <v>0.9</v>
      </c>
    </row>
    <row r="33" spans="1:2" x14ac:dyDescent="0.25">
      <c r="A33" s="699" t="s">
        <v>1432</v>
      </c>
      <c r="B33" s="732">
        <f>100-(B30+B31+B32)</f>
        <v>41.4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250</v>
      </c>
      <c r="C4" s="71">
        <v>22</v>
      </c>
      <c r="D4" s="71">
        <v>14</v>
      </c>
      <c r="G4" s="217">
        <f>A4</f>
        <v>2021</v>
      </c>
      <c r="H4" s="289">
        <f>IF(ISBLANK(C4),"",C4)</f>
        <v>22</v>
      </c>
      <c r="I4" s="289">
        <f>IF(ISBLANK(D4),"",D4)</f>
        <v>14</v>
      </c>
    </row>
    <row r="5" spans="1:9" x14ac:dyDescent="0.25">
      <c r="A5" s="286">
        <v>2022</v>
      </c>
      <c r="B5" s="214">
        <v>265</v>
      </c>
      <c r="C5" s="214">
        <v>19</v>
      </c>
      <c r="D5" s="214">
        <v>19</v>
      </c>
      <c r="G5" s="286">
        <f t="shared" ref="G5:G6" si="0">A5</f>
        <v>2022</v>
      </c>
      <c r="H5" s="290">
        <f t="shared" ref="H5:H6" si="1">IF(ISBLANK(C5),"",C5)</f>
        <v>19</v>
      </c>
      <c r="I5" s="290">
        <f t="shared" ref="I5:I6" si="2">IF(ISBLANK(D5),"",D5)</f>
        <v>19</v>
      </c>
    </row>
    <row r="6" spans="1:9" x14ac:dyDescent="0.25">
      <c r="A6" s="218">
        <v>2023</v>
      </c>
      <c r="B6" s="168">
        <v>262</v>
      </c>
      <c r="C6" s="168">
        <v>26</v>
      </c>
      <c r="D6" s="168">
        <v>15</v>
      </c>
      <c r="G6" s="219">
        <f t="shared" si="0"/>
        <v>2023</v>
      </c>
      <c r="H6" s="291">
        <f t="shared" si="1"/>
        <v>26</v>
      </c>
      <c r="I6" s="291">
        <f t="shared" si="2"/>
        <v>15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22</v>
      </c>
      <c r="I12" s="289">
        <f>IF(ISBLANK(D4),"",D4)</f>
        <v>14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19</v>
      </c>
      <c r="I13" s="290">
        <f t="shared" si="4"/>
        <v>19</v>
      </c>
    </row>
    <row r="14" spans="1:9" x14ac:dyDescent="0.25">
      <c r="G14" s="219">
        <f t="shared" si="3"/>
        <v>2023</v>
      </c>
      <c r="H14" s="291">
        <f t="shared" ref="H14:I14" si="5">IF(ISBLANK(C6),"",C6)</f>
        <v>26</v>
      </c>
      <c r="I14" s="291">
        <f t="shared" si="5"/>
        <v>15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1162</v>
      </c>
      <c r="C23" s="71">
        <v>108</v>
      </c>
      <c r="D23" s="71">
        <v>159</v>
      </c>
      <c r="G23" s="217">
        <f>A23</f>
        <v>2021</v>
      </c>
      <c r="H23" s="289">
        <f>IF(ISBLANK(C23),"",C23)</f>
        <v>108</v>
      </c>
      <c r="I23" s="289">
        <f>IF(ISBLANK(D23),"",D23)</f>
        <v>159</v>
      </c>
    </row>
    <row r="24" spans="1:13" x14ac:dyDescent="0.25">
      <c r="A24" s="286">
        <v>2022</v>
      </c>
      <c r="B24" s="214">
        <v>1219</v>
      </c>
      <c r="C24" s="214">
        <v>108</v>
      </c>
      <c r="D24" s="214">
        <v>165</v>
      </c>
      <c r="G24" s="286">
        <f t="shared" ref="G24:G25" si="6">A24</f>
        <v>2022</v>
      </c>
      <c r="H24" s="290">
        <f t="shared" ref="H24:H25" si="7">IF(ISBLANK(C24),"",C24)</f>
        <v>108</v>
      </c>
      <c r="I24" s="290">
        <f t="shared" ref="I24:I25" si="8">IF(ISBLANK(D24),"",D24)</f>
        <v>165</v>
      </c>
    </row>
    <row r="25" spans="1:13" x14ac:dyDescent="0.25">
      <c r="A25" s="218">
        <v>2023</v>
      </c>
      <c r="B25" s="168">
        <v>1263</v>
      </c>
      <c r="C25" s="168">
        <v>123</v>
      </c>
      <c r="D25" s="168">
        <v>165</v>
      </c>
      <c r="G25" s="219">
        <f t="shared" si="6"/>
        <v>2023</v>
      </c>
      <c r="H25" s="291">
        <f t="shared" si="7"/>
        <v>123</v>
      </c>
      <c r="I25" s="291">
        <f t="shared" si="8"/>
        <v>165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108</v>
      </c>
      <c r="I31" s="289">
        <f>IF(ISBLANK(D23),"",D23)</f>
        <v>159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108</v>
      </c>
      <c r="I32" s="290">
        <f t="shared" si="10"/>
        <v>165</v>
      </c>
    </row>
    <row r="33" spans="7:9" x14ac:dyDescent="0.25">
      <c r="G33" s="219">
        <f t="shared" si="9"/>
        <v>2023</v>
      </c>
      <c r="H33" s="291">
        <f t="shared" ref="H33:I33" si="11">IF(ISBLANK(C25),"",C25)</f>
        <v>123</v>
      </c>
      <c r="I33" s="291">
        <f t="shared" si="11"/>
        <v>165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505170</v>
      </c>
      <c r="C4" s="1077">
        <v>13430</v>
      </c>
      <c r="D4" s="110">
        <v>820919</v>
      </c>
      <c r="E4" s="70">
        <v>21824</v>
      </c>
      <c r="F4" s="1076">
        <v>139298</v>
      </c>
      <c r="G4" s="70">
        <v>3703</v>
      </c>
      <c r="H4" s="1078">
        <v>1780707</v>
      </c>
      <c r="I4" s="1077">
        <v>47340</v>
      </c>
    </row>
    <row r="5" spans="1:9" x14ac:dyDescent="0.25">
      <c r="A5" s="587">
        <v>2021</v>
      </c>
      <c r="B5" s="1079">
        <v>560417</v>
      </c>
      <c r="C5" s="1080">
        <v>14987</v>
      </c>
      <c r="D5" s="160">
        <v>962026</v>
      </c>
      <c r="E5" s="212">
        <v>25727</v>
      </c>
      <c r="F5" s="1079">
        <v>22872</v>
      </c>
      <c r="G5" s="212">
        <v>612</v>
      </c>
      <c r="H5" s="1081">
        <v>2744523</v>
      </c>
      <c r="I5" s="1080">
        <v>73395</v>
      </c>
    </row>
    <row r="6" spans="1:9" x14ac:dyDescent="0.25">
      <c r="A6" s="588">
        <v>2022</v>
      </c>
      <c r="B6" s="1082">
        <v>611190</v>
      </c>
      <c r="C6" s="1083">
        <v>14887</v>
      </c>
      <c r="D6" s="169">
        <v>1053515</v>
      </c>
      <c r="E6" s="167">
        <v>25660</v>
      </c>
      <c r="F6" s="1082">
        <v>25736</v>
      </c>
      <c r="G6" s="167">
        <v>627</v>
      </c>
      <c r="H6" s="1084">
        <v>2884320</v>
      </c>
      <c r="I6" s="1083">
        <v>70253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113450</v>
      </c>
      <c r="C4" s="1076">
        <v>906907</v>
      </c>
      <c r="D4" s="1077">
        <v>24110</v>
      </c>
      <c r="E4" s="1076">
        <v>892526</v>
      </c>
      <c r="F4" s="1077">
        <v>23728</v>
      </c>
    </row>
    <row r="5" spans="1:6" x14ac:dyDescent="0.25">
      <c r="A5" s="480">
        <v>2021</v>
      </c>
      <c r="B5" s="1081">
        <v>53815</v>
      </c>
      <c r="C5" s="1079">
        <v>1050661</v>
      </c>
      <c r="D5" s="1080">
        <v>28097</v>
      </c>
      <c r="E5" s="1079">
        <v>1013777</v>
      </c>
      <c r="F5" s="1080">
        <v>27111</v>
      </c>
    </row>
    <row r="6" spans="1:6" ht="15.75" thickBot="1" x14ac:dyDescent="0.3">
      <c r="A6" s="960">
        <v>2022</v>
      </c>
      <c r="B6" s="1085">
        <v>194289</v>
      </c>
      <c r="C6" s="1086">
        <v>1110721</v>
      </c>
      <c r="D6" s="1087">
        <v>27054</v>
      </c>
      <c r="E6" s="1086">
        <v>1064471</v>
      </c>
      <c r="F6" s="1087">
        <v>25927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Bujanovac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461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41056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9.6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-0.2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72.78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38.799999999999997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83.6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4.0999999999999996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39636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40529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1409</v>
      </c>
      <c r="C63" s="548">
        <f>IF(ISBLANK('DEM2'!C7),"-",'DEM2'!C7)</f>
        <v>1454</v>
      </c>
      <c r="D63" s="548"/>
      <c r="E63" s="548">
        <f>IF(ISBLANK('DEM2'!D8),"-",'DEM2'!D8)</f>
        <v>1639</v>
      </c>
      <c r="F63" s="548">
        <f>IF(ISBLANK('DEM2'!C8),"-",'DEM2'!C8)</f>
        <v>1716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1454</v>
      </c>
      <c r="C64" s="317">
        <f>IF(ISBLANK('DEM2'!F7),"-",'DEM2'!F7)</f>
        <v>1725</v>
      </c>
      <c r="D64" s="789"/>
      <c r="E64" s="317">
        <f>IF(ISBLANK('DEM2'!G8),"-",'DEM2'!G8)</f>
        <v>1636</v>
      </c>
      <c r="F64" s="317">
        <f>IF(ISBLANK('DEM2'!F8),"-",'DEM2'!F8)</f>
        <v>1809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1072</v>
      </c>
      <c r="C65" s="345">
        <f>IF(ISBLANK('DEM2'!I7),"-",'DEM2'!I7)</f>
        <v>1175</v>
      </c>
      <c r="D65" s="393"/>
      <c r="E65" s="345">
        <f>IF(ISBLANK('DEM2'!J8),"-",'DEM2'!J8)</f>
        <v>977</v>
      </c>
      <c r="F65" s="345">
        <f>IF(ISBLANK('DEM2'!I8),"-",'DEM2'!I8)</f>
        <v>1022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3615</v>
      </c>
      <c r="C66" s="348">
        <f>IF(ISBLANK('DEM2'!L7),"-",'DEM2'!L7)</f>
        <v>3983</v>
      </c>
      <c r="D66" s="394"/>
      <c r="E66" s="348">
        <f>IF(ISBLANK('DEM2'!M8),"-",'DEM2'!M8)</f>
        <v>4000</v>
      </c>
      <c r="F66" s="348">
        <f>IF(ISBLANK('DEM2'!L8),"-",'DEM2'!L8)</f>
        <v>4252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4611</v>
      </c>
      <c r="C67" s="345">
        <f>IF(ISBLANK('DEM2'!O7),"-",'DEM2'!O7)</f>
        <v>5175</v>
      </c>
      <c r="D67" s="393"/>
      <c r="E67" s="345">
        <f>IF(ISBLANK('DEM2'!P8),"-",'DEM2'!P8)</f>
        <v>4456</v>
      </c>
      <c r="F67" s="345">
        <f>IF(ISBLANK('DEM2'!O8),"-",'DEM2'!O8)</f>
        <v>4628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13393</v>
      </c>
      <c r="C68" s="317">
        <f>IF(ISBLANK('DEM2'!R7),"-",'DEM2'!R7)</f>
        <v>14328</v>
      </c>
      <c r="D68" s="395"/>
      <c r="E68" s="317">
        <f>IF(ISBLANK('DEM2'!S8),"-",'DEM2'!S8)</f>
        <v>14270</v>
      </c>
      <c r="F68" s="317">
        <f>IF(ISBLANK('DEM2'!R8),"-",'DEM2'!R8)</f>
        <v>14634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18217</v>
      </c>
      <c r="C69" s="463">
        <f>IF(ISBLANK('DEM2'!U7),"-",'DEM2'!U7)</f>
        <v>19177</v>
      </c>
      <c r="D69" s="799"/>
      <c r="E69" s="463">
        <f>IF(ISBLANK('DEM2'!V8),"-",'DEM2'!V8)</f>
        <v>20382</v>
      </c>
      <c r="F69" s="463">
        <f>IF(ISBLANK('DEM2'!U8),"-",'DEM2'!U8)</f>
        <v>20674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2.2999999999999998</v>
      </c>
      <c r="G115" s="800">
        <f>IF(ISBLANK('DEM2'!E23),"-",'DEM2'!E23)</f>
        <v>4.7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19.8</v>
      </c>
      <c r="G116" s="407">
        <f>IF(ISBLANK('DEM2'!E24),"-",'DEM2'!E24)</f>
        <v>19.7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5401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6123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14.9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60655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3559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54.6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163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38.5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23.1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2884320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70253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1053515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691090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25660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611190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14887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25736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627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1110721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27054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1064471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25927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262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1263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194289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5630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4951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2863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8761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5573</v>
      </c>
      <c r="C300" s="808">
        <f>IF(ISBLANK(POLJ3!C4),"-",POLJ3!C4)</f>
        <v>494</v>
      </c>
      <c r="D300" s="1104">
        <f>IF(ISBLANK(POLJ3!D4),"-",POLJ3!D4)</f>
        <v>5079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7557</v>
      </c>
      <c r="C301" s="789">
        <f>IF(ISBLANK(POLJ3!C5),"-",POLJ3!C5)</f>
        <v>4966</v>
      </c>
      <c r="D301" s="1105">
        <f>IF(ISBLANK(POLJ3!D5),"-",POLJ3!D5)</f>
        <v>2591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54</v>
      </c>
      <c r="C302" s="790">
        <f>IF(ISBLANK(POLJ3!C6),"-",POLJ3!C6)</f>
        <v>7</v>
      </c>
      <c r="D302" s="1106">
        <f>IF(ISBLANK(POLJ3!D6),"-",POLJ3!D6)</f>
        <v>47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</v>
      </c>
      <c r="C303" s="791">
        <f>IF(ISBLANK(POLJ3!C7),"-",POLJ3!C7)</f>
        <v>0</v>
      </c>
      <c r="D303" s="1107">
        <f>IF(ISBLANK(POLJ3!D7),"-",POLJ3!D7)</f>
        <v>7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5630</v>
      </c>
      <c r="C304" s="807">
        <f>IF(ISBLANK(POLJ3!C8),"-",POLJ3!C8)</f>
        <v>468</v>
      </c>
      <c r="D304" s="1108">
        <f>IF(ISBLANK(POLJ3!D8),"-",POLJ3!D8)</f>
        <v>5162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220.09</v>
      </c>
      <c r="C310" s="1109"/>
      <c r="D310" s="3"/>
      <c r="E310" s="5"/>
      <c r="F310" s="5"/>
      <c r="G310" s="815" t="s">
        <v>854</v>
      </c>
      <c r="H310" s="816">
        <f>IF(ISBLANK(POLJ2!H3),"-",POLJ2!H3)</f>
        <v>5764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6707.29</v>
      </c>
      <c r="C311" s="1120"/>
      <c r="D311" s="3"/>
      <c r="E311" s="5"/>
      <c r="F311" s="5"/>
      <c r="G311" s="810" t="s">
        <v>855</v>
      </c>
      <c r="H311" s="248">
        <f>IF(ISBLANK(POLJ2!H4),"-",POLJ2!H4)</f>
        <v>6354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301.51</v>
      </c>
      <c r="C312" s="1120"/>
      <c r="D312" s="3"/>
      <c r="E312" s="5"/>
      <c r="F312" s="5"/>
      <c r="G312" s="810" t="s">
        <v>856</v>
      </c>
      <c r="H312" s="248">
        <f>IF(ISBLANK(POLJ2!H5),"-",POLJ2!H5)</f>
        <v>4028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121.1</v>
      </c>
      <c r="C313" s="1120"/>
      <c r="D313" s="3"/>
      <c r="E313" s="5"/>
      <c r="F313" s="5"/>
      <c r="G313" s="812" t="s">
        <v>857</v>
      </c>
      <c r="H313" s="249">
        <f>IF(ISBLANK(POLJ2!H6),"-",POLJ2!H6)</f>
        <v>75512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1.65</v>
      </c>
      <c r="C314" s="1120"/>
      <c r="D314" s="3"/>
      <c r="E314" s="5"/>
      <c r="F314" s="5"/>
      <c r="G314" s="814" t="s">
        <v>847</v>
      </c>
      <c r="H314" s="817">
        <f>IF(ISBLANK(POLJ2!H7),"-",POLJ2!H7)</f>
        <v>91658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5503.36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12855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27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44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3.6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639</v>
      </c>
      <c r="I364" s="808">
        <f>IF(ISBLANK(OBRAZ2!I6),"-",OBRAZ2!I6)</f>
        <v>373</v>
      </c>
      <c r="J364" s="808">
        <f>IF(ISBLANK(OBRAZ2!J6),"-",OBRAZ2!J6)</f>
        <v>266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202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16.2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389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3.4428794992175273</v>
      </c>
      <c r="J375" s="850">
        <f>IF(ISBLANK(OBRAZ2!D12),"-",OBRAZ2!D21)</f>
        <v>5.6692913385826769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25.114854517611025</v>
      </c>
      <c r="I377" s="851">
        <f>IF(ISBLANK(OBRAZ2!C14),"-",OBRAZ2!C23)</f>
        <v>30.046948356807512</v>
      </c>
      <c r="J377" s="851">
        <f>IF(ISBLANK(OBRAZ2!D14),"-",OBRAZ2!D23)</f>
        <v>33.070866141732289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67.381316998468606</v>
      </c>
      <c r="I379" s="851">
        <f>IF(ISBLANK(OBRAZ2!C16),"-",OBRAZ2!C25)</f>
        <v>59.154929577464785</v>
      </c>
      <c r="J379" s="851">
        <f>IF(ISBLANK(OBRAZ2!D16),"-",OBRAZ2!D25)</f>
        <v>55.433070866141733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7.5038284839203673</v>
      </c>
      <c r="I380" s="852">
        <f>IF(ISBLANK(OBRAZ2!C17),"-",OBRAZ2!C26)</f>
        <v>7.3552425665101726</v>
      </c>
      <c r="J380" s="852">
        <f>IF(ISBLANK(OBRAZ2!D17),"-",OBRAZ2!D26)</f>
        <v>5.8267716535433074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26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1063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1224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387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196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79.8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310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74.900000000000006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936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290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3.2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50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1.2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0.12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121.4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3.25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80.3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87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6341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15.4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906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5859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0.6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0.6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3744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9.6999999999999993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4061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51.7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527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6.6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123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163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31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1.9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49.2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31.7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141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26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314.04899999999998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>
        <f>IF(ISBLANK(SAOBINFR1!B12),"-",SAOBINFR1!B12)</f>
        <v>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>
        <f>IF(ISBLANK(SAOBINFR1!B5),"-",SAOBINFR1!B5)</f>
        <v>200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>
        <f>IF(ISBLANK(SAOBINFR1!B6),"-",SAOBINFR1!B6)</f>
        <v>8588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>
        <f>IF(ISBLANK(SAOBINFR1!B7),"-",SAOBINFR1!B7)</f>
        <v>57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>
        <f>IF(ISBLANK(SAOBINFR1!B8),"-",SAOBINFR1!B8)</f>
        <v>4450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20448.939999999999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44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15.59064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48</v>
      </c>
      <c r="D696" s="3"/>
      <c r="E696" s="5"/>
      <c r="F696" s="5"/>
      <c r="G696" s="837">
        <v>2012</v>
      </c>
      <c r="H696" s="835">
        <f>IF(ISBLANK(INDEKSI2!B5),"-",INDEKSI2!B5)</f>
        <v>27.89</v>
      </c>
      <c r="I696" s="835">
        <f>IF(ISBLANK(INDEKSI2!C5),"-",INDEKSI2!C5)</f>
        <v>96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47.38</v>
      </c>
      <c r="D697" s="3"/>
      <c r="E697" s="5"/>
      <c r="F697" s="5"/>
      <c r="G697" s="838">
        <v>2013</v>
      </c>
      <c r="H697" s="559">
        <f>IF(ISBLANK(INDEKSI2!B6),"-",INDEKSI2!B6)</f>
        <v>28.17</v>
      </c>
      <c r="I697" s="559">
        <f>IF(ISBLANK(INDEKSI2!C6),"-",INDEKSI2!C6)</f>
        <v>99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30.69</v>
      </c>
      <c r="I698" s="836">
        <f>IF(ISBLANK(INDEKSI2!C7),"-",INDEKSI2!C7)</f>
        <v>93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3785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777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32172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2172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8.5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38.5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23.1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54.6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30.69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15.59064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48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47.38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25.66</v>
      </c>
      <c r="C4" s="721">
        <v>114</v>
      </c>
      <c r="D4" s="710"/>
      <c r="E4" s="711"/>
      <c r="F4" s="712"/>
    </row>
    <row r="5" spans="1:6" x14ac:dyDescent="0.25">
      <c r="A5" s="286">
        <v>2012</v>
      </c>
      <c r="B5" s="614">
        <v>27.89</v>
      </c>
      <c r="C5" s="722">
        <v>96</v>
      </c>
      <c r="D5" s="713"/>
      <c r="E5" s="641"/>
      <c r="F5" s="714"/>
    </row>
    <row r="6" spans="1:6" x14ac:dyDescent="0.25">
      <c r="A6" s="286">
        <v>2013</v>
      </c>
      <c r="B6" s="614">
        <v>28.17</v>
      </c>
      <c r="C6" s="722">
        <v>99</v>
      </c>
      <c r="D6" s="715">
        <v>15.59064</v>
      </c>
      <c r="E6" s="609">
        <v>48</v>
      </c>
      <c r="F6" s="716">
        <v>47.38</v>
      </c>
    </row>
    <row r="7" spans="1:6" x14ac:dyDescent="0.25">
      <c r="A7" s="219">
        <v>2014</v>
      </c>
      <c r="B7" s="615">
        <v>30.69</v>
      </c>
      <c r="C7" s="723">
        <v>93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5630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2863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4951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220.09</v>
      </c>
      <c r="G3" s="217" t="s">
        <v>765</v>
      </c>
      <c r="H3" s="71">
        <v>5764</v>
      </c>
    </row>
    <row r="4" spans="1:9" x14ac:dyDescent="0.25">
      <c r="A4" s="286" t="s">
        <v>760</v>
      </c>
      <c r="B4" s="214">
        <v>6707.29</v>
      </c>
      <c r="G4" s="286" t="s">
        <v>766</v>
      </c>
      <c r="H4" s="214">
        <v>6354</v>
      </c>
    </row>
    <row r="5" spans="1:9" x14ac:dyDescent="0.25">
      <c r="A5" s="286" t="s">
        <v>761</v>
      </c>
      <c r="B5" s="214">
        <v>301.51</v>
      </c>
      <c r="G5" s="286" t="s">
        <v>767</v>
      </c>
      <c r="H5" s="214">
        <v>4028</v>
      </c>
    </row>
    <row r="6" spans="1:9" x14ac:dyDescent="0.25">
      <c r="A6" s="286" t="s">
        <v>762</v>
      </c>
      <c r="B6" s="214">
        <v>121.1</v>
      </c>
      <c r="G6" s="286" t="s">
        <v>768</v>
      </c>
      <c r="H6" s="214">
        <v>75512</v>
      </c>
    </row>
    <row r="7" spans="1:9" x14ac:dyDescent="0.25">
      <c r="A7" s="286" t="s">
        <v>763</v>
      </c>
      <c r="B7" s="214">
        <v>1.65</v>
      </c>
      <c r="G7" s="1" t="s">
        <v>24</v>
      </c>
      <c r="H7" s="288">
        <v>91658</v>
      </c>
    </row>
    <row r="8" spans="1:9" x14ac:dyDescent="0.25">
      <c r="A8" s="287" t="s">
        <v>764</v>
      </c>
      <c r="B8" s="73">
        <v>5503.36</v>
      </c>
    </row>
    <row r="9" spans="1:9" x14ac:dyDescent="0.25">
      <c r="A9" s="1" t="s">
        <v>24</v>
      </c>
      <c r="B9" s="288">
        <v>12855</v>
      </c>
      <c r="I9" s="41" t="s">
        <v>876</v>
      </c>
    </row>
    <row r="10" spans="1:9" x14ac:dyDescent="0.25">
      <c r="G10" s="29" t="s">
        <v>775</v>
      </c>
      <c r="H10" s="58">
        <v>8761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5573</v>
      </c>
      <c r="C4" s="55">
        <v>494</v>
      </c>
      <c r="D4" s="110">
        <v>5079</v>
      </c>
    </row>
    <row r="5" spans="1:4" ht="30" customHeight="1" x14ac:dyDescent="0.25">
      <c r="A5" s="274" t="s">
        <v>884</v>
      </c>
      <c r="B5" s="212">
        <v>7557</v>
      </c>
      <c r="C5" s="58">
        <v>4966</v>
      </c>
      <c r="D5" s="160">
        <v>2591</v>
      </c>
    </row>
    <row r="6" spans="1:4" x14ac:dyDescent="0.25">
      <c r="A6" s="274" t="s">
        <v>772</v>
      </c>
      <c r="B6" s="212">
        <v>54</v>
      </c>
      <c r="C6" s="58">
        <v>7</v>
      </c>
      <c r="D6" s="160">
        <v>47</v>
      </c>
    </row>
    <row r="7" spans="1:4" ht="30" x14ac:dyDescent="0.25">
      <c r="A7" s="274" t="s">
        <v>773</v>
      </c>
      <c r="B7" s="212">
        <v>7</v>
      </c>
      <c r="C7" s="58">
        <v>0</v>
      </c>
      <c r="D7" s="160">
        <v>7</v>
      </c>
    </row>
    <row r="8" spans="1:4" x14ac:dyDescent="0.25">
      <c r="A8" s="201" t="s">
        <v>774</v>
      </c>
      <c r="B8" s="72">
        <v>5630</v>
      </c>
      <c r="C8" s="61">
        <v>468</v>
      </c>
      <c r="D8" s="111">
        <v>5162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12.962962962962962</v>
      </c>
      <c r="C14" s="276">
        <f>D6/B6*100</f>
        <v>87.037037037037038</v>
      </c>
    </row>
    <row r="15" spans="1:4" ht="60" x14ac:dyDescent="0.25">
      <c r="A15" s="277" t="s">
        <v>885</v>
      </c>
      <c r="B15" s="282">
        <f>C5/B5*100</f>
        <v>65.71390763530502</v>
      </c>
      <c r="C15" s="278">
        <f>D5/B5*100</f>
        <v>34.286092364694987</v>
      </c>
    </row>
    <row r="16" spans="1:4" ht="30" x14ac:dyDescent="0.25">
      <c r="A16" s="279" t="s">
        <v>821</v>
      </c>
      <c r="B16" s="283">
        <f>C4/B4*100</f>
        <v>8.8641665171361925</v>
      </c>
      <c r="C16" s="280">
        <f>D4/B4*100</f>
        <v>91.135833482863802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12.962962962962962</v>
      </c>
      <c r="C21" s="276">
        <f>C14</f>
        <v>87.037037037037038</v>
      </c>
    </row>
    <row r="22" spans="1:3" ht="60" x14ac:dyDescent="0.25">
      <c r="A22" s="277" t="s">
        <v>823</v>
      </c>
      <c r="B22" s="282">
        <f t="shared" ref="B22:C23" si="0">B15</f>
        <v>65.71390763530502</v>
      </c>
      <c r="C22" s="278">
        <f t="shared" si="0"/>
        <v>34.286092364694987</v>
      </c>
    </row>
    <row r="23" spans="1:3" ht="30" x14ac:dyDescent="0.25">
      <c r="A23" s="279" t="s">
        <v>858</v>
      </c>
      <c r="B23" s="285">
        <f t="shared" si="0"/>
        <v>8.8641665171361925</v>
      </c>
      <c r="C23" s="284">
        <f t="shared" si="0"/>
        <v>91.135833482863802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202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16.2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389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703</v>
      </c>
      <c r="C6" s="973">
        <v>458</v>
      </c>
      <c r="D6" s="945">
        <v>245</v>
      </c>
      <c r="E6" s="973">
        <v>653</v>
      </c>
      <c r="F6" s="973">
        <v>381</v>
      </c>
      <c r="G6" s="945">
        <v>272</v>
      </c>
      <c r="H6" s="599">
        <v>639</v>
      </c>
      <c r="I6" s="616">
        <v>373</v>
      </c>
      <c r="J6" s="945">
        <v>266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22</v>
      </c>
      <c r="D12" s="600">
        <v>36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164</v>
      </c>
      <c r="C14" s="751">
        <v>192</v>
      </c>
      <c r="D14" s="751">
        <v>210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440</v>
      </c>
      <c r="C16" s="1029">
        <v>378</v>
      </c>
      <c r="D16" s="751">
        <v>352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49</v>
      </c>
      <c r="C17" s="752">
        <v>47</v>
      </c>
      <c r="D17" s="752">
        <v>37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3.4428794992175273</v>
      </c>
      <c r="D21" s="289">
        <f>D12/SUM(D12:D17)*100</f>
        <v>5.6692913385826769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25.114854517611025</v>
      </c>
      <c r="C23" s="290">
        <f>C14/SUM(C12:C17)*100</f>
        <v>30.046948356807512</v>
      </c>
      <c r="D23" s="290">
        <f>D14/SUM(D12:D17)*100</f>
        <v>33.070866141732289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67.381316998468606</v>
      </c>
      <c r="C25" s="290">
        <f>C16/SUM(C12:C17)*100</f>
        <v>59.154929577464785</v>
      </c>
      <c r="D25" s="290">
        <f>D16/SUM(D12:D17)*100</f>
        <v>55.433070866141733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7.5038284839203673</v>
      </c>
      <c r="C26" s="291">
        <f>C17/SUM(C12:C17)*100</f>
        <v>7.3552425665101726</v>
      </c>
      <c r="D26" s="291">
        <f>D17/SUM(D12:D17)*100</f>
        <v>5.8267716535433074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22.6</v>
      </c>
      <c r="C7" s="600">
        <v>60.5</v>
      </c>
      <c r="D7" s="600">
        <v>65.5</v>
      </c>
    </row>
    <row r="8" spans="1:6" x14ac:dyDescent="0.25">
      <c r="A8" s="695" t="s">
        <v>944</v>
      </c>
      <c r="B8" s="751">
        <v>6.3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71.099999999999994</v>
      </c>
      <c r="C9" s="752">
        <v>39.5</v>
      </c>
      <c r="D9" s="752">
        <v>34.5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22.6</v>
      </c>
      <c r="C13" s="697">
        <f t="shared" ref="C13:D13" si="1">IF(ISBLANK(C7),"",C7)</f>
        <v>60.5</v>
      </c>
      <c r="D13" s="697">
        <f t="shared" si="1"/>
        <v>65.5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6.3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71.099999999999994</v>
      </c>
      <c r="C15" s="699">
        <f t="shared" si="2"/>
        <v>39.5</v>
      </c>
      <c r="D15" s="699">
        <f t="shared" si="2"/>
        <v>34.5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22.6</v>
      </c>
      <c r="C18" s="697">
        <f t="shared" ref="C18:D18" si="4">IF(ISBLANK(C7),"",C7)</f>
        <v>60.5</v>
      </c>
      <c r="D18" s="697">
        <f t="shared" si="4"/>
        <v>65.5</v>
      </c>
    </row>
    <row r="19" spans="1:5" x14ac:dyDescent="0.25">
      <c r="A19" s="701" t="s">
        <v>1632</v>
      </c>
      <c r="B19" s="698">
        <f t="shared" ref="B19:D20" si="5">IF(ISBLANK(B8),"",B8)</f>
        <v>6.3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71.099999999999994</v>
      </c>
      <c r="C20" s="699">
        <f t="shared" si="5"/>
        <v>39.5</v>
      </c>
      <c r="D20" s="699">
        <f t="shared" si="5"/>
        <v>34.5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119.6</v>
      </c>
      <c r="C5" s="611">
        <v>115.7</v>
      </c>
      <c r="D5" s="1030">
        <v>117.5</v>
      </c>
      <c r="F5" s="28"/>
      <c r="G5" s="693">
        <f>A5</f>
        <v>2020</v>
      </c>
      <c r="H5" s="669">
        <f>IF(ISBLANK(B5),"",B5)</f>
        <v>119.6</v>
      </c>
      <c r="I5" s="618">
        <f t="shared" ref="H5:I7" si="0">IF(ISBLANK(C5),"",C5)</f>
        <v>115.7</v>
      </c>
    </row>
    <row r="6" spans="1:10" x14ac:dyDescent="0.25">
      <c r="A6" s="749">
        <v>2021</v>
      </c>
      <c r="B6" s="601">
        <v>112.8</v>
      </c>
      <c r="C6" s="612">
        <v>105.7</v>
      </c>
      <c r="D6" s="946">
        <v>109</v>
      </c>
      <c r="F6" s="44"/>
      <c r="G6" s="693">
        <f t="shared" ref="G6:G7" si="1">A6</f>
        <v>2021</v>
      </c>
      <c r="H6" s="670">
        <f t="shared" si="0"/>
        <v>112.8</v>
      </c>
      <c r="I6" s="619">
        <f t="shared" si="0"/>
        <v>105.7</v>
      </c>
    </row>
    <row r="7" spans="1:10" x14ac:dyDescent="0.25">
      <c r="A7" s="750">
        <v>2022</v>
      </c>
      <c r="B7" s="601">
        <v>105.8</v>
      </c>
      <c r="C7" s="612">
        <v>91.7</v>
      </c>
      <c r="D7" s="946">
        <v>98.5</v>
      </c>
      <c r="F7" s="44"/>
      <c r="G7" s="693">
        <f t="shared" si="1"/>
        <v>2022</v>
      </c>
      <c r="H7" s="671">
        <f t="shared" si="0"/>
        <v>105.8</v>
      </c>
      <c r="I7" s="620">
        <f t="shared" si="0"/>
        <v>91.7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119.6</v>
      </c>
      <c r="I13" s="618">
        <f>IF(ISBLANK(C5),"",C5)</f>
        <v>115.7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112.8</v>
      </c>
      <c r="I14" s="619">
        <f t="shared" si="3"/>
        <v>105.7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105.8</v>
      </c>
      <c r="I15" s="620">
        <f t="shared" si="4"/>
        <v>91.7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Bujanovac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461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41056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9.6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-0.2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72.78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38.799999999999997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83.6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4.0999999999999996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39636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40529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1409</v>
      </c>
      <c r="C63" s="548">
        <f>IF(ISBLANK('DEM2'!C7),"-",'DEM2'!C7)</f>
        <v>1454</v>
      </c>
      <c r="D63" s="548"/>
      <c r="E63" s="548">
        <f>IF(ISBLANK('DEM2'!D8),"-",'DEM2'!D8)</f>
        <v>1639</v>
      </c>
      <c r="F63" s="548">
        <f>IF(ISBLANK('DEM2'!C8),"-",'DEM2'!C8)</f>
        <v>1716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1454</v>
      </c>
      <c r="C64" s="317">
        <f>IF(ISBLANK('DEM2'!F7),"-",'DEM2'!F7)</f>
        <v>1725</v>
      </c>
      <c r="D64" s="789"/>
      <c r="E64" s="317">
        <f>IF(ISBLANK('DEM2'!G8),"-",'DEM2'!G8)</f>
        <v>1636</v>
      </c>
      <c r="F64" s="317">
        <f>IF(ISBLANK('DEM2'!F8),"-",'DEM2'!F8)</f>
        <v>1809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1072</v>
      </c>
      <c r="C65" s="345">
        <f>IF(ISBLANK('DEM2'!I7),"-",'DEM2'!I7)</f>
        <v>1175</v>
      </c>
      <c r="D65" s="393"/>
      <c r="E65" s="345">
        <f>IF(ISBLANK('DEM2'!J8),"-",'DEM2'!J8)</f>
        <v>977</v>
      </c>
      <c r="F65" s="345">
        <f>IF(ISBLANK('DEM2'!I8),"-",'DEM2'!I8)</f>
        <v>1022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3615</v>
      </c>
      <c r="C66" s="317">
        <f>IF(ISBLANK('DEM2'!L7),"-",'DEM2'!L7)</f>
        <v>3983</v>
      </c>
      <c r="D66" s="395"/>
      <c r="E66" s="317">
        <f>IF(ISBLANK('DEM2'!M8),"-",'DEM2'!M8)</f>
        <v>4000</v>
      </c>
      <c r="F66" s="317">
        <f>IF(ISBLANK('DEM2'!L8),"-",'DEM2'!L8)</f>
        <v>4252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4611</v>
      </c>
      <c r="C67" s="317">
        <f>IF(ISBLANK('DEM2'!O7),"-",'DEM2'!O7)</f>
        <v>5175</v>
      </c>
      <c r="D67" s="395"/>
      <c r="E67" s="317">
        <f>IF(ISBLANK('DEM2'!P8),"-",'DEM2'!P8)</f>
        <v>4456</v>
      </c>
      <c r="F67" s="317">
        <f>IF(ISBLANK('DEM2'!O8),"-",'DEM2'!O8)</f>
        <v>4628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13393</v>
      </c>
      <c r="C68" s="414">
        <f>IF(ISBLANK('DEM2'!R7),"-",'DEM2'!R7)</f>
        <v>14328</v>
      </c>
      <c r="D68" s="420"/>
      <c r="E68" s="414">
        <f>IF(ISBLANK('DEM2'!S8),"-",'DEM2'!S8)</f>
        <v>14270</v>
      </c>
      <c r="F68" s="414">
        <f>IF(ISBLANK('DEM2'!R8),"-",'DEM2'!R8)</f>
        <v>14634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18217</v>
      </c>
      <c r="C69" s="463">
        <f>IF(ISBLANK('DEM2'!U7),"-",'DEM2'!U7)</f>
        <v>19177</v>
      </c>
      <c r="D69" s="799"/>
      <c r="E69" s="463">
        <f>IF(ISBLANK('DEM2'!V8),"-",'DEM2'!V8)</f>
        <v>20382</v>
      </c>
      <c r="F69" s="463">
        <f>IF(ISBLANK('DEM2'!U8),"-",'DEM2'!U8)</f>
        <v>20674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2.2999999999999998</v>
      </c>
      <c r="G115" s="800">
        <f>IF(ISBLANK('DEM2'!E23),"-",'DEM2'!E23)</f>
        <v>4.7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19.8</v>
      </c>
      <c r="G116" s="407">
        <f>IF(ISBLANK('DEM2'!E24),"-",'DEM2'!E24)</f>
        <v>19.7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5401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6123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14.9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60655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3559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54.6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163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38.5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23.1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2884320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70253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1053515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691090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25660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611190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14887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25736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627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1110721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27054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1064471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25927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262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1263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194289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5630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4951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2863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8761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5573</v>
      </c>
      <c r="C300" s="808">
        <f>IF(ISBLANK(POLJ3!C4),"-",POLJ3!C4)</f>
        <v>494</v>
      </c>
      <c r="D300" s="1104">
        <f>IF(ISBLANK(POLJ3!D4),"-",POLJ3!D4)</f>
        <v>5079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7557</v>
      </c>
      <c r="C301" s="789">
        <f>IF(ISBLANK(POLJ3!C5),"-",POLJ3!C5)</f>
        <v>4966</v>
      </c>
      <c r="D301" s="1105">
        <f>IF(ISBLANK(POLJ3!D5),"-",POLJ3!D5)</f>
        <v>2591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54</v>
      </c>
      <c r="C302" s="790">
        <f>IF(ISBLANK(POLJ3!C6),"-",POLJ3!C6)</f>
        <v>7</v>
      </c>
      <c r="D302" s="1106">
        <f>IF(ISBLANK(POLJ3!D6),"-",POLJ3!D6)</f>
        <v>47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</v>
      </c>
      <c r="C303" s="791">
        <f>IF(ISBLANK(POLJ3!C7),"-",POLJ3!C7)</f>
        <v>0</v>
      </c>
      <c r="D303" s="1107">
        <f>IF(ISBLANK(POLJ3!D7),"-",POLJ3!D7)</f>
        <v>7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5630</v>
      </c>
      <c r="C304" s="807">
        <f>IF(ISBLANK(POLJ3!C8),"-",POLJ3!C8)</f>
        <v>468</v>
      </c>
      <c r="D304" s="1108">
        <f>IF(ISBLANK(POLJ3!D8),"-",POLJ3!D8)</f>
        <v>5162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220.09</v>
      </c>
      <c r="C310" s="1109"/>
      <c r="D310" s="3"/>
      <c r="E310" s="5"/>
      <c r="F310" s="5"/>
      <c r="G310" s="815" t="s">
        <v>765</v>
      </c>
      <c r="H310" s="816">
        <f>IF(ISBLANK(POLJ2!H3),"-",POLJ2!H3)</f>
        <v>5764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6707.29</v>
      </c>
      <c r="C311" s="1120"/>
      <c r="D311" s="3"/>
      <c r="E311" s="5"/>
      <c r="F311" s="5"/>
      <c r="G311" s="810" t="s">
        <v>766</v>
      </c>
      <c r="H311" s="248">
        <f>IF(ISBLANK(POLJ2!H4),"-",POLJ2!H4)</f>
        <v>6354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301.51</v>
      </c>
      <c r="C312" s="1120"/>
      <c r="D312" s="3"/>
      <c r="E312" s="5"/>
      <c r="F312" s="5"/>
      <c r="G312" s="810" t="s">
        <v>767</v>
      </c>
      <c r="H312" s="248">
        <f>IF(ISBLANK(POLJ2!H5),"-",POLJ2!H5)</f>
        <v>4028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121.1</v>
      </c>
      <c r="C313" s="1120"/>
      <c r="D313" s="3"/>
      <c r="E313" s="5"/>
      <c r="F313" s="5"/>
      <c r="G313" s="812" t="s">
        <v>768</v>
      </c>
      <c r="H313" s="249">
        <f>IF(ISBLANK(POLJ2!H6),"-",POLJ2!H6)</f>
        <v>75512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1.65</v>
      </c>
      <c r="C314" s="1120"/>
      <c r="D314" s="3"/>
      <c r="E314" s="5"/>
      <c r="F314" s="5"/>
      <c r="G314" s="814" t="s">
        <v>16</v>
      </c>
      <c r="H314" s="817">
        <f>IF(ISBLANK(POLJ2!H7),"-",POLJ2!H7)</f>
        <v>91658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5503.36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12855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27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44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3.6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639</v>
      </c>
      <c r="I364" s="808">
        <f>IF(ISBLANK(OBRAZ2!I6),"-",OBRAZ2!I6)</f>
        <v>373</v>
      </c>
      <c r="J364" s="808">
        <f>IF(ISBLANK(OBRAZ2!J6),"-",OBRAZ2!J6)</f>
        <v>266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202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16.2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389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3.4428794992175273</v>
      </c>
      <c r="J375" s="850">
        <f>IF(ISBLANK(OBRAZ2!D12),"-",OBRAZ2!D21)</f>
        <v>5.6692913385826769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25.114854517611025</v>
      </c>
      <c r="I377" s="851">
        <f>IF(ISBLANK(OBRAZ2!C14),"-",OBRAZ2!C23)</f>
        <v>30.046948356807512</v>
      </c>
      <c r="J377" s="851">
        <f>IF(ISBLANK(OBRAZ2!D14),"-",OBRAZ2!D23)</f>
        <v>33.070866141732289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67.381316998468606</v>
      </c>
      <c r="I379" s="851">
        <f>IF(ISBLANK(OBRAZ2!C16),"-",OBRAZ2!C25)</f>
        <v>59.154929577464785</v>
      </c>
      <c r="J379" s="851">
        <f>IF(ISBLANK(OBRAZ2!D16),"-",OBRAZ2!D25)</f>
        <v>55.433070866141733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7.5038284839203673</v>
      </c>
      <c r="I380" s="852">
        <f>IF(ISBLANK(OBRAZ2!C17),"-",OBRAZ2!C26)</f>
        <v>7.3552425665101726</v>
      </c>
      <c r="J380" s="852">
        <f>IF(ISBLANK(OBRAZ2!D17),"-",OBRAZ2!D26)</f>
        <v>5.8267716535433074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26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1063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1224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387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196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79.8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310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74.900000000000006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936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290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3.2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50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1.2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0.12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121.4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3.25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80.3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87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6341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15.4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906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5859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0.6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0.6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3744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9.6999999999999993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4061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51.7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527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6.6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123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163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31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1.9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49.2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31.7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141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26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314.04899999999998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>
        <f>IF(ISBLANK(SAOBINFR1!B12),"-",SAOBINFR1!B12)</f>
        <v>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>
        <f>IF(ISBLANK(SAOBINFR1!B5),"-",SAOBINFR1!B5)</f>
        <v>200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>
        <f>IF(ISBLANK(SAOBINFR1!B6),"-",SAOBINFR1!B6)</f>
        <v>8588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>
        <f>IF(ISBLANK(SAOBINFR1!B7),"-",SAOBINFR1!B7)</f>
        <v>57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>
        <f>IF(ISBLANK(SAOBINFR1!B8),"-",SAOBINFR1!B8)</f>
        <v>4450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20448.939999999999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44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15.59064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48</v>
      </c>
      <c r="D696" s="315"/>
      <c r="E696" s="314"/>
      <c r="F696" s="5"/>
      <c r="G696" s="837">
        <v>2012</v>
      </c>
      <c r="H696" s="835">
        <f>IF(ISBLANK(INDEKSI2!B5),"-",INDEKSI2!B5)</f>
        <v>27.89</v>
      </c>
      <c r="I696" s="835">
        <f>IF(ISBLANK(INDEKSI2!C5),"-",INDEKSI2!C5)</f>
        <v>96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47.38</v>
      </c>
      <c r="D697" s="315"/>
      <c r="E697" s="314"/>
      <c r="F697" s="5"/>
      <c r="G697" s="838">
        <v>2013</v>
      </c>
      <c r="H697" s="559">
        <f>IF(ISBLANK(INDEKSI2!B6),"-",INDEKSI2!B6)</f>
        <v>28.17</v>
      </c>
      <c r="I697" s="559">
        <f>IF(ISBLANK(INDEKSI2!C6),"-",INDEKSI2!C6)</f>
        <v>99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30.69</v>
      </c>
      <c r="I698" s="836">
        <f>IF(ISBLANK(INDEKSI2!C7),"-",INDEKSI2!C7)</f>
        <v>93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3785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777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32172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2172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8.5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28</v>
      </c>
      <c r="D6" s="612">
        <v>3</v>
      </c>
      <c r="E6" s="612">
        <v>25</v>
      </c>
      <c r="F6" s="1033">
        <v>26</v>
      </c>
      <c r="G6" s="612">
        <v>10</v>
      </c>
      <c r="H6" s="980">
        <v>16</v>
      </c>
      <c r="I6" s="1034">
        <v>2.4</v>
      </c>
      <c r="J6" s="612">
        <v>1.9</v>
      </c>
      <c r="K6" s="1035">
        <v>2.9</v>
      </c>
      <c r="L6" s="1033">
        <v>138</v>
      </c>
      <c r="M6" s="612">
        <v>69</v>
      </c>
      <c r="N6" s="1028">
        <v>69</v>
      </c>
      <c r="O6" s="1034">
        <v>14.2</v>
      </c>
      <c r="P6" s="612">
        <v>13.7</v>
      </c>
      <c r="Q6" s="1028">
        <v>14.8</v>
      </c>
      <c r="R6" s="1033">
        <v>489</v>
      </c>
      <c r="S6" s="612">
        <v>251</v>
      </c>
      <c r="T6" s="1035">
        <v>238</v>
      </c>
    </row>
    <row r="7" spans="1:20" x14ac:dyDescent="0.25">
      <c r="A7" s="286">
        <v>2021</v>
      </c>
      <c r="B7" s="602">
        <v>1</v>
      </c>
      <c r="C7" s="601">
        <v>28</v>
      </c>
      <c r="D7" s="612">
        <v>3</v>
      </c>
      <c r="E7" s="612">
        <v>25</v>
      </c>
      <c r="F7" s="1033">
        <v>46</v>
      </c>
      <c r="G7" s="612">
        <v>25</v>
      </c>
      <c r="H7" s="980">
        <v>21</v>
      </c>
      <c r="I7" s="1034">
        <v>4.3</v>
      </c>
      <c r="J7" s="612">
        <v>4.5999999999999996</v>
      </c>
      <c r="K7" s="1035">
        <v>3.9</v>
      </c>
      <c r="L7" s="1033">
        <v>168</v>
      </c>
      <c r="M7" s="612">
        <v>91</v>
      </c>
      <c r="N7" s="1028">
        <v>77</v>
      </c>
      <c r="O7" s="1034">
        <v>16.8</v>
      </c>
      <c r="P7" s="612">
        <v>18</v>
      </c>
      <c r="Q7" s="1028">
        <v>15.5</v>
      </c>
      <c r="R7" s="1033">
        <v>425</v>
      </c>
      <c r="S7" s="612">
        <v>222</v>
      </c>
      <c r="T7" s="1035">
        <v>203</v>
      </c>
    </row>
    <row r="8" spans="1:20" x14ac:dyDescent="0.25">
      <c r="A8" s="219">
        <v>2022</v>
      </c>
      <c r="B8" s="617">
        <v>1</v>
      </c>
      <c r="C8" s="947">
        <v>27</v>
      </c>
      <c r="D8" s="981">
        <v>3</v>
      </c>
      <c r="E8" s="981">
        <v>24</v>
      </c>
      <c r="F8" s="1036">
        <v>44</v>
      </c>
      <c r="G8" s="981">
        <v>24</v>
      </c>
      <c r="H8" s="979">
        <v>20</v>
      </c>
      <c r="I8" s="754">
        <v>3.6</v>
      </c>
      <c r="J8" s="981">
        <v>3.7</v>
      </c>
      <c r="K8" s="1037">
        <v>3.4</v>
      </c>
      <c r="L8" s="1036">
        <v>202</v>
      </c>
      <c r="M8" s="981">
        <v>99</v>
      </c>
      <c r="N8" s="691">
        <v>103</v>
      </c>
      <c r="O8" s="754">
        <v>16.2</v>
      </c>
      <c r="P8" s="981">
        <v>15.9</v>
      </c>
      <c r="Q8" s="691">
        <v>16.600000000000001</v>
      </c>
      <c r="R8" s="1036">
        <v>389</v>
      </c>
      <c r="S8" s="981">
        <v>187</v>
      </c>
      <c r="T8" s="1037">
        <v>202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1063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1224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387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196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79.8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310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74.900000000000006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73.310344827586206</v>
      </c>
      <c r="C21" s="739">
        <f>B10/(B7+B10)*100</f>
        <v>26.689655172413794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86.197183098591552</v>
      </c>
      <c r="C22" s="739">
        <f>B11/(B8+B11)*100</f>
        <v>13.802816901408452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73.310344827586206</v>
      </c>
      <c r="C26" s="739">
        <f>C21</f>
        <v>26.689655172413794</v>
      </c>
    </row>
    <row r="27" spans="1:10" ht="24.75" x14ac:dyDescent="0.25">
      <c r="A27" s="742" t="s">
        <v>1407</v>
      </c>
      <c r="B27" s="739">
        <f>B22</f>
        <v>86.197183098591552</v>
      </c>
      <c r="C27" s="739">
        <f>C22</f>
        <v>13.802816901408452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9</v>
      </c>
      <c r="D5" s="914" t="s">
        <v>5</v>
      </c>
      <c r="E5" s="211"/>
      <c r="F5" s="125">
        <v>2021</v>
      </c>
      <c r="G5" s="70">
        <v>10</v>
      </c>
      <c r="H5" s="55">
        <v>2</v>
      </c>
      <c r="I5" s="110">
        <v>8</v>
      </c>
      <c r="J5" s="70">
        <v>28</v>
      </c>
      <c r="K5" s="55">
        <v>0</v>
      </c>
      <c r="L5" s="110">
        <v>28</v>
      </c>
      <c r="M5" s="70">
        <v>1124</v>
      </c>
      <c r="N5" s="55">
        <v>1230</v>
      </c>
      <c r="O5" s="70">
        <v>375</v>
      </c>
      <c r="P5" s="110">
        <v>207</v>
      </c>
    </row>
    <row r="6" spans="1:16" x14ac:dyDescent="0.25">
      <c r="A6" s="923" t="s">
        <v>259</v>
      </c>
      <c r="B6" s="1096">
        <v>0</v>
      </c>
      <c r="C6" s="1097">
        <v>26</v>
      </c>
      <c r="D6" s="915" t="s">
        <v>5</v>
      </c>
      <c r="E6" s="254"/>
      <c r="F6" s="125">
        <v>2022</v>
      </c>
      <c r="G6" s="212">
        <v>11</v>
      </c>
      <c r="H6" s="58">
        <v>2</v>
      </c>
      <c r="I6" s="160">
        <v>9</v>
      </c>
      <c r="J6" s="212">
        <v>26</v>
      </c>
      <c r="K6" s="58">
        <v>0</v>
      </c>
      <c r="L6" s="160">
        <v>26</v>
      </c>
      <c r="M6" s="212">
        <v>1063</v>
      </c>
      <c r="N6" s="58">
        <v>1224</v>
      </c>
      <c r="O6" s="212">
        <v>387</v>
      </c>
      <c r="P6" s="160">
        <v>196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2</v>
      </c>
      <c r="I7" s="169">
        <v>8</v>
      </c>
      <c r="J7" s="167"/>
      <c r="K7" s="94"/>
      <c r="L7" s="169"/>
      <c r="M7" s="167">
        <v>1336</v>
      </c>
      <c r="N7" s="94">
        <v>1358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9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91.6</v>
      </c>
      <c r="C5" s="611">
        <v>86.5</v>
      </c>
      <c r="D5" s="945">
        <v>97.7</v>
      </c>
      <c r="E5" s="610"/>
      <c r="F5" s="611"/>
      <c r="G5" s="945"/>
      <c r="H5" s="610"/>
      <c r="I5" s="611"/>
      <c r="J5" s="945"/>
      <c r="K5" s="610">
        <v>391</v>
      </c>
      <c r="L5" s="611">
        <v>200</v>
      </c>
      <c r="M5" s="945">
        <v>191</v>
      </c>
      <c r="N5" s="610">
        <v>92.4</v>
      </c>
      <c r="O5" s="611">
        <v>92.6</v>
      </c>
      <c r="P5" s="945">
        <v>92.3</v>
      </c>
      <c r="Q5" s="610">
        <v>0.6</v>
      </c>
      <c r="R5" s="611">
        <v>0</v>
      </c>
      <c r="S5" s="945">
        <v>1.3</v>
      </c>
    </row>
    <row r="6" spans="1:19" x14ac:dyDescent="0.25">
      <c r="A6" s="286">
        <v>2021</v>
      </c>
      <c r="B6" s="457">
        <v>87.6</v>
      </c>
      <c r="C6" s="458">
        <v>83.8</v>
      </c>
      <c r="D6" s="976">
        <v>92.2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330</v>
      </c>
      <c r="L6" s="458">
        <v>162</v>
      </c>
      <c r="M6" s="976">
        <v>168</v>
      </c>
      <c r="N6" s="457">
        <v>82.1</v>
      </c>
      <c r="O6" s="458">
        <v>77.099999999999994</v>
      </c>
      <c r="P6" s="976">
        <v>87.5</v>
      </c>
      <c r="Q6" s="457">
        <v>0.5</v>
      </c>
      <c r="R6" s="458">
        <v>0.5</v>
      </c>
      <c r="S6" s="976">
        <v>0.6</v>
      </c>
    </row>
    <row r="7" spans="1:19" x14ac:dyDescent="0.25">
      <c r="A7" s="286">
        <v>2022</v>
      </c>
      <c r="B7" s="601">
        <v>79.8</v>
      </c>
      <c r="C7" s="612">
        <v>78.8</v>
      </c>
      <c r="D7" s="980">
        <v>81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310</v>
      </c>
      <c r="L7" s="612">
        <v>149</v>
      </c>
      <c r="M7" s="980">
        <v>161</v>
      </c>
      <c r="N7" s="601">
        <v>74.900000000000006</v>
      </c>
      <c r="O7" s="612">
        <v>68.7</v>
      </c>
      <c r="P7" s="980">
        <v>81.7</v>
      </c>
      <c r="Q7" s="601">
        <v>0</v>
      </c>
      <c r="R7" s="612">
        <v>-0.3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3.2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1053515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25660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113</v>
      </c>
      <c r="C5" s="616">
        <v>93</v>
      </c>
      <c r="D5" s="616">
        <v>20</v>
      </c>
      <c r="E5" s="599">
        <v>716</v>
      </c>
      <c r="F5" s="616">
        <v>324</v>
      </c>
      <c r="G5" s="945">
        <v>392</v>
      </c>
      <c r="H5" s="616">
        <v>298</v>
      </c>
      <c r="I5" s="616">
        <v>146</v>
      </c>
      <c r="J5" s="616">
        <v>152</v>
      </c>
      <c r="K5" s="217">
        <f>SUM(B5,E5,H5)</f>
        <v>1127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94</v>
      </c>
      <c r="C6" s="612">
        <v>70</v>
      </c>
      <c r="D6" s="946">
        <v>24</v>
      </c>
      <c r="E6" s="601">
        <v>649</v>
      </c>
      <c r="F6" s="612">
        <v>287</v>
      </c>
      <c r="G6" s="946">
        <v>362</v>
      </c>
      <c r="H6" s="601">
        <v>257</v>
      </c>
      <c r="I6" s="612">
        <v>126</v>
      </c>
      <c r="J6" s="612">
        <v>131</v>
      </c>
      <c r="K6" s="218">
        <f>SUM(B6,E6,H6)</f>
        <v>1000</v>
      </c>
      <c r="M6" s="105" t="s">
        <v>284</v>
      </c>
      <c r="N6" s="171">
        <f>IF(ISBLANK(J7),"",J7)</f>
        <v>127</v>
      </c>
      <c r="O6" s="80">
        <f>IF(ISBLANK(I7),"",I7)</f>
        <v>102</v>
      </c>
      <c r="P6" s="211"/>
    </row>
    <row r="7" spans="1:17" ht="24.75" x14ac:dyDescent="0.25">
      <c r="A7" s="218">
        <v>2023</v>
      </c>
      <c r="B7" s="601">
        <v>80</v>
      </c>
      <c r="C7" s="612">
        <v>51</v>
      </c>
      <c r="D7" s="946">
        <v>29</v>
      </c>
      <c r="E7" s="601">
        <v>627</v>
      </c>
      <c r="F7" s="612">
        <v>287</v>
      </c>
      <c r="G7" s="946">
        <v>340</v>
      </c>
      <c r="H7" s="601">
        <v>229</v>
      </c>
      <c r="I7" s="612">
        <v>102</v>
      </c>
      <c r="J7" s="612">
        <v>127</v>
      </c>
      <c r="K7" s="218">
        <f>SUM(B7,E7,H7)</f>
        <v>936</v>
      </c>
      <c r="M7" s="106" t="s">
        <v>285</v>
      </c>
      <c r="N7" s="220">
        <f>IF(ISBLANK(G7),"",G7)</f>
        <v>340</v>
      </c>
      <c r="O7" s="107">
        <f>IF(ISBLANK(F7),"",F7)</f>
        <v>287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29</v>
      </c>
      <c r="O8" s="83">
        <f>IF(ISBLANK(C7),"",C7)</f>
        <v>51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127</v>
      </c>
      <c r="O13" s="80">
        <f>IF(ISBLANK(I7),"",I7)</f>
        <v>102</v>
      </c>
      <c r="P13" s="211"/>
    </row>
    <row r="14" spans="1:17" ht="27.75" customHeight="1" x14ac:dyDescent="0.25">
      <c r="M14" s="106" t="s">
        <v>515</v>
      </c>
      <c r="N14" s="220">
        <f>IF(ISBLANK(G7),"",G7)</f>
        <v>340</v>
      </c>
      <c r="O14" s="107">
        <f>IF(ISBLANK(F7),"",F7)</f>
        <v>287</v>
      </c>
      <c r="P14" s="211"/>
    </row>
    <row r="15" spans="1:17" ht="26.25" customHeight="1" x14ac:dyDescent="0.25">
      <c r="M15" s="108" t="s">
        <v>516</v>
      </c>
      <c r="N15" s="170">
        <f>IF(ISBLANK(D7),"",D7)</f>
        <v>29</v>
      </c>
      <c r="O15" s="83">
        <f>IF(ISBLANK(C7),"",C7)</f>
        <v>51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34</v>
      </c>
      <c r="C21" s="616">
        <v>32</v>
      </c>
      <c r="D21" s="616">
        <v>2</v>
      </c>
      <c r="E21" s="599">
        <v>183</v>
      </c>
      <c r="F21" s="616">
        <v>98</v>
      </c>
      <c r="G21" s="945">
        <v>85</v>
      </c>
      <c r="H21" s="616">
        <v>103</v>
      </c>
      <c r="I21" s="616">
        <v>44</v>
      </c>
      <c r="J21" s="616">
        <v>59</v>
      </c>
      <c r="K21" s="217">
        <f>SUM(B21,E21,H21)</f>
        <v>320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26</v>
      </c>
      <c r="C22" s="1028">
        <v>20</v>
      </c>
      <c r="D22" s="980">
        <v>6</v>
      </c>
      <c r="E22" s="1034">
        <v>188</v>
      </c>
      <c r="F22" s="1028">
        <v>102</v>
      </c>
      <c r="G22" s="980">
        <v>86</v>
      </c>
      <c r="H22" s="1034">
        <v>106</v>
      </c>
      <c r="I22" s="1028">
        <v>49</v>
      </c>
      <c r="J22" s="1028">
        <v>57</v>
      </c>
      <c r="K22" s="218">
        <f>SUM(B22,E22,H22)</f>
        <v>320</v>
      </c>
      <c r="M22" s="105" t="s">
        <v>284</v>
      </c>
      <c r="N22" s="171">
        <f>IF(ISBLANK(J23),"",J23)</f>
        <v>41</v>
      </c>
      <c r="O22" s="80">
        <f>IF(ISBLANK(I23),"",I23)</f>
        <v>38</v>
      </c>
      <c r="P22" s="211"/>
    </row>
    <row r="23" spans="1:17" ht="24.75" x14ac:dyDescent="0.25">
      <c r="A23" s="218">
        <v>2022</v>
      </c>
      <c r="B23" s="1034">
        <v>32</v>
      </c>
      <c r="C23" s="1028">
        <v>24</v>
      </c>
      <c r="D23" s="980">
        <v>8</v>
      </c>
      <c r="E23" s="1034">
        <v>179</v>
      </c>
      <c r="F23" s="1028">
        <v>83</v>
      </c>
      <c r="G23" s="980">
        <v>96</v>
      </c>
      <c r="H23" s="1034">
        <v>79</v>
      </c>
      <c r="I23" s="1028">
        <v>38</v>
      </c>
      <c r="J23" s="1028">
        <v>41</v>
      </c>
      <c r="K23" s="218">
        <f>SUM(B23,E23,H23)</f>
        <v>290</v>
      </c>
      <c r="M23" s="106" t="s">
        <v>285</v>
      </c>
      <c r="N23" s="220">
        <f>IF(ISBLANK(G23),"",G23)</f>
        <v>96</v>
      </c>
      <c r="O23" s="107">
        <f>IF(ISBLANK(F23),"",F23)</f>
        <v>83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24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41</v>
      </c>
      <c r="O29" s="80">
        <f>IF(ISBLANK(I23),"",I23)</f>
        <v>38</v>
      </c>
      <c r="P29" s="211"/>
    </row>
    <row r="30" spans="1:17" ht="27.75" customHeight="1" x14ac:dyDescent="0.25">
      <c r="M30" s="106" t="s">
        <v>515</v>
      </c>
      <c r="N30" s="220">
        <f>IF(ISBLANK(G23),"",G23)</f>
        <v>96</v>
      </c>
      <c r="O30" s="107">
        <f>IF(ISBLANK(F23),"",F23)</f>
        <v>83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24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691090</v>
      </c>
      <c r="D5" s="253"/>
    </row>
    <row r="6" spans="1:4" ht="30" x14ac:dyDescent="0.25">
      <c r="A6" s="686" t="s">
        <v>474</v>
      </c>
      <c r="B6" s="617">
        <v>362425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4.9000000000000004</v>
      </c>
      <c r="J5" s="611">
        <v>8.6</v>
      </c>
      <c r="K5" s="945">
        <v>0.7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-2.1</v>
      </c>
      <c r="J6" s="458">
        <v>-5.9</v>
      </c>
      <c r="K6" s="976">
        <v>1.8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3.2</v>
      </c>
      <c r="J7" s="612">
        <v>5.7</v>
      </c>
      <c r="K7" s="980">
        <v>0.7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43</v>
      </c>
      <c r="C5" s="207">
        <v>24</v>
      </c>
      <c r="G5" s="113"/>
      <c r="H5" s="174" t="s">
        <v>586</v>
      </c>
      <c r="I5" s="207">
        <v>49</v>
      </c>
      <c r="J5" s="207">
        <v>47</v>
      </c>
    </row>
    <row r="6" spans="1:13" ht="15" customHeight="1" x14ac:dyDescent="0.25">
      <c r="A6" s="175" t="s">
        <v>587</v>
      </c>
      <c r="B6" s="208">
        <v>961</v>
      </c>
      <c r="C6" s="208">
        <v>307</v>
      </c>
      <c r="G6" s="113"/>
      <c r="H6" s="175" t="s">
        <v>587</v>
      </c>
      <c r="I6" s="208">
        <v>1053</v>
      </c>
      <c r="J6" s="208">
        <v>504</v>
      </c>
    </row>
    <row r="7" spans="1:13" ht="15" customHeight="1" x14ac:dyDescent="0.25">
      <c r="A7" s="175" t="s">
        <v>588</v>
      </c>
      <c r="B7" s="208">
        <v>1381</v>
      </c>
      <c r="C7" s="208">
        <v>1176</v>
      </c>
      <c r="G7" s="113"/>
      <c r="H7" s="175" t="s">
        <v>588</v>
      </c>
      <c r="I7" s="208">
        <v>2153</v>
      </c>
      <c r="J7" s="208">
        <v>1185</v>
      </c>
    </row>
    <row r="8" spans="1:13" ht="15" customHeight="1" x14ac:dyDescent="0.25">
      <c r="A8" s="175" t="s">
        <v>589</v>
      </c>
      <c r="B8" s="208">
        <v>1967</v>
      </c>
      <c r="C8" s="208">
        <v>2068</v>
      </c>
      <c r="G8" s="113"/>
      <c r="H8" s="175" t="s">
        <v>589</v>
      </c>
      <c r="I8" s="208">
        <v>5614</v>
      </c>
      <c r="J8" s="208">
        <v>4152</v>
      </c>
    </row>
    <row r="9" spans="1:13" ht="15" customHeight="1" x14ac:dyDescent="0.25">
      <c r="A9" s="175" t="s">
        <v>590</v>
      </c>
      <c r="B9" s="208">
        <v>2267</v>
      </c>
      <c r="C9" s="208">
        <v>3175</v>
      </c>
      <c r="G9" s="113"/>
      <c r="H9" s="175" t="s">
        <v>590</v>
      </c>
      <c r="I9" s="208">
        <v>6217</v>
      </c>
      <c r="J9" s="208">
        <v>9224</v>
      </c>
    </row>
    <row r="10" spans="1:13" ht="15" customHeight="1" x14ac:dyDescent="0.25">
      <c r="A10" s="175" t="s">
        <v>591</v>
      </c>
      <c r="B10" s="208">
        <v>235</v>
      </c>
      <c r="C10" s="208">
        <v>306</v>
      </c>
      <c r="G10" s="113"/>
      <c r="H10" s="175" t="s">
        <v>591</v>
      </c>
      <c r="I10" s="208">
        <v>524</v>
      </c>
      <c r="J10" s="208">
        <v>577</v>
      </c>
    </row>
    <row r="11" spans="1:13" ht="15" customHeight="1" x14ac:dyDescent="0.25">
      <c r="A11" s="176" t="s">
        <v>592</v>
      </c>
      <c r="B11" s="209">
        <v>269</v>
      </c>
      <c r="C11" s="209">
        <v>317</v>
      </c>
      <c r="G11" s="113"/>
      <c r="H11" s="176" t="s">
        <v>592</v>
      </c>
      <c r="I11" s="209">
        <v>1473</v>
      </c>
      <c r="J11" s="209">
        <v>1451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43</v>
      </c>
      <c r="C17" s="178">
        <f>IF(ISBLANK(C5),"0",C5)</f>
        <v>24</v>
      </c>
      <c r="G17" s="113"/>
      <c r="H17" s="174" t="s">
        <v>586</v>
      </c>
      <c r="I17" s="177">
        <f>IF(ISBLANK(I5),"0",I5)</f>
        <v>49</v>
      </c>
      <c r="J17" s="178">
        <f>IF(ISBLANK(J5),"0",J5)</f>
        <v>47</v>
      </c>
    </row>
    <row r="18" spans="1:13" ht="15" customHeight="1" x14ac:dyDescent="0.25">
      <c r="A18" s="175" t="s">
        <v>587</v>
      </c>
      <c r="B18" s="179">
        <f t="shared" ref="B18:C18" si="0">IF(ISBLANK(B6),"0",B6)</f>
        <v>961</v>
      </c>
      <c r="C18" s="180">
        <f t="shared" si="0"/>
        <v>307</v>
      </c>
      <c r="G18" s="113"/>
      <c r="H18" s="175" t="s">
        <v>587</v>
      </c>
      <c r="I18" s="179">
        <f t="shared" ref="I18:J18" si="1">IF(ISBLANK(I6),"0",I6)</f>
        <v>1053</v>
      </c>
      <c r="J18" s="180">
        <f t="shared" si="1"/>
        <v>504</v>
      </c>
    </row>
    <row r="19" spans="1:13" ht="15" customHeight="1" x14ac:dyDescent="0.25">
      <c r="A19" s="175" t="s">
        <v>588</v>
      </c>
      <c r="B19" s="179">
        <f t="shared" ref="B19:C19" si="2">IF(ISBLANK(B7),"0",B7)</f>
        <v>1381</v>
      </c>
      <c r="C19" s="180">
        <f t="shared" si="2"/>
        <v>1176</v>
      </c>
      <c r="G19" s="113"/>
      <c r="H19" s="175" t="s">
        <v>588</v>
      </c>
      <c r="I19" s="179">
        <f t="shared" ref="I19:J19" si="3">IF(ISBLANK(I7),"0",I7)</f>
        <v>2153</v>
      </c>
      <c r="J19" s="180">
        <f t="shared" si="3"/>
        <v>1185</v>
      </c>
    </row>
    <row r="20" spans="1:13" ht="15" customHeight="1" x14ac:dyDescent="0.25">
      <c r="A20" s="175" t="s">
        <v>589</v>
      </c>
      <c r="B20" s="179">
        <f t="shared" ref="B20:C20" si="4">IF(ISBLANK(B8),"0",B8)</f>
        <v>1967</v>
      </c>
      <c r="C20" s="180">
        <f t="shared" si="4"/>
        <v>2068</v>
      </c>
      <c r="G20" s="113"/>
      <c r="H20" s="175" t="s">
        <v>589</v>
      </c>
      <c r="I20" s="179">
        <f t="shared" ref="I20:J20" si="5">IF(ISBLANK(I8),"0",I8)</f>
        <v>5614</v>
      </c>
      <c r="J20" s="180">
        <f t="shared" si="5"/>
        <v>4152</v>
      </c>
    </row>
    <row r="21" spans="1:13" ht="15" customHeight="1" x14ac:dyDescent="0.25">
      <c r="A21" s="175" t="s">
        <v>590</v>
      </c>
      <c r="B21" s="179">
        <f t="shared" ref="B21:C21" si="6">IF(ISBLANK(B9),"0",B9)</f>
        <v>2267</v>
      </c>
      <c r="C21" s="180">
        <f t="shared" si="6"/>
        <v>3175</v>
      </c>
      <c r="G21" s="113"/>
      <c r="H21" s="175" t="s">
        <v>590</v>
      </c>
      <c r="I21" s="179">
        <f t="shared" ref="I21:J21" si="7">IF(ISBLANK(I9),"0",I9)</f>
        <v>6217</v>
      </c>
      <c r="J21" s="180">
        <f t="shared" si="7"/>
        <v>9224</v>
      </c>
    </row>
    <row r="22" spans="1:13" ht="15" customHeight="1" x14ac:dyDescent="0.25">
      <c r="A22" s="175" t="s">
        <v>591</v>
      </c>
      <c r="B22" s="179">
        <f t="shared" ref="B22:C22" si="8">IF(ISBLANK(B10),"0",B10)</f>
        <v>235</v>
      </c>
      <c r="C22" s="180">
        <f t="shared" si="8"/>
        <v>306</v>
      </c>
      <c r="G22" s="113"/>
      <c r="H22" s="175" t="s">
        <v>591</v>
      </c>
      <c r="I22" s="179">
        <f t="shared" ref="I22:J22" si="9">IF(ISBLANK(I10),"0",I10)</f>
        <v>524</v>
      </c>
      <c r="J22" s="180">
        <f t="shared" si="9"/>
        <v>577</v>
      </c>
    </row>
    <row r="23" spans="1:13" ht="15" customHeight="1" x14ac:dyDescent="0.25">
      <c r="A23" s="176" t="s">
        <v>592</v>
      </c>
      <c r="B23" s="181">
        <f t="shared" ref="B23:C23" si="10">IF(ISBLANK(B11),"0",B11)</f>
        <v>269</v>
      </c>
      <c r="C23" s="182">
        <f t="shared" si="10"/>
        <v>317</v>
      </c>
      <c r="G23" s="113"/>
      <c r="H23" s="176" t="s">
        <v>592</v>
      </c>
      <c r="I23" s="181">
        <f t="shared" ref="I23:J23" si="11">IF(ISBLANK(I11),"0",I11)</f>
        <v>1473</v>
      </c>
      <c r="J23" s="182">
        <f t="shared" si="11"/>
        <v>1451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0.60367822546679772</v>
      </c>
      <c r="C29" s="184">
        <f>C17/SUM(C17:C23)*100</f>
        <v>0.32551200325512003</v>
      </c>
      <c r="D29" s="253"/>
      <c r="E29" s="253"/>
      <c r="G29" s="113"/>
      <c r="H29" s="174" t="s">
        <v>593</v>
      </c>
      <c r="I29" s="184">
        <f>I17/SUM(I17:I23)*100</f>
        <v>0.28683486507053796</v>
      </c>
      <c r="J29" s="184">
        <f>J17/SUM(J17:J23)*100</f>
        <v>0.27421236872812138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13.491506387757967</v>
      </c>
      <c r="C30" s="185">
        <f>C18/SUM(C17:C23)*100</f>
        <v>4.1638410416384097</v>
      </c>
      <c r="D30" s="253"/>
      <c r="E30" s="253"/>
      <c r="G30" s="113"/>
      <c r="H30" s="175" t="s">
        <v>594</v>
      </c>
      <c r="I30" s="185">
        <f>I18/SUM(I17:I23)*100</f>
        <v>6.1640227126382952</v>
      </c>
      <c r="J30" s="185">
        <f>J18/SUM(J17:J23)*100</f>
        <v>2.9404900816802799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19.387898357433667</v>
      </c>
      <c r="C31" s="185">
        <f>C19/SUM(C17:C23)*100</f>
        <v>15.950088159500881</v>
      </c>
      <c r="D31" s="253"/>
      <c r="E31" s="253"/>
      <c r="G31" s="113"/>
      <c r="H31" s="175" t="s">
        <v>595</v>
      </c>
      <c r="I31" s="185">
        <f>I19/SUM(I17:I23)*100</f>
        <v>12.603172744834046</v>
      </c>
      <c r="J31" s="185">
        <f>J19/SUM(J17:J23)*100</f>
        <v>6.9136522753792296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27.614769057981185</v>
      </c>
      <c r="C32" s="185">
        <f>C20/SUM(C17:C23)*100</f>
        <v>28.048284280482843</v>
      </c>
      <c r="D32" s="253"/>
      <c r="E32" s="253"/>
      <c r="G32" s="113"/>
      <c r="H32" s="175" t="s">
        <v>596</v>
      </c>
      <c r="I32" s="185">
        <f>I20/SUM(I17:I23)*100</f>
        <v>32.863080255224489</v>
      </c>
      <c r="J32" s="185">
        <f>J20/SUM(J17:J23)*100</f>
        <v>24.224037339556592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31.826477607749542</v>
      </c>
      <c r="C33" s="185">
        <f>C21/SUM(C17:C23)*100</f>
        <v>43.062525430625257</v>
      </c>
      <c r="D33" s="253"/>
      <c r="E33" s="253"/>
      <c r="G33" s="113"/>
      <c r="H33" s="175" t="s">
        <v>597</v>
      </c>
      <c r="I33" s="185">
        <f>I21/SUM(I17:I23)*100</f>
        <v>36.392905227419071</v>
      </c>
      <c r="J33" s="185">
        <f>J21/SUM(J17:J23)*100</f>
        <v>53.815635939323222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3.2991716973185454</v>
      </c>
      <c r="C34" s="185">
        <f>C22/SUM(C17:C23)*100</f>
        <v>4.1502780415027809</v>
      </c>
      <c r="D34" s="253"/>
      <c r="E34" s="253"/>
      <c r="G34" s="113"/>
      <c r="H34" s="175" t="s">
        <v>598</v>
      </c>
      <c r="I34" s="185">
        <f>I22/SUM(I17:I23)*100</f>
        <v>3.0673769244277937</v>
      </c>
      <c r="J34" s="185">
        <f>J22/SUM(J17:J23)*100</f>
        <v>3.3663943990665115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3.7764986662922926</v>
      </c>
      <c r="C35" s="186">
        <f>C23/SUM(C17:C23)*100</f>
        <v>4.2994710429947105</v>
      </c>
      <c r="D35" s="253"/>
      <c r="E35" s="253"/>
      <c r="G35" s="113"/>
      <c r="H35" s="176" t="s">
        <v>599</v>
      </c>
      <c r="I35" s="186">
        <f>I23/SUM(I17:I23)*100</f>
        <v>8.6226072703857639</v>
      </c>
      <c r="J35" s="186">
        <f>J23/SUM(J17:J23)*100</f>
        <v>8.4655775962660442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0.60367822546679772</v>
      </c>
      <c r="C41" s="184">
        <f t="shared" si="12"/>
        <v>0.32551200325512003</v>
      </c>
      <c r="G41" s="113"/>
      <c r="H41" s="174" t="s">
        <v>601</v>
      </c>
      <c r="I41" s="184">
        <f t="shared" ref="I41:J41" si="13">I29</f>
        <v>0.28683486507053796</v>
      </c>
      <c r="J41" s="184">
        <f t="shared" si="13"/>
        <v>0.27421236872812138</v>
      </c>
    </row>
    <row r="42" spans="1:12" x14ac:dyDescent="0.25">
      <c r="A42" s="175" t="s">
        <v>602</v>
      </c>
      <c r="B42" s="185">
        <f t="shared" si="12"/>
        <v>13.491506387757967</v>
      </c>
      <c r="C42" s="185">
        <f t="shared" si="12"/>
        <v>4.1638410416384097</v>
      </c>
      <c r="G42" s="113"/>
      <c r="H42" s="175" t="s">
        <v>602</v>
      </c>
      <c r="I42" s="185">
        <f t="shared" ref="I42:J42" si="14">I30</f>
        <v>6.1640227126382952</v>
      </c>
      <c r="J42" s="185">
        <f t="shared" si="14"/>
        <v>2.9404900816802799</v>
      </c>
    </row>
    <row r="43" spans="1:12" x14ac:dyDescent="0.25">
      <c r="A43" s="175" t="s">
        <v>603</v>
      </c>
      <c r="B43" s="185">
        <f t="shared" si="12"/>
        <v>19.387898357433667</v>
      </c>
      <c r="C43" s="185">
        <f t="shared" si="12"/>
        <v>15.950088159500881</v>
      </c>
      <c r="G43" s="113"/>
      <c r="H43" s="175" t="s">
        <v>603</v>
      </c>
      <c r="I43" s="185">
        <f t="shared" ref="I43:J43" si="15">I31</f>
        <v>12.603172744834046</v>
      </c>
      <c r="J43" s="185">
        <f t="shared" si="15"/>
        <v>6.9136522753792296</v>
      </c>
    </row>
    <row r="44" spans="1:12" x14ac:dyDescent="0.25">
      <c r="A44" s="175" t="s">
        <v>604</v>
      </c>
      <c r="B44" s="185">
        <f t="shared" si="12"/>
        <v>27.614769057981185</v>
      </c>
      <c r="C44" s="185">
        <f t="shared" si="12"/>
        <v>28.048284280482843</v>
      </c>
      <c r="G44" s="113"/>
      <c r="H44" s="175" t="s">
        <v>604</v>
      </c>
      <c r="I44" s="185">
        <f t="shared" ref="I44:J44" si="16">I32</f>
        <v>32.863080255224489</v>
      </c>
      <c r="J44" s="185">
        <f t="shared" si="16"/>
        <v>24.224037339556592</v>
      </c>
    </row>
    <row r="45" spans="1:12" x14ac:dyDescent="0.25">
      <c r="A45" s="175" t="s">
        <v>605</v>
      </c>
      <c r="B45" s="185">
        <f t="shared" si="12"/>
        <v>31.826477607749542</v>
      </c>
      <c r="C45" s="185">
        <f t="shared" si="12"/>
        <v>43.062525430625257</v>
      </c>
      <c r="G45" s="113"/>
      <c r="H45" s="175" t="s">
        <v>605</v>
      </c>
      <c r="I45" s="185">
        <f t="shared" ref="I45:J45" si="17">I33</f>
        <v>36.392905227419071</v>
      </c>
      <c r="J45" s="185">
        <f t="shared" si="17"/>
        <v>53.815635939323222</v>
      </c>
    </row>
    <row r="46" spans="1:12" x14ac:dyDescent="0.25">
      <c r="A46" s="175" t="s">
        <v>606</v>
      </c>
      <c r="B46" s="185">
        <f t="shared" si="12"/>
        <v>3.2991716973185454</v>
      </c>
      <c r="C46" s="185">
        <f t="shared" si="12"/>
        <v>4.1502780415027809</v>
      </c>
      <c r="G46" s="113"/>
      <c r="H46" s="175" t="s">
        <v>606</v>
      </c>
      <c r="I46" s="185">
        <f t="shared" ref="I46:J46" si="18">I34</f>
        <v>3.0673769244277937</v>
      </c>
      <c r="J46" s="185">
        <f t="shared" si="18"/>
        <v>3.3663943990665115</v>
      </c>
    </row>
    <row r="47" spans="1:12" x14ac:dyDescent="0.25">
      <c r="A47" s="176" t="s">
        <v>607</v>
      </c>
      <c r="B47" s="186">
        <f t="shared" si="12"/>
        <v>3.7764986662922926</v>
      </c>
      <c r="C47" s="186">
        <f t="shared" si="12"/>
        <v>4.2994710429947105</v>
      </c>
      <c r="G47" s="113"/>
      <c r="H47" s="176" t="s">
        <v>607</v>
      </c>
      <c r="I47" s="186">
        <f t="shared" ref="I47:J47" si="19">I35</f>
        <v>8.6226072703857639</v>
      </c>
      <c r="J47" s="186">
        <f t="shared" si="19"/>
        <v>8.4655775962660442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4581</v>
      </c>
      <c r="C5" s="207">
        <v>4190</v>
      </c>
      <c r="D5" s="253"/>
      <c r="E5" s="253"/>
      <c r="F5" s="1003"/>
      <c r="H5" s="174" t="s">
        <v>624</v>
      </c>
      <c r="I5" s="207">
        <v>5148</v>
      </c>
      <c r="J5" s="207">
        <v>3550</v>
      </c>
    </row>
    <row r="6" spans="1:10" ht="15" customHeight="1" x14ac:dyDescent="0.25">
      <c r="A6" s="175" t="s">
        <v>625</v>
      </c>
      <c r="B6" s="208">
        <v>1239</v>
      </c>
      <c r="C6" s="208">
        <v>1565</v>
      </c>
      <c r="D6" s="253"/>
      <c r="E6" s="253"/>
      <c r="F6" s="1003"/>
      <c r="H6" s="175" t="s">
        <v>625</v>
      </c>
      <c r="I6" s="208">
        <v>5245</v>
      </c>
      <c r="J6" s="208">
        <v>5412</v>
      </c>
    </row>
    <row r="7" spans="1:10" ht="15" customHeight="1" x14ac:dyDescent="0.25">
      <c r="A7" s="176" t="s">
        <v>626</v>
      </c>
      <c r="B7" s="209">
        <v>1303</v>
      </c>
      <c r="C7" s="209">
        <v>1618</v>
      </c>
      <c r="D7" s="253"/>
      <c r="E7" s="253"/>
      <c r="F7" s="1003"/>
      <c r="H7" s="175" t="s">
        <v>626</v>
      </c>
      <c r="I7" s="208">
        <v>6639</v>
      </c>
      <c r="J7" s="208">
        <v>8135</v>
      </c>
    </row>
    <row r="8" spans="1:10" x14ac:dyDescent="0.25">
      <c r="D8" s="253"/>
      <c r="E8" s="253"/>
      <c r="F8" s="1003"/>
      <c r="H8" s="176" t="s">
        <v>2351</v>
      </c>
      <c r="I8" s="209">
        <v>51</v>
      </c>
      <c r="J8" s="209">
        <v>43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4581</v>
      </c>
      <c r="C13" s="178">
        <f>IF(ISBLANK(C5),"0",C5)</f>
        <v>4190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1239</v>
      </c>
      <c r="C14" s="180">
        <f t="shared" si="0"/>
        <v>1565</v>
      </c>
      <c r="D14" s="253"/>
      <c r="E14" s="253"/>
      <c r="F14" s="1003"/>
      <c r="H14" s="174" t="s">
        <v>624</v>
      </c>
      <c r="I14" s="177">
        <f>IF(ISBLANK(I5),"0",I5)</f>
        <v>5148</v>
      </c>
      <c r="J14" s="178">
        <f>IF(ISBLANK(J5),"0",J5)</f>
        <v>3550</v>
      </c>
    </row>
    <row r="15" spans="1:10" ht="15" customHeight="1" x14ac:dyDescent="0.25">
      <c r="A15" s="176" t="s">
        <v>626</v>
      </c>
      <c r="B15" s="181">
        <f t="shared" si="0"/>
        <v>1303</v>
      </c>
      <c r="C15" s="182">
        <f t="shared" si="0"/>
        <v>1618</v>
      </c>
      <c r="D15" s="253"/>
      <c r="E15" s="253"/>
      <c r="F15" s="1003"/>
      <c r="H15" s="175" t="s">
        <v>625</v>
      </c>
      <c r="I15" s="179">
        <f t="shared" ref="I15:J15" si="1">IF(ISBLANK(I6),"0",I6)</f>
        <v>5245</v>
      </c>
      <c r="J15" s="180">
        <f t="shared" si="1"/>
        <v>5412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6639</v>
      </c>
      <c r="J16" s="180">
        <f t="shared" si="2"/>
        <v>8135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51</v>
      </c>
      <c r="J17" s="182">
        <f t="shared" si="3"/>
        <v>43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64.312789554962805</v>
      </c>
      <c r="C21" s="184">
        <f>C13/SUM(C13:C15)*100</f>
        <v>56.828970568289705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17.394356310543309</v>
      </c>
      <c r="C22" s="185">
        <f>C14/SUM(C13:C15)*100</f>
        <v>21.226095212260951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18.292854134493894</v>
      </c>
      <c r="C23" s="186">
        <f>C15/SUM(C13:C15)*100</f>
        <v>21.94493421944934</v>
      </c>
      <c r="D23" s="253"/>
      <c r="E23" s="253"/>
      <c r="F23" s="1003"/>
      <c r="H23" s="174" t="s">
        <v>629</v>
      </c>
      <c r="I23" s="184">
        <f>I14/SUM(I14:I17)*100</f>
        <v>30.13522215067611</v>
      </c>
      <c r="J23" s="184">
        <f>J14/SUM(J14:J17)*100</f>
        <v>20.711785297549593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30.703038108060642</v>
      </c>
      <c r="J24" s="185">
        <f>J15/SUM(J14:J17)*100</f>
        <v>31.575262543757294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38.863197330679625</v>
      </c>
      <c r="J25" s="185">
        <f>J16/SUM(J14:J17)*100</f>
        <v>47.462077012835472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0.29854241058362113</v>
      </c>
      <c r="J26" s="186">
        <f>J17/SUM(J14:J17)*100</f>
        <v>0.25087514585764292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64.312789554962805</v>
      </c>
      <c r="C29" s="189">
        <f t="shared" si="4"/>
        <v>56.828970568289705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17.394356310543309</v>
      </c>
      <c r="C30" s="192">
        <f t="shared" si="4"/>
        <v>21.226095212260951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18.292854134493894</v>
      </c>
      <c r="C31" s="195">
        <f t="shared" si="4"/>
        <v>21.94493421944934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30.13522215067611</v>
      </c>
      <c r="J32" s="189">
        <f>J23</f>
        <v>20.711785297549593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30.703038108060642</v>
      </c>
      <c r="J33" s="192">
        <f t="shared" si="5"/>
        <v>31.575262543757294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38.863197330679625</v>
      </c>
      <c r="J34" s="192">
        <f t="shared" si="6"/>
        <v>47.462077012835472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0.29854241058362113</v>
      </c>
      <c r="J35" s="195">
        <f t="shared" si="7"/>
        <v>0.25087514585764292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461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41056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9.6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-0.2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72.78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38.799999999999997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83.6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22</v>
      </c>
      <c r="C5" s="655">
        <v>13</v>
      </c>
      <c r="E5" s="28"/>
      <c r="J5" s="654" t="s">
        <v>542</v>
      </c>
      <c r="K5" s="669">
        <f>IF(ISBLANK(B5),"",B5)</f>
        <v>22</v>
      </c>
      <c r="L5" s="618">
        <f>IF(ISBLANK(C5),"",C5)</f>
        <v>13</v>
      </c>
      <c r="N5" s="28"/>
    </row>
    <row r="6" spans="1:15" x14ac:dyDescent="0.25">
      <c r="A6" s="656" t="s">
        <v>543</v>
      </c>
      <c r="B6" s="657">
        <v>23</v>
      </c>
      <c r="C6" s="657">
        <v>20</v>
      </c>
      <c r="E6" s="44"/>
      <c r="J6" s="656" t="s">
        <v>543</v>
      </c>
      <c r="K6" s="670">
        <f t="shared" ref="K6:K10" si="0">IF(ISBLANK(B6),"",B6)</f>
        <v>23</v>
      </c>
      <c r="L6" s="619">
        <f t="shared" ref="L6:L10" si="1">IF(ISBLANK(C6),"",C6)</f>
        <v>20</v>
      </c>
      <c r="N6" s="44"/>
    </row>
    <row r="7" spans="1:15" x14ac:dyDescent="0.25">
      <c r="A7" s="656" t="s">
        <v>641</v>
      </c>
      <c r="B7" s="657">
        <v>150</v>
      </c>
      <c r="C7" s="657">
        <v>96</v>
      </c>
      <c r="E7" s="44"/>
      <c r="J7" s="656" t="s">
        <v>641</v>
      </c>
      <c r="K7" s="670">
        <f t="shared" si="0"/>
        <v>150</v>
      </c>
      <c r="L7" s="619">
        <f t="shared" si="1"/>
        <v>96</v>
      </c>
      <c r="N7" s="44"/>
    </row>
    <row r="8" spans="1:15" x14ac:dyDescent="0.25">
      <c r="A8" s="650" t="s">
        <v>642</v>
      </c>
      <c r="B8" s="651">
        <v>168</v>
      </c>
      <c r="C8" s="651">
        <v>44</v>
      </c>
      <c r="E8" s="21"/>
      <c r="J8" s="650" t="s">
        <v>642</v>
      </c>
      <c r="K8" s="670">
        <f t="shared" si="0"/>
        <v>168</v>
      </c>
      <c r="L8" s="619">
        <f t="shared" si="1"/>
        <v>44</v>
      </c>
      <c r="N8" s="21"/>
    </row>
    <row r="9" spans="1:15" x14ac:dyDescent="0.25">
      <c r="A9" s="650" t="s">
        <v>643</v>
      </c>
      <c r="B9" s="651">
        <v>164</v>
      </c>
      <c r="C9" s="651">
        <v>45</v>
      </c>
      <c r="E9" s="21"/>
      <c r="J9" s="650" t="s">
        <v>643</v>
      </c>
      <c r="K9" s="670">
        <f t="shared" si="0"/>
        <v>164</v>
      </c>
      <c r="L9" s="619">
        <f t="shared" si="1"/>
        <v>45</v>
      </c>
      <c r="N9" s="21"/>
    </row>
    <row r="10" spans="1:15" x14ac:dyDescent="0.25">
      <c r="A10" s="652" t="s">
        <v>365</v>
      </c>
      <c r="B10" s="653">
        <v>413</v>
      </c>
      <c r="C10" s="653">
        <v>56</v>
      </c>
      <c r="J10" s="652" t="s">
        <v>365</v>
      </c>
      <c r="K10" s="671">
        <f t="shared" si="0"/>
        <v>413</v>
      </c>
      <c r="L10" s="620">
        <f t="shared" si="1"/>
        <v>56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12.18</v>
      </c>
      <c r="C15" s="197"/>
      <c r="D15" s="253"/>
      <c r="E15" s="211"/>
      <c r="F15" s="253"/>
      <c r="G15" s="253"/>
      <c r="J15" s="673" t="s">
        <v>488</v>
      </c>
      <c r="K15" s="674">
        <f>B15</f>
        <v>12.18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3.42</v>
      </c>
      <c r="C16" s="197"/>
      <c r="D16" s="253"/>
      <c r="E16" s="254"/>
      <c r="F16" s="253"/>
      <c r="G16" s="253"/>
      <c r="J16" s="675" t="s">
        <v>489</v>
      </c>
      <c r="K16" s="676">
        <f>B16</f>
        <v>3.42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11</v>
      </c>
      <c r="C18" s="197"/>
      <c r="D18" s="255"/>
      <c r="E18" s="256"/>
      <c r="F18" s="253"/>
      <c r="G18" s="253"/>
      <c r="J18" s="678" t="s">
        <v>501</v>
      </c>
      <c r="K18" s="674">
        <f>B18</f>
        <v>11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4.68</v>
      </c>
      <c r="C19" s="198"/>
      <c r="D19" s="255"/>
      <c r="E19" s="256"/>
      <c r="F19" s="253"/>
      <c r="G19" s="253"/>
      <c r="J19" s="672" t="s">
        <v>502</v>
      </c>
      <c r="K19" s="676">
        <f>B19</f>
        <v>4.68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7.72</v>
      </c>
      <c r="C21" s="253"/>
      <c r="D21" s="253"/>
      <c r="E21" s="253"/>
      <c r="F21" s="253"/>
      <c r="G21" s="253"/>
      <c r="J21" s="661" t="s">
        <v>498</v>
      </c>
      <c r="K21" s="679">
        <f>B21</f>
        <v>7.72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25</v>
      </c>
      <c r="C32" s="655">
        <v>40</v>
      </c>
      <c r="E32" s="28"/>
      <c r="J32" s="654" t="s">
        <v>542</v>
      </c>
      <c r="K32" s="669">
        <f>IF(ISBLANK(B32),"",B32)</f>
        <v>25</v>
      </c>
      <c r="L32" s="618">
        <f>IF(ISBLANK(C32),"",C32)</f>
        <v>40</v>
      </c>
      <c r="N32" s="28"/>
    </row>
    <row r="33" spans="1:15" x14ac:dyDescent="0.25">
      <c r="A33" s="656" t="s">
        <v>543</v>
      </c>
      <c r="B33" s="657">
        <v>15</v>
      </c>
      <c r="C33" s="657">
        <v>23</v>
      </c>
      <c r="E33" s="44"/>
      <c r="J33" s="656" t="s">
        <v>543</v>
      </c>
      <c r="K33" s="670">
        <f t="shared" ref="K33:K37" si="2">IF(ISBLANK(B33),"",B33)</f>
        <v>15</v>
      </c>
      <c r="L33" s="619">
        <f t="shared" ref="L33:L37" si="3">IF(ISBLANK(C33),"",C33)</f>
        <v>23</v>
      </c>
      <c r="N33" s="44"/>
    </row>
    <row r="34" spans="1:15" x14ac:dyDescent="0.25">
      <c r="A34" s="656" t="s">
        <v>641</v>
      </c>
      <c r="B34" s="657">
        <v>85</v>
      </c>
      <c r="C34" s="657">
        <v>66</v>
      </c>
      <c r="E34" s="44"/>
      <c r="J34" s="656" t="s">
        <v>641</v>
      </c>
      <c r="K34" s="670">
        <f t="shared" si="2"/>
        <v>85</v>
      </c>
      <c r="L34" s="619">
        <f t="shared" si="3"/>
        <v>66</v>
      </c>
      <c r="N34" s="44"/>
    </row>
    <row r="35" spans="1:15" x14ac:dyDescent="0.25">
      <c r="A35" s="650" t="s">
        <v>642</v>
      </c>
      <c r="B35" s="651">
        <v>134</v>
      </c>
      <c r="C35" s="651">
        <v>84</v>
      </c>
      <c r="E35" s="21"/>
      <c r="J35" s="650" t="s">
        <v>642</v>
      </c>
      <c r="K35" s="670">
        <f t="shared" si="2"/>
        <v>134</v>
      </c>
      <c r="L35" s="619">
        <f t="shared" si="3"/>
        <v>84</v>
      </c>
      <c r="N35" s="21"/>
    </row>
    <row r="36" spans="1:15" x14ac:dyDescent="0.25">
      <c r="A36" s="650" t="s">
        <v>643</v>
      </c>
      <c r="B36" s="651">
        <v>236</v>
      </c>
      <c r="C36" s="651">
        <v>83</v>
      </c>
      <c r="E36" s="21"/>
      <c r="J36" s="650" t="s">
        <v>643</v>
      </c>
      <c r="K36" s="670">
        <f t="shared" si="2"/>
        <v>236</v>
      </c>
      <c r="L36" s="619">
        <f t="shared" si="3"/>
        <v>83</v>
      </c>
      <c r="N36" s="21"/>
    </row>
    <row r="37" spans="1:15" x14ac:dyDescent="0.25">
      <c r="A37" s="652" t="s">
        <v>365</v>
      </c>
      <c r="B37" s="653">
        <v>408</v>
      </c>
      <c r="C37" s="653">
        <v>111</v>
      </c>
      <c r="J37" s="652" t="s">
        <v>365</v>
      </c>
      <c r="K37" s="671">
        <f t="shared" si="2"/>
        <v>408</v>
      </c>
      <c r="L37" s="620">
        <f t="shared" si="3"/>
        <v>111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5</v>
      </c>
      <c r="C42" s="197"/>
      <c r="D42" s="253"/>
      <c r="E42" s="211"/>
      <c r="F42" s="253"/>
      <c r="G42" s="253"/>
      <c r="J42" s="673" t="s">
        <v>488</v>
      </c>
      <c r="K42" s="674">
        <f>B42</f>
        <v>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2.23</v>
      </c>
      <c r="C43" s="197"/>
      <c r="D43" s="253"/>
      <c r="E43" s="254"/>
      <c r="F43" s="253"/>
      <c r="G43" s="253"/>
      <c r="J43" s="675" t="s">
        <v>489</v>
      </c>
      <c r="K43" s="676">
        <f>B43</f>
        <v>2.23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7.22</v>
      </c>
      <c r="C45" s="197"/>
      <c r="D45" s="255"/>
      <c r="E45" s="256"/>
      <c r="F45" s="253"/>
      <c r="G45" s="253"/>
      <c r="J45" s="678" t="s">
        <v>501</v>
      </c>
      <c r="K45" s="674">
        <f>B45</f>
        <v>7.22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2.2599999999999998</v>
      </c>
      <c r="C46" s="198"/>
      <c r="D46" s="255"/>
      <c r="E46" s="256"/>
      <c r="F46" s="253"/>
      <c r="G46" s="253"/>
      <c r="J46" s="672" t="s">
        <v>502</v>
      </c>
      <c r="K46" s="676">
        <f>B46</f>
        <v>2.2599999999999998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3.6</v>
      </c>
      <c r="C48" s="253"/>
      <c r="D48" s="253"/>
      <c r="E48" s="253"/>
      <c r="F48" s="253"/>
      <c r="G48" s="253"/>
      <c r="J48" s="661" t="s">
        <v>498</v>
      </c>
      <c r="K48" s="679">
        <f>B48</f>
        <v>3.6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121.4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3.25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80.3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611190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14887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5</v>
      </c>
      <c r="C4" s="600">
        <v>12.5</v>
      </c>
      <c r="D4" s="600">
        <v>103.7</v>
      </c>
      <c r="E4" s="600">
        <v>1.69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11</v>
      </c>
      <c r="D5" s="751">
        <v>123.7</v>
      </c>
      <c r="E5" s="751">
        <v>1.26</v>
      </c>
      <c r="G5" s="647" t="s">
        <v>446</v>
      </c>
      <c r="H5" s="648">
        <f>IF(ISBLANK(B4),"",B4)</f>
        <v>5</v>
      </c>
      <c r="I5" s="648">
        <f>IF(ISBLANK(B5),"",B5)</f>
        <v>4</v>
      </c>
      <c r="J5" s="649">
        <f>IF(ISBLANK(B6),"",B6)</f>
        <v>10</v>
      </c>
      <c r="K5" s="569"/>
    </row>
    <row r="6" spans="1:11" x14ac:dyDescent="0.25">
      <c r="A6" s="218">
        <v>2022</v>
      </c>
      <c r="B6" s="601">
        <v>10</v>
      </c>
      <c r="C6" s="602">
        <v>65.400000000000006</v>
      </c>
      <c r="D6" s="959">
        <v>121.4</v>
      </c>
      <c r="E6" s="959">
        <v>3.25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12.5</v>
      </c>
      <c r="I9" s="648">
        <f>IF(ISBLANK(C5),"",C5)</f>
        <v>11</v>
      </c>
      <c r="J9" s="649">
        <f>IF(ISBLANK(C6),"",C6)</f>
        <v>65.400000000000006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56</v>
      </c>
      <c r="C4" s="643">
        <v>1.5</v>
      </c>
      <c r="D4" s="643">
        <v>1.1000000000000001</v>
      </c>
      <c r="E4" s="643">
        <v>0.19</v>
      </c>
      <c r="F4" s="643">
        <v>0.8</v>
      </c>
      <c r="G4" s="643">
        <v>3.2</v>
      </c>
      <c r="H4" s="1066"/>
      <c r="I4" s="253"/>
      <c r="J4" s="253"/>
      <c r="K4" s="253"/>
    </row>
    <row r="5" spans="1:11" x14ac:dyDescent="0.25">
      <c r="A5" s="480">
        <v>2021</v>
      </c>
      <c r="B5" s="602">
        <v>53</v>
      </c>
      <c r="C5" s="602">
        <v>1.4</v>
      </c>
      <c r="D5" s="602">
        <v>1.1000000000000001</v>
      </c>
      <c r="E5" s="602">
        <v>0.2</v>
      </c>
      <c r="F5" s="602">
        <v>0.8</v>
      </c>
      <c r="G5" s="602">
        <v>3.2</v>
      </c>
      <c r="H5" s="1066"/>
      <c r="I5" s="253"/>
      <c r="J5" s="253"/>
      <c r="K5" s="253"/>
    </row>
    <row r="6" spans="1:11" x14ac:dyDescent="0.25">
      <c r="A6" s="360">
        <v>2022</v>
      </c>
      <c r="B6" s="602">
        <v>50</v>
      </c>
      <c r="C6" s="602">
        <v>1.2</v>
      </c>
      <c r="D6" s="602">
        <v>0.9</v>
      </c>
      <c r="E6" s="602">
        <v>0.12</v>
      </c>
      <c r="F6" s="602">
        <v>0.7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78.900000000000006</v>
      </c>
      <c r="C5" s="602">
        <v>69.599999999999994</v>
      </c>
      <c r="D5" s="602">
        <v>1</v>
      </c>
      <c r="E5" s="602">
        <v>2.7</v>
      </c>
      <c r="F5" s="253"/>
      <c r="G5" s="253"/>
      <c r="H5" s="253"/>
    </row>
    <row r="6" spans="1:8" x14ac:dyDescent="0.25">
      <c r="A6" s="360">
        <v>2021</v>
      </c>
      <c r="B6" s="602">
        <v>88.2</v>
      </c>
      <c r="C6" s="602">
        <v>75.400000000000006</v>
      </c>
      <c r="D6" s="602">
        <v>2</v>
      </c>
      <c r="E6" s="602">
        <v>5.3</v>
      </c>
      <c r="F6" s="253"/>
      <c r="G6" s="253"/>
      <c r="H6" s="253"/>
    </row>
    <row r="7" spans="1:8" x14ac:dyDescent="0.25">
      <c r="A7" s="481">
        <v>2022</v>
      </c>
      <c r="B7" s="1067">
        <v>80.3</v>
      </c>
      <c r="C7" s="1067">
        <v>87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5.3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6341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906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5859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25736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627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6803</v>
      </c>
      <c r="C5" s="1034">
        <v>3438</v>
      </c>
      <c r="D5" s="600">
        <v>3365</v>
      </c>
      <c r="G5" s="871" t="s">
        <v>126</v>
      </c>
      <c r="H5" s="637">
        <f>IF(ISBLANK(D7),"",D7)</f>
        <v>3196</v>
      </c>
    </row>
    <row r="6" spans="1:17" x14ac:dyDescent="0.25">
      <c r="A6" s="641">
        <v>2021</v>
      </c>
      <c r="B6" s="1034">
        <v>7142</v>
      </c>
      <c r="C6" s="1034">
        <v>3609</v>
      </c>
      <c r="D6" s="602">
        <v>3533</v>
      </c>
      <c r="G6" s="635" t="s">
        <v>127</v>
      </c>
      <c r="H6" s="623">
        <f>IF(ISBLANK(C7),"",C7)</f>
        <v>3145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6341</v>
      </c>
      <c r="C7" s="1034">
        <v>3145</v>
      </c>
      <c r="D7" s="617">
        <v>3196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3196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3145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0.6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2889</v>
      </c>
      <c r="C6" s="55">
        <v>1470</v>
      </c>
      <c r="D6" s="55">
        <v>1419</v>
      </c>
      <c r="E6" s="70">
        <v>3183</v>
      </c>
      <c r="F6" s="55">
        <v>1726</v>
      </c>
      <c r="G6" s="110">
        <v>1457</v>
      </c>
      <c r="H6" s="55">
        <v>2516</v>
      </c>
      <c r="I6" s="55">
        <v>1338</v>
      </c>
      <c r="J6" s="55">
        <v>1178</v>
      </c>
      <c r="K6" s="70">
        <v>7907</v>
      </c>
      <c r="L6" s="55">
        <v>4160</v>
      </c>
      <c r="M6" s="110">
        <v>3747</v>
      </c>
      <c r="N6" s="70">
        <v>10156</v>
      </c>
      <c r="O6" s="55">
        <v>5376</v>
      </c>
      <c r="P6" s="110">
        <v>4780</v>
      </c>
      <c r="Q6" s="70">
        <v>27802</v>
      </c>
      <c r="R6" s="55">
        <v>14383</v>
      </c>
      <c r="S6" s="110">
        <v>13419</v>
      </c>
      <c r="T6" s="70">
        <v>37615</v>
      </c>
      <c r="U6" s="55">
        <v>19294</v>
      </c>
      <c r="V6" s="160">
        <v>18321</v>
      </c>
    </row>
    <row r="7" spans="1:22" x14ac:dyDescent="0.25">
      <c r="A7" s="286">
        <v>2021</v>
      </c>
      <c r="B7" s="167">
        <v>2863</v>
      </c>
      <c r="C7" s="94">
        <v>1454</v>
      </c>
      <c r="D7" s="94">
        <v>1409</v>
      </c>
      <c r="E7" s="167">
        <v>3179</v>
      </c>
      <c r="F7" s="94">
        <v>1725</v>
      </c>
      <c r="G7" s="169">
        <v>1454</v>
      </c>
      <c r="H7" s="94">
        <v>2247</v>
      </c>
      <c r="I7" s="94">
        <v>1175</v>
      </c>
      <c r="J7" s="94">
        <v>1072</v>
      </c>
      <c r="K7" s="167">
        <v>7598</v>
      </c>
      <c r="L7" s="94">
        <v>3983</v>
      </c>
      <c r="M7" s="169">
        <v>3615</v>
      </c>
      <c r="N7" s="167">
        <v>9786</v>
      </c>
      <c r="O7" s="94">
        <v>5175</v>
      </c>
      <c r="P7" s="169">
        <v>4611</v>
      </c>
      <c r="Q7" s="167">
        <v>27721</v>
      </c>
      <c r="R7" s="94">
        <v>14328</v>
      </c>
      <c r="S7" s="169">
        <v>13393</v>
      </c>
      <c r="T7" s="212">
        <v>37394</v>
      </c>
      <c r="U7" s="58">
        <v>19177</v>
      </c>
      <c r="V7" s="160">
        <v>18217</v>
      </c>
    </row>
    <row r="8" spans="1:22" x14ac:dyDescent="0.25">
      <c r="A8" s="219">
        <v>2022</v>
      </c>
      <c r="B8" s="72">
        <v>3355</v>
      </c>
      <c r="C8" s="61">
        <v>1716</v>
      </c>
      <c r="D8" s="61">
        <v>1639</v>
      </c>
      <c r="E8" s="72">
        <v>3445</v>
      </c>
      <c r="F8" s="61">
        <v>1809</v>
      </c>
      <c r="G8" s="111">
        <v>1636</v>
      </c>
      <c r="H8" s="61">
        <v>1999</v>
      </c>
      <c r="I8" s="61">
        <v>1022</v>
      </c>
      <c r="J8" s="61">
        <v>977</v>
      </c>
      <c r="K8" s="72">
        <v>8252</v>
      </c>
      <c r="L8" s="61">
        <v>4252</v>
      </c>
      <c r="M8" s="111">
        <v>4000</v>
      </c>
      <c r="N8" s="72">
        <v>9084</v>
      </c>
      <c r="O8" s="61">
        <v>4628</v>
      </c>
      <c r="P8" s="111">
        <v>4456</v>
      </c>
      <c r="Q8" s="72">
        <v>28904</v>
      </c>
      <c r="R8" s="61">
        <v>14634</v>
      </c>
      <c r="S8" s="111">
        <v>14270</v>
      </c>
      <c r="T8" s="72">
        <v>41056</v>
      </c>
      <c r="U8" s="61">
        <v>20674</v>
      </c>
      <c r="V8" s="111">
        <v>20382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3355</v>
      </c>
      <c r="C15" s="172">
        <f>E8</f>
        <v>3445</v>
      </c>
      <c r="D15" s="172">
        <f>H8</f>
        <v>1999</v>
      </c>
      <c r="E15" s="172">
        <f>K8</f>
        <v>8252</v>
      </c>
      <c r="F15" s="172">
        <f>N8</f>
        <v>9084</v>
      </c>
      <c r="G15" s="172">
        <f>Q8</f>
        <v>28904</v>
      </c>
      <c r="H15" s="334">
        <f>T8</f>
        <v>41056</v>
      </c>
      <c r="M15" s="172">
        <f>K8</f>
        <v>8252</v>
      </c>
      <c r="N15" s="172">
        <f>H15-E15-O15</f>
        <v>27452</v>
      </c>
      <c r="O15" s="172">
        <f>H15-(B15+C15+G15)</f>
        <v>5352</v>
      </c>
      <c r="P15" s="29"/>
      <c r="Q15" s="100">
        <f>M15/H15*100</f>
        <v>20.099376461418551</v>
      </c>
      <c r="R15" s="100">
        <f>N15/H15*100</f>
        <v>66.864770070148097</v>
      </c>
      <c r="S15" s="100">
        <f>O15/H15*100</f>
        <v>13.035853468433359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20.099376461418551</v>
      </c>
      <c r="R18" s="100">
        <f>N15/H15*100</f>
        <v>66.864770070148097</v>
      </c>
      <c r="S18" s="100">
        <f>O15/H15*100</f>
        <v>13.035853468433359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2.2999999999999998</v>
      </c>
      <c r="C23" s="361"/>
      <c r="D23" s="361"/>
      <c r="E23" s="167">
        <v>4.7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19.8</v>
      </c>
      <c r="C24" s="361"/>
      <c r="D24" s="361"/>
      <c r="E24" s="167">
        <v>19.7</v>
      </c>
      <c r="F24" s="361"/>
      <c r="G24" s="362"/>
      <c r="H24" s="167">
        <v>17.28</v>
      </c>
      <c r="I24" s="94">
        <v>20.41</v>
      </c>
      <c r="J24" s="169">
        <v>14.35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7.7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14.35</v>
      </c>
      <c r="C33" s="853">
        <f t="shared" ref="C33:C34" si="2">IF(ISBLANK(I24),"",I24)</f>
        <v>20.41</v>
      </c>
      <c r="F33" s="701">
        <f t="shared" ref="F33:F34" si="3">A24</f>
        <v>2021</v>
      </c>
      <c r="G33" s="853">
        <f t="shared" ref="G33:G34" si="4">IF(ISBLANK(J24),"",J24)</f>
        <v>14.35</v>
      </c>
      <c r="H33" s="853">
        <f t="shared" ref="H33:H34" si="5">IF(ISBLANK(I24),"",I24)</f>
        <v>20.41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</v>
      </c>
      <c r="C4" s="600">
        <v>0</v>
      </c>
      <c r="D4" s="600">
        <v>0</v>
      </c>
      <c r="E4" s="599">
        <v>0</v>
      </c>
      <c r="F4" s="600">
        <v>0.9</v>
      </c>
      <c r="G4" s="600">
        <v>0</v>
      </c>
    </row>
    <row r="5" spans="1:10" x14ac:dyDescent="0.25">
      <c r="A5" s="286">
        <v>2022</v>
      </c>
      <c r="B5" s="751">
        <v>5</v>
      </c>
      <c r="C5" s="751">
        <v>0</v>
      </c>
      <c r="D5" s="751">
        <v>0</v>
      </c>
      <c r="E5" s="753">
        <v>0</v>
      </c>
      <c r="F5" s="751">
        <v>0.6</v>
      </c>
      <c r="G5" s="751">
        <v>0</v>
      </c>
    </row>
    <row r="6" spans="1:10" x14ac:dyDescent="0.25">
      <c r="A6" s="218">
        <v>2023</v>
      </c>
      <c r="B6" s="752">
        <v>5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</v>
      </c>
      <c r="C11" s="80">
        <f>IF(ISBLANK(D4),"",D4)</f>
        <v>0</v>
      </c>
      <c r="E11" s="103">
        <f>A4</f>
        <v>2021</v>
      </c>
      <c r="F11" s="80">
        <f>IF(ISBLANK(B4),"",B4)</f>
        <v>7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5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5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3744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9.6999999999999993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4061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51.7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527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4532</v>
      </c>
    </row>
    <row r="17" spans="2:3" x14ac:dyDescent="0.25">
      <c r="B17" s="253">
        <v>2022</v>
      </c>
      <c r="C17" s="1100">
        <v>4221</v>
      </c>
    </row>
    <row r="18" spans="2:3" x14ac:dyDescent="0.25">
      <c r="B18" s="253">
        <v>2023</v>
      </c>
      <c r="C18" s="1100">
        <v>4061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4532</v>
      </c>
    </row>
    <row r="22" spans="2:3" x14ac:dyDescent="0.25">
      <c r="B22" s="636">
        <f>B17</f>
        <v>2022</v>
      </c>
      <c r="C22" s="636">
        <f t="shared" ref="C22:C23" si="0">IF(ISBLANK(C17),"",C17)</f>
        <v>4221</v>
      </c>
    </row>
    <row r="23" spans="2:3" x14ac:dyDescent="0.25">
      <c r="B23" s="636">
        <f>B18</f>
        <v>2023</v>
      </c>
      <c r="C23" s="636">
        <f t="shared" si="0"/>
        <v>4061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38</v>
      </c>
      <c r="C5" s="55">
        <v>64</v>
      </c>
      <c r="D5" s="55">
        <v>17</v>
      </c>
      <c r="E5" s="269">
        <f>SUM(B5:D5)</f>
        <v>119</v>
      </c>
      <c r="F5" s="71">
        <v>4157</v>
      </c>
      <c r="G5" s="70">
        <v>0.5</v>
      </c>
      <c r="H5" s="55">
        <v>0.2</v>
      </c>
      <c r="I5" s="110">
        <v>0.5</v>
      </c>
      <c r="J5" s="71">
        <v>11.2</v>
      </c>
    </row>
    <row r="6" spans="1:10" x14ac:dyDescent="0.25">
      <c r="A6" s="286">
        <v>2022</v>
      </c>
      <c r="B6" s="757">
        <v>39</v>
      </c>
      <c r="C6" s="758">
        <v>73</v>
      </c>
      <c r="D6" s="758">
        <v>27</v>
      </c>
      <c r="E6" s="270">
        <f>SUM(B6:D6)</f>
        <v>139</v>
      </c>
      <c r="F6" s="214">
        <v>3982</v>
      </c>
      <c r="G6" s="457">
        <v>0.5</v>
      </c>
      <c r="H6" s="458">
        <v>0.3</v>
      </c>
      <c r="I6" s="763">
        <v>0.5</v>
      </c>
      <c r="J6" s="214">
        <v>9.6999999999999993</v>
      </c>
    </row>
    <row r="7" spans="1:10" x14ac:dyDescent="0.25">
      <c r="A7" s="218">
        <v>2023</v>
      </c>
      <c r="B7" s="167">
        <v>35</v>
      </c>
      <c r="C7" s="94">
        <v>62</v>
      </c>
      <c r="D7" s="94">
        <v>26</v>
      </c>
      <c r="E7" s="447">
        <f>SUM(B7:D7)</f>
        <v>123</v>
      </c>
      <c r="F7" s="168">
        <v>3744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4157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3982</v>
      </c>
      <c r="C14" s="28"/>
      <c r="D14" s="28"/>
      <c r="F14" s="625" t="s">
        <v>1526</v>
      </c>
      <c r="G14" s="621">
        <f>IF(ISBLANK(B7),"",B7)</f>
        <v>35</v>
      </c>
      <c r="I14" s="625" t="s">
        <v>1529</v>
      </c>
      <c r="J14" s="621">
        <f>IF(ISBLANK(B7),"",B7)</f>
        <v>35</v>
      </c>
    </row>
    <row r="15" spans="1:10" x14ac:dyDescent="0.25">
      <c r="A15" s="624">
        <f t="shared" ref="A15" si="1">A7</f>
        <v>2023</v>
      </c>
      <c r="B15" s="623">
        <f t="shared" si="0"/>
        <v>3744</v>
      </c>
      <c r="C15" s="28"/>
      <c r="D15" s="28"/>
      <c r="F15" s="626" t="s">
        <v>1527</v>
      </c>
      <c r="G15" s="622">
        <f>IF(ISBLANK(C7),"",C7)</f>
        <v>62</v>
      </c>
      <c r="I15" s="626" t="s">
        <v>1538</v>
      </c>
      <c r="J15" s="622">
        <f>IF(ISBLANK(C7),"",C7)</f>
        <v>62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26</v>
      </c>
      <c r="I16" s="627" t="s">
        <v>1539</v>
      </c>
      <c r="J16" s="623">
        <f>IF(ISBLANK(D7),"",D7)</f>
        <v>26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10</v>
      </c>
      <c r="C6" s="759"/>
      <c r="D6" s="759"/>
      <c r="E6" s="457">
        <v>1.8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25</v>
      </c>
      <c r="C7" s="759"/>
      <c r="D7" s="759"/>
      <c r="E7" s="457">
        <v>4.9000000000000004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</v>
      </c>
      <c r="C8" s="760"/>
      <c r="D8" s="760"/>
      <c r="E8" s="601">
        <v>1.9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10</v>
      </c>
      <c r="C16" s="755"/>
      <c r="I16" s="700">
        <f>A6</f>
        <v>2020</v>
      </c>
      <c r="J16" s="674">
        <f>IF(ISBLANK(E6),"",E6)</f>
        <v>1.8</v>
      </c>
      <c r="K16" s="756"/>
    </row>
    <row r="17" spans="1:10" x14ac:dyDescent="0.25">
      <c r="A17" s="701">
        <f>A7</f>
        <v>2021</v>
      </c>
      <c r="B17" s="853">
        <f>IF(ISBLANK(B7),"",B7)</f>
        <v>25</v>
      </c>
      <c r="C17" s="755"/>
      <c r="I17" s="701">
        <f>A7</f>
        <v>2021</v>
      </c>
      <c r="J17" s="853">
        <f>IF(ISBLANK(E7),"",E7)</f>
        <v>4.9000000000000004</v>
      </c>
    </row>
    <row r="18" spans="1:10" x14ac:dyDescent="0.25">
      <c r="A18" s="702">
        <f>A8</f>
        <v>2022</v>
      </c>
      <c r="B18" s="676">
        <f>IF(ISBLANK(B8),"",B8)</f>
        <v>10</v>
      </c>
      <c r="C18" s="755"/>
      <c r="I18" s="702">
        <f>A8</f>
        <v>2022</v>
      </c>
      <c r="J18" s="676">
        <f>IF(ISBLANK(E8),"",E8)</f>
        <v>1.9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>
        <v>1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0.9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0.6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</v>
      </c>
      <c r="C4" s="643">
        <v>45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</v>
      </c>
      <c r="C5" s="602">
        <v>34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</v>
      </c>
      <c r="C6" s="602">
        <v>31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6255</v>
      </c>
      <c r="D5" s="643">
        <v>1134</v>
      </c>
      <c r="E5" s="869">
        <v>18.100000000000001</v>
      </c>
      <c r="F5" s="1039">
        <v>17.8</v>
      </c>
      <c r="G5" s="1039">
        <v>18.399999999999999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4657</v>
      </c>
      <c r="D6" s="657">
        <v>893</v>
      </c>
      <c r="E6" s="657">
        <v>19.100000000000001</v>
      </c>
      <c r="F6" s="657">
        <v>18.8</v>
      </c>
      <c r="G6" s="657">
        <v>19.399999999999999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5859</v>
      </c>
      <c r="D7" s="617">
        <v>906</v>
      </c>
      <c r="E7" s="617">
        <v>15.4</v>
      </c>
      <c r="F7" s="617">
        <v>15.2</v>
      </c>
      <c r="G7" s="617">
        <v>15.7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60.9</v>
      </c>
      <c r="C4" s="655">
        <v>524</v>
      </c>
      <c r="D4" s="655">
        <v>7</v>
      </c>
      <c r="E4" s="655">
        <v>160</v>
      </c>
      <c r="F4" s="655">
        <v>0.4</v>
      </c>
      <c r="G4" s="655">
        <v>7</v>
      </c>
      <c r="H4" s="655">
        <v>0</v>
      </c>
      <c r="I4" s="655">
        <v>2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51.7</v>
      </c>
      <c r="C5" s="602">
        <v>541</v>
      </c>
      <c r="D5" s="602">
        <v>6.6</v>
      </c>
      <c r="E5" s="602">
        <v>165</v>
      </c>
      <c r="F5" s="602">
        <v>0.4</v>
      </c>
      <c r="G5" s="602">
        <v>5</v>
      </c>
      <c r="H5" s="602">
        <v>0</v>
      </c>
      <c r="I5" s="602">
        <v>1</v>
      </c>
      <c r="J5" s="602">
        <v>0</v>
      </c>
      <c r="K5" s="253"/>
      <c r="L5" s="253"/>
      <c r="M5" s="253"/>
    </row>
    <row r="6" spans="1:13" x14ac:dyDescent="0.25">
      <c r="A6" s="481">
        <v>2023</v>
      </c>
      <c r="B6" s="617"/>
      <c r="C6" s="617">
        <v>527</v>
      </c>
      <c r="D6" s="617"/>
      <c r="E6" s="617">
        <v>163</v>
      </c>
      <c r="F6" s="617"/>
      <c r="G6" s="617">
        <v>5</v>
      </c>
      <c r="H6" s="617">
        <v>0</v>
      </c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427</v>
      </c>
      <c r="C4" s="1006">
        <v>226</v>
      </c>
      <c r="D4" s="1006">
        <v>201</v>
      </c>
      <c r="E4" s="1005">
        <v>486</v>
      </c>
      <c r="F4" s="1006">
        <v>262</v>
      </c>
      <c r="G4" s="1006">
        <v>224</v>
      </c>
      <c r="H4" s="1007">
        <v>11.4</v>
      </c>
      <c r="I4" s="1007">
        <v>12.9</v>
      </c>
      <c r="J4" s="1007">
        <v>-1.5</v>
      </c>
      <c r="K4" s="70">
        <v>237</v>
      </c>
      <c r="L4" s="55">
        <v>79</v>
      </c>
      <c r="M4" s="110">
        <v>158</v>
      </c>
      <c r="N4" s="55">
        <v>344</v>
      </c>
      <c r="O4" s="55">
        <v>123</v>
      </c>
      <c r="P4" s="110">
        <v>221</v>
      </c>
    </row>
    <row r="5" spans="1:17" x14ac:dyDescent="0.25">
      <c r="A5" s="286">
        <v>2021</v>
      </c>
      <c r="B5" s="1008">
        <v>405</v>
      </c>
      <c r="C5" s="1009">
        <v>196</v>
      </c>
      <c r="D5" s="1009">
        <v>209</v>
      </c>
      <c r="E5" s="1008">
        <v>547</v>
      </c>
      <c r="F5" s="1009">
        <v>275</v>
      </c>
      <c r="G5" s="1009">
        <v>272</v>
      </c>
      <c r="H5" s="1010">
        <v>10.8</v>
      </c>
      <c r="I5" s="1010">
        <v>14.6</v>
      </c>
      <c r="J5" s="1010">
        <v>-3.8</v>
      </c>
      <c r="K5" s="212">
        <v>304</v>
      </c>
      <c r="L5" s="58">
        <v>90</v>
      </c>
      <c r="M5" s="160">
        <v>214</v>
      </c>
      <c r="N5" s="58">
        <v>439</v>
      </c>
      <c r="O5" s="58">
        <v>163</v>
      </c>
      <c r="P5" s="160">
        <v>276</v>
      </c>
    </row>
    <row r="6" spans="1:17" x14ac:dyDescent="0.25">
      <c r="A6" s="219">
        <v>2022</v>
      </c>
      <c r="B6" s="1011">
        <v>386</v>
      </c>
      <c r="C6" s="1012">
        <v>221</v>
      </c>
      <c r="D6" s="1012">
        <v>165</v>
      </c>
      <c r="E6" s="1011">
        <v>394</v>
      </c>
      <c r="F6" s="1012">
        <v>211</v>
      </c>
      <c r="G6" s="1012">
        <v>183</v>
      </c>
      <c r="H6" s="1013">
        <v>9.4</v>
      </c>
      <c r="I6" s="1013">
        <v>9.6</v>
      </c>
      <c r="J6" s="1013">
        <v>-0.2</v>
      </c>
      <c r="K6" s="1014">
        <v>550</v>
      </c>
      <c r="L6" s="1015">
        <v>182</v>
      </c>
      <c r="M6" s="1016">
        <v>368</v>
      </c>
      <c r="N6" s="1015">
        <v>627</v>
      </c>
      <c r="O6" s="1015">
        <v>207</v>
      </c>
      <c r="P6" s="1016">
        <v>420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201</v>
      </c>
      <c r="C13" s="319">
        <f>IF(ISBLANK(C4),"",C4)</f>
        <v>226</v>
      </c>
      <c r="D13" s="364"/>
      <c r="E13" s="322">
        <f>A4</f>
        <v>2020</v>
      </c>
      <c r="F13" s="319">
        <f>IF(ISBLANK(G4),"",G4)</f>
        <v>224</v>
      </c>
      <c r="G13" s="319">
        <f>IF(ISBLANK(F4),"",F4)</f>
        <v>262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209</v>
      </c>
      <c r="C14" s="320">
        <f t="shared" ref="C14:C15" si="2">IF(ISBLANK(C5),"",C5)</f>
        <v>196</v>
      </c>
      <c r="D14" s="364"/>
      <c r="E14" s="323">
        <f t="shared" ref="E14:E15" si="3">A5</f>
        <v>2021</v>
      </c>
      <c r="F14" s="320">
        <f t="shared" ref="F14:F15" si="4">IF(ISBLANK(G5),"",G5)</f>
        <v>272</v>
      </c>
      <c r="G14" s="320">
        <f t="shared" ref="G14:G15" si="5">IF(ISBLANK(F5),"",F5)</f>
        <v>275</v>
      </c>
      <c r="H14" s="389"/>
      <c r="I14" s="389"/>
      <c r="J14" s="48"/>
      <c r="K14" s="325" t="s">
        <v>536</v>
      </c>
      <c r="L14" s="328">
        <f>IF(ISBLANK(K4),"",K4)</f>
        <v>237</v>
      </c>
      <c r="M14" s="328">
        <f>IF(ISBLANK(K5),"",K5)</f>
        <v>304</v>
      </c>
      <c r="N14" s="328">
        <f>IF(ISBLANK(K6),"",K6)</f>
        <v>550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165</v>
      </c>
      <c r="C15" s="321">
        <f t="shared" si="2"/>
        <v>221</v>
      </c>
      <c r="E15" s="324">
        <f t="shared" si="3"/>
        <v>2022</v>
      </c>
      <c r="F15" s="321">
        <f t="shared" si="4"/>
        <v>183</v>
      </c>
      <c r="G15" s="321">
        <f t="shared" si="5"/>
        <v>211</v>
      </c>
      <c r="H15" s="211"/>
      <c r="I15" s="211"/>
      <c r="J15" s="28"/>
      <c r="K15" s="326" t="s">
        <v>535</v>
      </c>
      <c r="L15" s="329">
        <f>IF(ISBLANK(N4),"",N4)</f>
        <v>344</v>
      </c>
      <c r="M15" s="329">
        <f>IF(ISBLANK(N5),"",N5)</f>
        <v>439</v>
      </c>
      <c r="N15" s="329">
        <f>IF(ISBLANK(N6),"",N6)</f>
        <v>627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237</v>
      </c>
      <c r="M19" s="328">
        <f>IF(ISBLANK(K5),"",K5)</f>
        <v>304</v>
      </c>
      <c r="N19" s="328">
        <f>IF(ISBLANK(K6),"",K6)</f>
        <v>550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344</v>
      </c>
      <c r="M20" s="329">
        <f>IF(ISBLANK(N5),"",N5)</f>
        <v>439</v>
      </c>
      <c r="N20" s="329">
        <f>IF(ISBLANK(N6),"",N6)</f>
        <v>627</v>
      </c>
      <c r="O20" s="364"/>
    </row>
    <row r="21" spans="1:15" x14ac:dyDescent="0.25">
      <c r="A21" s="322">
        <f>A4</f>
        <v>2020</v>
      </c>
      <c r="B21" s="319">
        <f>IF(ISBLANK(D4),"",D4)</f>
        <v>201</v>
      </c>
      <c r="C21" s="319">
        <f>IF(ISBLANK(C4),"",C4)</f>
        <v>226</v>
      </c>
      <c r="E21" s="322">
        <f>A4</f>
        <v>2020</v>
      </c>
      <c r="F21" s="319">
        <f>IF(ISBLANK(G4),"",G4)</f>
        <v>224</v>
      </c>
      <c r="G21" s="319">
        <f>IF(ISBLANK(F4),"",F4)</f>
        <v>262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209</v>
      </c>
      <c r="C22" s="320">
        <f t="shared" ref="C22:C23" si="8">IF(ISBLANK(C5),"",C5)</f>
        <v>196</v>
      </c>
      <c r="E22" s="323">
        <f t="shared" ref="E22:E23" si="9">A5</f>
        <v>2021</v>
      </c>
      <c r="F22" s="320">
        <f t="shared" ref="F22:F23" si="10">IF(ISBLANK(G5),"",G5)</f>
        <v>272</v>
      </c>
      <c r="G22" s="320">
        <f t="shared" ref="G22:G23" si="11">IF(ISBLANK(F5),"",F5)</f>
        <v>275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165</v>
      </c>
      <c r="C23" s="321">
        <f t="shared" si="8"/>
        <v>221</v>
      </c>
      <c r="E23" s="324">
        <f t="shared" si="9"/>
        <v>2022</v>
      </c>
      <c r="F23" s="321">
        <f t="shared" si="10"/>
        <v>183</v>
      </c>
      <c r="G23" s="321">
        <f t="shared" si="11"/>
        <v>211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30</v>
      </c>
      <c r="F5" s="616"/>
      <c r="G5" s="945"/>
      <c r="H5" s="599">
        <v>150</v>
      </c>
      <c r="I5" s="616">
        <v>59</v>
      </c>
      <c r="J5" s="616">
        <v>91</v>
      </c>
      <c r="K5" s="616"/>
      <c r="L5" s="945"/>
    </row>
    <row r="6" spans="1:12" x14ac:dyDescent="0.25">
      <c r="A6" s="286">
        <v>2021</v>
      </c>
      <c r="B6" s="601">
        <v>11</v>
      </c>
      <c r="C6" s="612"/>
      <c r="D6" s="612"/>
      <c r="E6" s="1034">
        <v>33</v>
      </c>
      <c r="F6" s="1028"/>
      <c r="G6" s="980"/>
      <c r="H6" s="1034">
        <v>161</v>
      </c>
      <c r="I6" s="1028">
        <v>60</v>
      </c>
      <c r="J6" s="1028">
        <v>101</v>
      </c>
      <c r="K6" s="1028"/>
      <c r="L6" s="980"/>
    </row>
    <row r="7" spans="1:12" x14ac:dyDescent="0.25">
      <c r="A7" s="218">
        <v>2022</v>
      </c>
      <c r="B7" s="601">
        <v>6</v>
      </c>
      <c r="C7" s="612"/>
      <c r="D7" s="612"/>
      <c r="E7" s="1034">
        <v>26</v>
      </c>
      <c r="F7" s="1028"/>
      <c r="G7" s="980"/>
      <c r="H7" s="1034">
        <v>141</v>
      </c>
      <c r="I7" s="1028">
        <v>50</v>
      </c>
      <c r="J7" s="1028">
        <v>91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50</v>
      </c>
    </row>
    <row r="15" spans="1:12" ht="30" x14ac:dyDescent="0.25">
      <c r="A15" s="833" t="s">
        <v>1543</v>
      </c>
      <c r="B15" s="623">
        <f>IF(ISBLANK(J7),"",J7)</f>
        <v>91</v>
      </c>
    </row>
    <row r="17" spans="1:2" x14ac:dyDescent="0.25">
      <c r="A17" s="625" t="s">
        <v>1540</v>
      </c>
      <c r="B17" s="621">
        <f>IF(ISBLANK(I7),"",I7)</f>
        <v>50</v>
      </c>
    </row>
    <row r="18" spans="1:2" x14ac:dyDescent="0.25">
      <c r="A18" s="627" t="s">
        <v>1541</v>
      </c>
      <c r="B18" s="623">
        <f>IF(ISBLANK(J7),"",J7)</f>
        <v>91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31.7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54.9</v>
      </c>
      <c r="C6" s="614">
        <v>26.8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50.3</v>
      </c>
      <c r="C10" s="614">
        <v>26.8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49.2</v>
      </c>
      <c r="C14" s="73">
        <v>31.7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314.04899999999998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200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8588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4450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20448.939999999999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314.04899999999998</v>
      </c>
      <c r="C5" s="611">
        <v>199.54900000000001</v>
      </c>
      <c r="D5" s="751">
        <v>2995</v>
      </c>
      <c r="E5" s="751">
        <v>8</v>
      </c>
      <c r="G5" s="358">
        <v>2014</v>
      </c>
      <c r="H5" s="70">
        <v>18536.39</v>
      </c>
      <c r="I5" s="55">
        <v>9825.0400000000009</v>
      </c>
      <c r="J5" s="55">
        <v>8711.35</v>
      </c>
      <c r="K5" s="71">
        <v>40</v>
      </c>
    </row>
    <row r="6" spans="1:12" x14ac:dyDescent="0.25">
      <c r="A6" s="286">
        <v>2021</v>
      </c>
      <c r="B6" s="601">
        <v>314.04899999999998</v>
      </c>
      <c r="C6" s="612">
        <v>199.54900000000001</v>
      </c>
      <c r="D6" s="959">
        <v>2714</v>
      </c>
      <c r="E6" s="959">
        <v>7</v>
      </c>
      <c r="G6" s="480">
        <v>2017</v>
      </c>
      <c r="H6" s="212">
        <v>19323.439999999999</v>
      </c>
      <c r="I6" s="58">
        <v>10612.01</v>
      </c>
      <c r="J6" s="58">
        <v>8711.43</v>
      </c>
      <c r="K6" s="214">
        <v>42</v>
      </c>
    </row>
    <row r="7" spans="1:12" x14ac:dyDescent="0.25">
      <c r="A7" s="218">
        <v>2022</v>
      </c>
      <c r="B7" s="601">
        <v>314.04899999999998</v>
      </c>
      <c r="C7" s="612">
        <v>199.54900000000001</v>
      </c>
      <c r="D7" s="959">
        <v>2402</v>
      </c>
      <c r="E7" s="959">
        <v>6</v>
      </c>
      <c r="G7" s="482">
        <v>2020</v>
      </c>
      <c r="H7" s="72">
        <v>20448.939999999999</v>
      </c>
      <c r="I7" s="61">
        <v>10612.01</v>
      </c>
      <c r="J7" s="61">
        <v>9836.93</v>
      </c>
      <c r="K7" s="73">
        <v>44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199.54900000000001</v>
      </c>
      <c r="D14" s="631">
        <f>A5</f>
        <v>2020</v>
      </c>
      <c r="E14" s="625">
        <f>IF(ISBLANK(D5),"",D5)</f>
        <v>2995</v>
      </c>
      <c r="F14" s="211"/>
      <c r="G14" s="634" t="s">
        <v>925</v>
      </c>
      <c r="H14" s="621">
        <f>IF(ISBLANK(J7),"",J7)</f>
        <v>9836.93</v>
      </c>
      <c r="I14" s="211"/>
      <c r="J14" s="211"/>
    </row>
    <row r="15" spans="1:12" x14ac:dyDescent="0.25">
      <c r="A15" s="870" t="s">
        <v>16</v>
      </c>
      <c r="B15" s="630">
        <f>IF(ISBLANK(B7),"",B7)</f>
        <v>314.04899999999998</v>
      </c>
      <c r="D15" s="632">
        <f t="shared" ref="D15:D16" si="0">A6</f>
        <v>2021</v>
      </c>
      <c r="E15" s="626">
        <f>IF(ISBLANK(D6),"",D6)</f>
        <v>2714</v>
      </c>
      <c r="F15" s="211"/>
      <c r="G15" s="635" t="s">
        <v>926</v>
      </c>
      <c r="H15" s="623">
        <f>IF(ISBLANK(I7),"",I7)</f>
        <v>10612.01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2402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199.54900000000001</v>
      </c>
      <c r="F19" s="253"/>
      <c r="G19" s="634" t="s">
        <v>529</v>
      </c>
      <c r="H19" s="621">
        <f>IF(ISBLANK(J7),"",J7)</f>
        <v>9836.93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314.04899999999998</v>
      </c>
      <c r="F20" s="253"/>
      <c r="G20" s="635" t="s">
        <v>528</v>
      </c>
      <c r="H20" s="623">
        <f>IF(ISBLANK(I7),"",I7)</f>
        <v>10612.01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</v>
      </c>
      <c r="C5" s="1092">
        <v>8588</v>
      </c>
      <c r="D5" s="1093">
        <v>176</v>
      </c>
      <c r="E5" s="1092">
        <v>4450</v>
      </c>
      <c r="F5" s="1093">
        <v>56</v>
      </c>
    </row>
    <row r="6" spans="1:9" x14ac:dyDescent="0.25">
      <c r="A6" s="218">
        <v>2021</v>
      </c>
      <c r="B6" s="1092">
        <v>3</v>
      </c>
      <c r="C6" s="1092">
        <v>8588</v>
      </c>
      <c r="D6" s="1093">
        <v>188</v>
      </c>
      <c r="E6" s="1092">
        <v>4450</v>
      </c>
      <c r="F6" s="1093">
        <v>56</v>
      </c>
    </row>
    <row r="7" spans="1:9" x14ac:dyDescent="0.25">
      <c r="A7" s="219">
        <v>2022</v>
      </c>
      <c r="B7" s="73">
        <v>0.6</v>
      </c>
      <c r="C7" s="73">
        <v>8588</v>
      </c>
      <c r="D7" s="73">
        <v>200</v>
      </c>
      <c r="E7" s="73">
        <v>4450</v>
      </c>
      <c r="F7" s="73">
        <v>57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4562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3785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777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34344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32172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2172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8.5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1057</v>
      </c>
      <c r="C5" s="458">
        <v>894</v>
      </c>
      <c r="D5" s="458">
        <v>163</v>
      </c>
      <c r="E5" s="457">
        <v>8085</v>
      </c>
      <c r="F5" s="458">
        <v>7662</v>
      </c>
      <c r="G5" s="458">
        <v>423</v>
      </c>
      <c r="H5" s="457">
        <v>8.6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1786</v>
      </c>
      <c r="C6" s="458">
        <v>1362</v>
      </c>
      <c r="D6" s="458">
        <v>424</v>
      </c>
      <c r="E6" s="457">
        <v>14248</v>
      </c>
      <c r="F6" s="458">
        <v>12440</v>
      </c>
      <c r="G6" s="458">
        <v>1808</v>
      </c>
      <c r="H6" s="457">
        <v>9.1</v>
      </c>
      <c r="I6" s="763">
        <v>4.3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4562</v>
      </c>
      <c r="C7" s="612">
        <v>3785</v>
      </c>
      <c r="D7" s="612">
        <v>777</v>
      </c>
      <c r="E7" s="601">
        <v>34344</v>
      </c>
      <c r="F7" s="612">
        <v>32172</v>
      </c>
      <c r="G7" s="612">
        <v>2172</v>
      </c>
      <c r="H7" s="947">
        <v>8.5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1057</v>
      </c>
      <c r="C14" s="674">
        <f t="shared" ref="C14:D14" si="0">IF(ISBLANK(C5),"",C5)</f>
        <v>894</v>
      </c>
      <c r="D14" s="669">
        <f t="shared" si="0"/>
        <v>163</v>
      </c>
      <c r="F14" s="884">
        <f>A5</f>
        <v>2020</v>
      </c>
      <c r="G14" s="674">
        <f>IF(ISBLANK(E5),"",E5)</f>
        <v>8085</v>
      </c>
      <c r="H14" s="674">
        <f t="shared" ref="H14:I16" si="1">IF(ISBLANK(F5),"",F5)</f>
        <v>7662</v>
      </c>
      <c r="I14" s="669">
        <f t="shared" si="1"/>
        <v>423</v>
      </c>
      <c r="J14" s="756"/>
      <c r="K14" s="884">
        <f>A5</f>
        <v>2020</v>
      </c>
      <c r="L14" s="674">
        <f>IF(ISBLANK(H5),"",H5)</f>
        <v>8.6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1786</v>
      </c>
      <c r="C15" s="879">
        <f t="shared" si="3"/>
        <v>1362</v>
      </c>
      <c r="D15" s="886">
        <f t="shared" si="3"/>
        <v>424</v>
      </c>
      <c r="F15" s="890">
        <f t="shared" ref="F15:F16" si="4">A6</f>
        <v>2021</v>
      </c>
      <c r="G15" s="853">
        <f t="shared" ref="G15:G16" si="5">IF(ISBLANK(E6),"",E6)</f>
        <v>14248</v>
      </c>
      <c r="H15" s="853">
        <f t="shared" si="1"/>
        <v>12440</v>
      </c>
      <c r="I15" s="670">
        <f t="shared" si="1"/>
        <v>1808</v>
      </c>
      <c r="J15" s="211"/>
      <c r="K15" s="890">
        <f t="shared" ref="K15:K16" si="6">A6</f>
        <v>2021</v>
      </c>
      <c r="L15" s="853">
        <f t="shared" ref="L15:M16" si="7">IF(ISBLANK(H6),"",H6)</f>
        <v>9.1</v>
      </c>
      <c r="M15" s="670">
        <f t="shared" si="7"/>
        <v>4.3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4562</v>
      </c>
      <c r="C16" s="888">
        <f t="shared" si="3"/>
        <v>3785</v>
      </c>
      <c r="D16" s="889">
        <f t="shared" si="3"/>
        <v>777</v>
      </c>
      <c r="F16" s="891">
        <f t="shared" si="4"/>
        <v>2022</v>
      </c>
      <c r="G16" s="676">
        <f t="shared" si="5"/>
        <v>34344</v>
      </c>
      <c r="H16" s="676">
        <f t="shared" si="1"/>
        <v>32172</v>
      </c>
      <c r="I16" s="671">
        <f t="shared" si="1"/>
        <v>2172</v>
      </c>
      <c r="J16" s="211"/>
      <c r="K16" s="891">
        <f t="shared" si="6"/>
        <v>2022</v>
      </c>
      <c r="L16" s="676">
        <f t="shared" si="7"/>
        <v>8.5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1057</v>
      </c>
      <c r="C22" s="674">
        <f t="shared" ref="C22:D22" si="8">IF(ISBLANK(C5),"",C5)</f>
        <v>894</v>
      </c>
      <c r="D22" s="669">
        <f t="shared" si="8"/>
        <v>163</v>
      </c>
      <c r="F22" s="884">
        <f>A5</f>
        <v>2020</v>
      </c>
      <c r="G22" s="674">
        <f>IF(ISBLANK(E5),"",E5)</f>
        <v>8085</v>
      </c>
      <c r="H22" s="674">
        <f t="shared" ref="H22:I24" si="9">IF(ISBLANK(F5),"",F5)</f>
        <v>7662</v>
      </c>
      <c r="I22" s="669">
        <f t="shared" si="9"/>
        <v>423</v>
      </c>
      <c r="J22" s="756"/>
      <c r="K22" s="884">
        <f>A5</f>
        <v>2020</v>
      </c>
      <c r="L22" s="674">
        <f>IF(ISBLANK(H5),"",H5)</f>
        <v>8.6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1786</v>
      </c>
      <c r="C23" s="853">
        <f t="shared" si="11"/>
        <v>1362</v>
      </c>
      <c r="D23" s="670">
        <f t="shared" si="11"/>
        <v>424</v>
      </c>
      <c r="F23" s="890">
        <f t="shared" ref="F23:F24" si="12">A6</f>
        <v>2021</v>
      </c>
      <c r="G23" s="853">
        <f t="shared" ref="G23:G24" si="13">IF(ISBLANK(E6),"",E6)</f>
        <v>14248</v>
      </c>
      <c r="H23" s="853">
        <f t="shared" si="9"/>
        <v>12440</v>
      </c>
      <c r="I23" s="670">
        <f t="shared" si="9"/>
        <v>1808</v>
      </c>
      <c r="J23" s="211"/>
      <c r="K23" s="890">
        <f t="shared" ref="K23:K24" si="14">A6</f>
        <v>2021</v>
      </c>
      <c r="L23" s="853">
        <f t="shared" ref="L23:M24" si="15">IF(ISBLANK(H6),"",H6)</f>
        <v>9.1</v>
      </c>
      <c r="M23" s="670">
        <f t="shared" si="15"/>
        <v>4.3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4562</v>
      </c>
      <c r="C24" s="676">
        <f t="shared" si="11"/>
        <v>3785</v>
      </c>
      <c r="D24" s="671">
        <f t="shared" si="11"/>
        <v>777</v>
      </c>
      <c r="F24" s="891">
        <f t="shared" si="12"/>
        <v>2022</v>
      </c>
      <c r="G24" s="676">
        <f t="shared" si="13"/>
        <v>34344</v>
      </c>
      <c r="H24" s="676">
        <f t="shared" si="9"/>
        <v>32172</v>
      </c>
      <c r="I24" s="671">
        <f t="shared" si="9"/>
        <v>2172</v>
      </c>
      <c r="J24" s="211"/>
      <c r="K24" s="891">
        <f t="shared" si="14"/>
        <v>2022</v>
      </c>
      <c r="L24" s="676">
        <f t="shared" si="15"/>
        <v>8.5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217</v>
      </c>
      <c r="C3" s="71">
        <v>19</v>
      </c>
      <c r="D3" s="71">
        <v>11.1</v>
      </c>
      <c r="F3" s="105" t="s">
        <v>537</v>
      </c>
      <c r="G3" s="97">
        <f>IF(ISBLANK(B3),"",B3)</f>
        <v>217</v>
      </c>
      <c r="H3" s="97">
        <f>IF(ISBLANK(B4),"",B4)</f>
        <v>277</v>
      </c>
      <c r="I3" s="97">
        <f>IF(ISBLANK(B5),"",B5)</f>
        <v>315</v>
      </c>
      <c r="J3" s="365"/>
    </row>
    <row r="4" spans="1:12" x14ac:dyDescent="0.25">
      <c r="A4" s="286">
        <v>2021</v>
      </c>
      <c r="B4" s="214">
        <v>277</v>
      </c>
      <c r="C4" s="214">
        <v>1</v>
      </c>
      <c r="D4" s="214">
        <v>5.5</v>
      </c>
      <c r="F4" s="130" t="s">
        <v>538</v>
      </c>
      <c r="G4" s="98">
        <f>IF(ISBLANK(C3),"",C3)</f>
        <v>19</v>
      </c>
      <c r="H4" s="98">
        <f>IF(ISBLANK(C4),"",C4)</f>
        <v>1</v>
      </c>
      <c r="I4" s="98">
        <f>IF(ISBLANK(C5),"",C5)</f>
        <v>1</v>
      </c>
      <c r="J4" s="365"/>
    </row>
    <row r="5" spans="1:12" x14ac:dyDescent="0.25">
      <c r="A5" s="218">
        <v>2022</v>
      </c>
      <c r="B5" s="168">
        <v>315</v>
      </c>
      <c r="C5" s="168">
        <v>1</v>
      </c>
      <c r="D5" s="168">
        <v>20.5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217</v>
      </c>
      <c r="H8" s="97">
        <f>IF(ISBLANK(B4),"",B4)</f>
        <v>277</v>
      </c>
      <c r="I8" s="97">
        <f>IF(ISBLANK(B5),"",B5)</f>
        <v>315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19</v>
      </c>
      <c r="H9" s="98">
        <f>IF(ISBLANK(C4),"",C4)</f>
        <v>1</v>
      </c>
      <c r="I9" s="98">
        <f>IF(ISBLANK(C5),"",C5)</f>
        <v>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11.1</v>
      </c>
      <c r="H13" s="132">
        <f>IF(ISBLANK(D4),"",D4)</f>
        <v>5.5</v>
      </c>
      <c r="I13" s="132">
        <f>IF(ISBLANK(D5),"",D5)</f>
        <v>20.5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1195</v>
      </c>
      <c r="C4" s="110">
        <v>1262</v>
      </c>
      <c r="E4" s="29" t="s">
        <v>540</v>
      </c>
      <c r="F4" s="163">
        <f>B4/($B$22+$C$22)*100</f>
        <v>2.9106586126266563</v>
      </c>
      <c r="G4" s="163">
        <f>C4/($B$22+$C$22)*100</f>
        <v>3.073850350740452</v>
      </c>
      <c r="J4" s="29" t="s">
        <v>540</v>
      </c>
      <c r="K4" s="163">
        <f>G4</f>
        <v>3.073850350740452</v>
      </c>
    </row>
    <row r="5" spans="1:11" x14ac:dyDescent="0.25">
      <c r="A5" s="202" t="s">
        <v>541</v>
      </c>
      <c r="B5" s="212">
        <v>1099</v>
      </c>
      <c r="C5" s="160">
        <v>1118</v>
      </c>
      <c r="E5" s="29" t="s">
        <v>541</v>
      </c>
      <c r="F5" s="163">
        <f t="shared" ref="F5:G21" si="0">B5/($B$22+$C$22)*100</f>
        <v>2.6768316445830087</v>
      </c>
      <c r="G5" s="163">
        <f t="shared" si="0"/>
        <v>2.7231098986749807</v>
      </c>
      <c r="J5" s="29" t="s">
        <v>541</v>
      </c>
      <c r="K5" s="163">
        <f t="shared" ref="K5:K21" si="1">G5</f>
        <v>2.7231098986749807</v>
      </c>
    </row>
    <row r="6" spans="1:11" x14ac:dyDescent="0.25">
      <c r="A6" s="202" t="s">
        <v>542</v>
      </c>
      <c r="B6" s="212">
        <v>981</v>
      </c>
      <c r="C6" s="160">
        <v>1145</v>
      </c>
      <c r="E6" s="29" t="s">
        <v>542</v>
      </c>
      <c r="F6" s="163">
        <f t="shared" si="0"/>
        <v>2.3894193296960249</v>
      </c>
      <c r="G6" s="163">
        <f t="shared" si="0"/>
        <v>2.7888737334372564</v>
      </c>
      <c r="J6" s="29" t="s">
        <v>542</v>
      </c>
      <c r="K6" s="163">
        <f t="shared" si="1"/>
        <v>2.7888737334372564</v>
      </c>
    </row>
    <row r="7" spans="1:11" x14ac:dyDescent="0.25">
      <c r="A7" s="202" t="s">
        <v>543</v>
      </c>
      <c r="B7" s="212">
        <v>1224</v>
      </c>
      <c r="C7" s="160">
        <v>1326</v>
      </c>
      <c r="E7" s="29" t="s">
        <v>543</v>
      </c>
      <c r="F7" s="163">
        <f t="shared" si="0"/>
        <v>2.9812938425565081</v>
      </c>
      <c r="G7" s="163">
        <f t="shared" si="0"/>
        <v>3.2297349961028834</v>
      </c>
      <c r="J7" s="29" t="s">
        <v>543</v>
      </c>
      <c r="K7" s="163">
        <f t="shared" si="1"/>
        <v>3.2297349961028834</v>
      </c>
    </row>
    <row r="8" spans="1:11" x14ac:dyDescent="0.25">
      <c r="A8" s="202" t="s">
        <v>544</v>
      </c>
      <c r="B8" s="212">
        <v>1492</v>
      </c>
      <c r="C8" s="160">
        <v>1532</v>
      </c>
      <c r="E8" s="29" t="s">
        <v>544</v>
      </c>
      <c r="F8" s="163">
        <f t="shared" si="0"/>
        <v>3.6340607950116914</v>
      </c>
      <c r="G8" s="163">
        <f t="shared" si="0"/>
        <v>3.7314886983632114</v>
      </c>
      <c r="J8" s="29" t="s">
        <v>544</v>
      </c>
      <c r="K8" s="163">
        <f t="shared" si="1"/>
        <v>3.7314886983632114</v>
      </c>
    </row>
    <row r="9" spans="1:11" x14ac:dyDescent="0.25">
      <c r="A9" s="202" t="s">
        <v>545</v>
      </c>
      <c r="B9" s="212">
        <v>1740</v>
      </c>
      <c r="C9" s="160">
        <v>1770</v>
      </c>
      <c r="E9" s="29" t="s">
        <v>545</v>
      </c>
      <c r="F9" s="163">
        <f t="shared" si="0"/>
        <v>4.2381137957911141</v>
      </c>
      <c r="G9" s="163">
        <f t="shared" si="0"/>
        <v>4.3111847233047538</v>
      </c>
      <c r="J9" s="29" t="s">
        <v>545</v>
      </c>
      <c r="K9" s="163">
        <f t="shared" si="1"/>
        <v>4.3111847233047538</v>
      </c>
    </row>
    <row r="10" spans="1:11" x14ac:dyDescent="0.25">
      <c r="A10" s="202" t="s">
        <v>546</v>
      </c>
      <c r="B10" s="212">
        <v>1496</v>
      </c>
      <c r="C10" s="160">
        <v>1591</v>
      </c>
      <c r="E10" s="29" t="s">
        <v>546</v>
      </c>
      <c r="F10" s="163">
        <f t="shared" si="0"/>
        <v>3.6438035853468436</v>
      </c>
      <c r="G10" s="163">
        <f t="shared" si="0"/>
        <v>3.8751948558067033</v>
      </c>
      <c r="J10" s="29" t="s">
        <v>546</v>
      </c>
      <c r="K10" s="163">
        <f t="shared" si="1"/>
        <v>3.8751948558067033</v>
      </c>
    </row>
    <row r="11" spans="1:11" x14ac:dyDescent="0.25">
      <c r="A11" s="202" t="s">
        <v>547</v>
      </c>
      <c r="B11" s="212">
        <v>1289</v>
      </c>
      <c r="C11" s="160">
        <v>1381</v>
      </c>
      <c r="E11" s="29" t="s">
        <v>547</v>
      </c>
      <c r="F11" s="163">
        <f t="shared" si="0"/>
        <v>3.1396141855027282</v>
      </c>
      <c r="G11" s="163">
        <f t="shared" si="0"/>
        <v>3.3636983632112241</v>
      </c>
      <c r="J11" s="29" t="s">
        <v>547</v>
      </c>
      <c r="K11" s="163">
        <f t="shared" si="1"/>
        <v>3.3636983632112241</v>
      </c>
    </row>
    <row r="12" spans="1:11" x14ac:dyDescent="0.25">
      <c r="A12" s="202" t="s">
        <v>548</v>
      </c>
      <c r="B12" s="212">
        <v>1213</v>
      </c>
      <c r="C12" s="160">
        <v>1274</v>
      </c>
      <c r="E12" s="29" t="s">
        <v>548</v>
      </c>
      <c r="F12" s="163">
        <f t="shared" si="0"/>
        <v>2.95450116913484</v>
      </c>
      <c r="G12" s="163">
        <f t="shared" si="0"/>
        <v>3.1030787217459079</v>
      </c>
      <c r="J12" s="29" t="s">
        <v>548</v>
      </c>
      <c r="K12" s="163">
        <f t="shared" si="1"/>
        <v>3.1030787217459079</v>
      </c>
    </row>
    <row r="13" spans="1:11" x14ac:dyDescent="0.25">
      <c r="A13" s="202" t="s">
        <v>549</v>
      </c>
      <c r="B13" s="212">
        <v>1506</v>
      </c>
      <c r="C13" s="160">
        <v>1351</v>
      </c>
      <c r="E13" s="29" t="s">
        <v>549</v>
      </c>
      <c r="F13" s="163">
        <f t="shared" si="0"/>
        <v>3.668160561184723</v>
      </c>
      <c r="G13" s="163">
        <f t="shared" si="0"/>
        <v>3.2906274356975835</v>
      </c>
      <c r="J13" s="29" t="s">
        <v>549</v>
      </c>
      <c r="K13" s="163">
        <f t="shared" si="1"/>
        <v>3.2906274356975835</v>
      </c>
    </row>
    <row r="14" spans="1:11" x14ac:dyDescent="0.25">
      <c r="A14" s="202" t="s">
        <v>550</v>
      </c>
      <c r="B14" s="212">
        <v>1677</v>
      </c>
      <c r="C14" s="160">
        <v>1599</v>
      </c>
      <c r="E14" s="29" t="s">
        <v>550</v>
      </c>
      <c r="F14" s="163">
        <f t="shared" si="0"/>
        <v>4.084664848012471</v>
      </c>
      <c r="G14" s="163">
        <f t="shared" si="0"/>
        <v>3.8946804364770071</v>
      </c>
      <c r="J14" s="29" t="s">
        <v>550</v>
      </c>
      <c r="K14" s="163">
        <f t="shared" si="1"/>
        <v>3.8946804364770071</v>
      </c>
    </row>
    <row r="15" spans="1:11" x14ac:dyDescent="0.25">
      <c r="A15" s="202" t="s">
        <v>551</v>
      </c>
      <c r="B15" s="212">
        <v>1451</v>
      </c>
      <c r="C15" s="160">
        <v>1528</v>
      </c>
      <c r="E15" s="29" t="s">
        <v>551</v>
      </c>
      <c r="F15" s="163">
        <f t="shared" si="0"/>
        <v>3.5341971940763837</v>
      </c>
      <c r="G15" s="163">
        <f t="shared" si="0"/>
        <v>3.7217459080280588</v>
      </c>
      <c r="J15" s="29" t="s">
        <v>551</v>
      </c>
      <c r="K15" s="163">
        <f t="shared" si="1"/>
        <v>3.7217459080280588</v>
      </c>
    </row>
    <row r="16" spans="1:11" x14ac:dyDescent="0.25">
      <c r="A16" s="202" t="s">
        <v>552</v>
      </c>
      <c r="B16" s="212">
        <v>1182</v>
      </c>
      <c r="C16" s="160">
        <v>1282</v>
      </c>
      <c r="E16" s="29" t="s">
        <v>552</v>
      </c>
      <c r="F16" s="163">
        <f t="shared" si="0"/>
        <v>2.8789945440374125</v>
      </c>
      <c r="G16" s="163">
        <f t="shared" si="0"/>
        <v>3.1225643024162122</v>
      </c>
      <c r="J16" s="29" t="s">
        <v>552</v>
      </c>
      <c r="K16" s="163">
        <f t="shared" si="1"/>
        <v>3.1225643024162122</v>
      </c>
    </row>
    <row r="17" spans="1:11" x14ac:dyDescent="0.25">
      <c r="A17" s="202" t="s">
        <v>553</v>
      </c>
      <c r="B17" s="212">
        <v>965</v>
      </c>
      <c r="C17" s="160">
        <v>995</v>
      </c>
      <c r="E17" s="29" t="s">
        <v>553</v>
      </c>
      <c r="F17" s="163">
        <f t="shared" si="0"/>
        <v>2.3504481683554168</v>
      </c>
      <c r="G17" s="163">
        <f t="shared" si="0"/>
        <v>2.4235190958690569</v>
      </c>
      <c r="J17" s="29" t="s">
        <v>553</v>
      </c>
      <c r="K17" s="163">
        <f t="shared" si="1"/>
        <v>2.4235190958690569</v>
      </c>
    </row>
    <row r="18" spans="1:11" x14ac:dyDescent="0.25">
      <c r="A18" s="202" t="s">
        <v>554</v>
      </c>
      <c r="B18" s="212">
        <v>769</v>
      </c>
      <c r="C18" s="160">
        <v>677</v>
      </c>
      <c r="E18" s="29" t="s">
        <v>554</v>
      </c>
      <c r="F18" s="163">
        <f t="shared" si="0"/>
        <v>1.8730514419329696</v>
      </c>
      <c r="G18" s="163">
        <f t="shared" si="0"/>
        <v>1.6489672642244741</v>
      </c>
      <c r="J18" s="29" t="s">
        <v>554</v>
      </c>
      <c r="K18" s="163">
        <f t="shared" si="1"/>
        <v>1.6489672642244741</v>
      </c>
    </row>
    <row r="19" spans="1:11" x14ac:dyDescent="0.25">
      <c r="A19" s="202" t="s">
        <v>555</v>
      </c>
      <c r="B19" s="212">
        <v>584</v>
      </c>
      <c r="C19" s="160">
        <v>464</v>
      </c>
      <c r="E19" s="29" t="s">
        <v>555</v>
      </c>
      <c r="F19" s="163">
        <f t="shared" si="0"/>
        <v>1.4224473889321902</v>
      </c>
      <c r="G19" s="163">
        <f t="shared" si="0"/>
        <v>1.1301636788776306</v>
      </c>
      <c r="J19" s="29" t="s">
        <v>555</v>
      </c>
      <c r="K19" s="163">
        <f t="shared" si="1"/>
        <v>1.1301636788776306</v>
      </c>
    </row>
    <row r="20" spans="1:11" x14ac:dyDescent="0.25">
      <c r="A20" s="202" t="s">
        <v>556</v>
      </c>
      <c r="B20" s="212">
        <v>341</v>
      </c>
      <c r="C20" s="160">
        <v>258</v>
      </c>
      <c r="E20" s="29" t="s">
        <v>556</v>
      </c>
      <c r="F20" s="163">
        <f t="shared" si="0"/>
        <v>0.83057287607170693</v>
      </c>
      <c r="G20" s="163">
        <f t="shared" si="0"/>
        <v>0.62840997661730313</v>
      </c>
      <c r="J20" s="29" t="s">
        <v>556</v>
      </c>
      <c r="K20" s="163">
        <f t="shared" si="1"/>
        <v>0.62840997661730313</v>
      </c>
    </row>
    <row r="21" spans="1:11" x14ac:dyDescent="0.25">
      <c r="A21" s="203" t="s">
        <v>557</v>
      </c>
      <c r="B21" s="72">
        <v>178</v>
      </c>
      <c r="C21" s="111">
        <v>121</v>
      </c>
      <c r="E21" s="31" t="s">
        <v>557</v>
      </c>
      <c r="F21" s="163">
        <f t="shared" si="0"/>
        <v>0.43355416991426343</v>
      </c>
      <c r="G21" s="163">
        <f t="shared" si="0"/>
        <v>0.29471940763834759</v>
      </c>
      <c r="J21" s="31" t="s">
        <v>557</v>
      </c>
      <c r="K21" s="210">
        <f t="shared" si="1"/>
        <v>0.29471940763834759</v>
      </c>
    </row>
    <row r="22" spans="1:11" x14ac:dyDescent="0.25">
      <c r="A22" s="309" t="s">
        <v>16</v>
      </c>
      <c r="B22" s="121">
        <f>SUM(B4:B21)</f>
        <v>20382</v>
      </c>
      <c r="C22" s="124">
        <f>SUM(C4:C21)</f>
        <v>20674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296</v>
      </c>
      <c r="C3" s="110">
        <v>412</v>
      </c>
      <c r="E3" s="297" t="s">
        <v>709</v>
      </c>
      <c r="F3" s="71">
        <v>36.950000000000003</v>
      </c>
      <c r="G3" s="71">
        <v>37.42</v>
      </c>
      <c r="K3" s="122" t="s">
        <v>16</v>
      </c>
      <c r="L3" s="71">
        <v>3.58</v>
      </c>
      <c r="M3" s="71">
        <v>4.0999999999999996</v>
      </c>
    </row>
    <row r="4" spans="1:16" x14ac:dyDescent="0.25">
      <c r="A4" s="202" t="s">
        <v>704</v>
      </c>
      <c r="B4" s="212">
        <v>494</v>
      </c>
      <c r="C4" s="160">
        <v>580</v>
      </c>
      <c r="E4" s="298" t="s">
        <v>710</v>
      </c>
      <c r="F4" s="214">
        <v>40.72</v>
      </c>
      <c r="G4" s="214">
        <v>36.380000000000003</v>
      </c>
      <c r="K4" s="215" t="s">
        <v>212</v>
      </c>
      <c r="L4" s="214">
        <v>3.72</v>
      </c>
      <c r="M4" s="214">
        <v>3.8</v>
      </c>
      <c r="N4" s="211"/>
    </row>
    <row r="5" spans="1:16" x14ac:dyDescent="0.25">
      <c r="A5" s="202" t="s">
        <v>705</v>
      </c>
      <c r="B5" s="212">
        <v>357</v>
      </c>
      <c r="C5" s="160">
        <v>401</v>
      </c>
      <c r="E5" s="298" t="s">
        <v>711</v>
      </c>
      <c r="F5" s="214">
        <v>15.48</v>
      </c>
      <c r="G5" s="214">
        <v>18.32</v>
      </c>
      <c r="K5" s="123" t="s">
        <v>213</v>
      </c>
      <c r="L5" s="73">
        <v>3.46</v>
      </c>
      <c r="M5" s="73">
        <v>4.2300000000000004</v>
      </c>
      <c r="N5" s="211"/>
    </row>
    <row r="6" spans="1:16" x14ac:dyDescent="0.25">
      <c r="A6" s="202" t="s">
        <v>706</v>
      </c>
      <c r="B6" s="212">
        <v>518</v>
      </c>
      <c r="C6" s="160">
        <v>460</v>
      </c>
      <c r="E6" s="298" t="s">
        <v>712</v>
      </c>
      <c r="F6" s="214">
        <v>5.0999999999999996</v>
      </c>
      <c r="G6" s="214">
        <v>5.94</v>
      </c>
      <c r="K6" s="226"/>
      <c r="L6" s="164"/>
      <c r="M6" s="211"/>
    </row>
    <row r="7" spans="1:16" x14ac:dyDescent="0.25">
      <c r="A7" s="202" t="s">
        <v>707</v>
      </c>
      <c r="B7" s="212">
        <v>344</v>
      </c>
      <c r="C7" s="160">
        <v>365</v>
      </c>
      <c r="E7" s="299" t="s">
        <v>713</v>
      </c>
      <c r="F7" s="73">
        <v>1.75</v>
      </c>
      <c r="G7" s="73">
        <v>1.94</v>
      </c>
      <c r="K7" s="227"/>
      <c r="L7" s="211"/>
      <c r="M7" s="211"/>
    </row>
    <row r="8" spans="1:16" x14ac:dyDescent="0.25">
      <c r="A8" s="203" t="s">
        <v>708</v>
      </c>
      <c r="B8" s="72">
        <v>414</v>
      </c>
      <c r="C8" s="111">
        <v>400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15.73720397249809</v>
      </c>
      <c r="C13" s="301">
        <f>B3/SUM(B3:B8)*100</f>
        <v>12.216260833677261</v>
      </c>
      <c r="E13" s="217" t="s">
        <v>836</v>
      </c>
      <c r="F13" s="289">
        <f>IF(ISBLANK(F3),"",F3)</f>
        <v>36.950000000000003</v>
      </c>
      <c r="G13" s="289">
        <f>IF(ISBLANK(G3),"",G3)</f>
        <v>37.42</v>
      </c>
    </row>
    <row r="14" spans="1:16" x14ac:dyDescent="0.25">
      <c r="A14" s="220" t="s">
        <v>825</v>
      </c>
      <c r="B14" s="305">
        <f>C4/SUM(C3:C8)*100</f>
        <v>22.154316271963332</v>
      </c>
      <c r="C14" s="302">
        <f>B4/SUM(B3:B8)*100</f>
        <v>20.387948823772184</v>
      </c>
      <c r="E14" s="286" t="s">
        <v>837</v>
      </c>
      <c r="F14" s="290">
        <f t="shared" ref="F14:G17" si="0">IF(ISBLANK(F4),"",F4)</f>
        <v>40.72</v>
      </c>
      <c r="G14" s="290">
        <f t="shared" si="0"/>
        <v>36.380000000000003</v>
      </c>
    </row>
    <row r="15" spans="1:16" x14ac:dyDescent="0.25">
      <c r="A15" s="220" t="s">
        <v>826</v>
      </c>
      <c r="B15" s="305">
        <f>C5/SUM(C3:C8)*100</f>
        <v>15.317035905271201</v>
      </c>
      <c r="C15" s="302">
        <f>B5/SUM(B3:B8)*100</f>
        <v>14.733801073049937</v>
      </c>
      <c r="E15" s="286" t="s">
        <v>838</v>
      </c>
      <c r="F15" s="290">
        <f t="shared" si="0"/>
        <v>15.48</v>
      </c>
      <c r="G15" s="290">
        <f t="shared" si="0"/>
        <v>18.32</v>
      </c>
    </row>
    <row r="16" spans="1:16" x14ac:dyDescent="0.25">
      <c r="A16" s="220" t="s">
        <v>827</v>
      </c>
      <c r="B16" s="305">
        <f>C6/SUM(C3:C8)*100</f>
        <v>17.57066462948816</v>
      </c>
      <c r="C16" s="302">
        <f>B6/SUM(B3:B8)*100</f>
        <v>21.378456458935204</v>
      </c>
      <c r="E16" s="286" t="s">
        <v>839</v>
      </c>
      <c r="F16" s="290">
        <f t="shared" si="0"/>
        <v>5.0999999999999996</v>
      </c>
      <c r="G16" s="290">
        <f t="shared" si="0"/>
        <v>5.94</v>
      </c>
    </row>
    <row r="17" spans="1:18" x14ac:dyDescent="0.25">
      <c r="A17" s="220" t="s">
        <v>828</v>
      </c>
      <c r="B17" s="305">
        <f>C7/SUM(C3:C8)*100</f>
        <v>13.941940412528647</v>
      </c>
      <c r="C17" s="302">
        <f>B7/SUM(B3:B8)*100</f>
        <v>14.197276104003301</v>
      </c>
      <c r="E17" s="219" t="s">
        <v>840</v>
      </c>
      <c r="F17" s="291">
        <f t="shared" si="0"/>
        <v>1.75</v>
      </c>
      <c r="G17" s="291">
        <f t="shared" si="0"/>
        <v>1.94</v>
      </c>
    </row>
    <row r="18" spans="1:18" x14ac:dyDescent="0.25">
      <c r="A18" s="221" t="s">
        <v>829</v>
      </c>
      <c r="B18" s="306">
        <f>C8/SUM(C3:C8)*100</f>
        <v>15.278838808250573</v>
      </c>
      <c r="C18" s="303">
        <f>B8/SUM(B3:B8)*100</f>
        <v>17.086256706562114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15.73720397249809</v>
      </c>
      <c r="C22" s="301">
        <f>C13</f>
        <v>12.216260833677261</v>
      </c>
    </row>
    <row r="23" spans="1:18" x14ac:dyDescent="0.25">
      <c r="A23" s="220" t="s">
        <v>831</v>
      </c>
      <c r="B23" s="305">
        <f t="shared" ref="B23:C27" si="1">B14</f>
        <v>22.154316271963332</v>
      </c>
      <c r="C23" s="302">
        <f t="shared" si="1"/>
        <v>20.387948823772184</v>
      </c>
    </row>
    <row r="24" spans="1:18" x14ac:dyDescent="0.25">
      <c r="A24" s="307" t="s">
        <v>832</v>
      </c>
      <c r="B24" s="305">
        <f t="shared" si="1"/>
        <v>15.317035905271201</v>
      </c>
      <c r="C24" s="302">
        <f t="shared" si="1"/>
        <v>14.733801073049937</v>
      </c>
    </row>
    <row r="25" spans="1:18" x14ac:dyDescent="0.25">
      <c r="A25" s="220" t="s">
        <v>833</v>
      </c>
      <c r="B25" s="305">
        <f t="shared" si="1"/>
        <v>17.57066462948816</v>
      </c>
      <c r="C25" s="302">
        <f t="shared" si="1"/>
        <v>21.378456458935204</v>
      </c>
    </row>
    <row r="26" spans="1:18" x14ac:dyDescent="0.25">
      <c r="A26" s="220" t="s">
        <v>834</v>
      </c>
      <c r="B26" s="305">
        <f t="shared" si="1"/>
        <v>13.941940412528647</v>
      </c>
      <c r="C26" s="302">
        <f t="shared" si="1"/>
        <v>14.197276104003301</v>
      </c>
    </row>
    <row r="27" spans="1:18" x14ac:dyDescent="0.25">
      <c r="A27" s="308" t="s">
        <v>835</v>
      </c>
      <c r="B27" s="306">
        <f t="shared" si="1"/>
        <v>15.278838808250573</v>
      </c>
      <c r="C27" s="303">
        <f t="shared" si="1"/>
        <v>17.086256706562114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454</v>
      </c>
      <c r="C34" s="110">
        <v>790</v>
      </c>
      <c r="E34" s="297" t="s">
        <v>709</v>
      </c>
      <c r="F34" s="71">
        <v>37.42</v>
      </c>
      <c r="G34" s="211"/>
      <c r="K34" s="122" t="s">
        <v>16</v>
      </c>
      <c r="L34" s="71">
        <v>4.0999999999999996</v>
      </c>
      <c r="M34" s="211"/>
    </row>
    <row r="35" spans="1:16" x14ac:dyDescent="0.25">
      <c r="A35" s="202" t="s">
        <v>704</v>
      </c>
      <c r="B35" s="212">
        <v>606</v>
      </c>
      <c r="C35" s="160">
        <v>1191</v>
      </c>
      <c r="E35" s="298" t="s">
        <v>710</v>
      </c>
      <c r="F35" s="214">
        <v>36.380000000000003</v>
      </c>
      <c r="G35" s="211"/>
      <c r="K35" s="215" t="s">
        <v>212</v>
      </c>
      <c r="L35" s="214">
        <v>3.8</v>
      </c>
      <c r="M35" s="211"/>
      <c r="N35" s="29" t="s">
        <v>876</v>
      </c>
    </row>
    <row r="36" spans="1:16" x14ac:dyDescent="0.25">
      <c r="A36" s="202" t="s">
        <v>705</v>
      </c>
      <c r="B36" s="212">
        <v>452</v>
      </c>
      <c r="C36" s="160">
        <v>967</v>
      </c>
      <c r="E36" s="298" t="s">
        <v>711</v>
      </c>
      <c r="F36" s="214">
        <v>18.32</v>
      </c>
      <c r="G36" s="211"/>
      <c r="K36" s="123" t="s">
        <v>213</v>
      </c>
      <c r="L36" s="73">
        <v>4.2300000000000004</v>
      </c>
      <c r="M36" s="211"/>
      <c r="N36" s="288">
        <v>2022</v>
      </c>
    </row>
    <row r="37" spans="1:16" x14ac:dyDescent="0.25">
      <c r="A37" s="202" t="s">
        <v>706</v>
      </c>
      <c r="B37" s="212">
        <v>476</v>
      </c>
      <c r="C37" s="160">
        <v>1202</v>
      </c>
      <c r="E37" s="298" t="s">
        <v>712</v>
      </c>
      <c r="F37" s="214">
        <v>5.94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379</v>
      </c>
      <c r="C38" s="160">
        <v>1056</v>
      </c>
      <c r="E38" s="299" t="s">
        <v>713</v>
      </c>
      <c r="F38" s="73">
        <v>1.94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627</v>
      </c>
      <c r="C39" s="111">
        <v>1789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11.293781272337384</v>
      </c>
      <c r="C44" s="301">
        <f>B34/SUM(B34:B39)*100</f>
        <v>15.163660654642619</v>
      </c>
      <c r="E44" s="217" t="s">
        <v>836</v>
      </c>
      <c r="F44" s="289">
        <f>IF(ISBLANK(F34),"",F34)</f>
        <v>37.42</v>
      </c>
    </row>
    <row r="45" spans="1:16" x14ac:dyDescent="0.25">
      <c r="A45" s="220" t="s">
        <v>825</v>
      </c>
      <c r="B45" s="305">
        <f>C35/SUM(C34:C39)*100</f>
        <v>17.026447462473197</v>
      </c>
      <c r="C45" s="302">
        <f>B35/SUM(B34:B39)*100</f>
        <v>20.240480961923847</v>
      </c>
      <c r="E45" s="286" t="s">
        <v>837</v>
      </c>
      <c r="F45" s="290">
        <f t="shared" ref="F45:F48" si="2">IF(ISBLANK(F35),"",F35)</f>
        <v>36.380000000000003</v>
      </c>
    </row>
    <row r="46" spans="1:16" x14ac:dyDescent="0.25">
      <c r="A46" s="220" t="s">
        <v>826</v>
      </c>
      <c r="B46" s="305">
        <f>C36/SUM(C34:C39)*100</f>
        <v>13.824160114367407</v>
      </c>
      <c r="C46" s="302">
        <f>B36/SUM(B34:B39)*100</f>
        <v>15.096860387441549</v>
      </c>
      <c r="E46" s="286" t="s">
        <v>838</v>
      </c>
      <c r="F46" s="290">
        <f t="shared" si="2"/>
        <v>18.32</v>
      </c>
    </row>
    <row r="47" spans="1:16" x14ac:dyDescent="0.25">
      <c r="A47" s="220" t="s">
        <v>827</v>
      </c>
      <c r="B47" s="305">
        <f>C37/SUM(C34:C39)*100</f>
        <v>17.183702644746248</v>
      </c>
      <c r="C47" s="302">
        <f>B37/SUM(B34:B39)*100</f>
        <v>15.898463593854375</v>
      </c>
      <c r="E47" s="286" t="s">
        <v>839</v>
      </c>
      <c r="F47" s="290">
        <f t="shared" si="2"/>
        <v>5.94</v>
      </c>
    </row>
    <row r="48" spans="1:16" x14ac:dyDescent="0.25">
      <c r="A48" s="220" t="s">
        <v>828</v>
      </c>
      <c r="B48" s="305">
        <f>C38/SUM(C34:C39)*100</f>
        <v>15.09649749821301</v>
      </c>
      <c r="C48" s="302">
        <f>B38/SUM(B34:B39)*100</f>
        <v>12.658650634602539</v>
      </c>
      <c r="E48" s="219" t="s">
        <v>840</v>
      </c>
      <c r="F48" s="291">
        <f t="shared" si="2"/>
        <v>1.94</v>
      </c>
    </row>
    <row r="49" spans="1:3" x14ac:dyDescent="0.25">
      <c r="A49" s="221" t="s">
        <v>829</v>
      </c>
      <c r="B49" s="306">
        <f>C39/SUM(C34:C39)*100</f>
        <v>25.575411007862758</v>
      </c>
      <c r="C49" s="303">
        <f>B39/SUM(B34:B39)*100</f>
        <v>20.941883767535067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11.293781272337384</v>
      </c>
      <c r="C53" s="301">
        <f>C44</f>
        <v>15.163660654642619</v>
      </c>
    </row>
    <row r="54" spans="1:3" x14ac:dyDescent="0.25">
      <c r="A54" s="220" t="s">
        <v>831</v>
      </c>
      <c r="B54" s="305">
        <f t="shared" ref="B54:C54" si="3">B45</f>
        <v>17.026447462473197</v>
      </c>
      <c r="C54" s="302">
        <f t="shared" si="3"/>
        <v>20.240480961923847</v>
      </c>
    </row>
    <row r="55" spans="1:3" x14ac:dyDescent="0.25">
      <c r="A55" s="307" t="s">
        <v>832</v>
      </c>
      <c r="B55" s="305">
        <f t="shared" ref="B55:C55" si="4">B46</f>
        <v>13.824160114367407</v>
      </c>
      <c r="C55" s="302">
        <f t="shared" si="4"/>
        <v>15.096860387441549</v>
      </c>
    </row>
    <row r="56" spans="1:3" x14ac:dyDescent="0.25">
      <c r="A56" s="220" t="s">
        <v>833</v>
      </c>
      <c r="B56" s="305">
        <f t="shared" ref="B56:C56" si="5">B47</f>
        <v>17.183702644746248</v>
      </c>
      <c r="C56" s="302">
        <f t="shared" si="5"/>
        <v>15.898463593854375</v>
      </c>
    </row>
    <row r="57" spans="1:3" x14ac:dyDescent="0.25">
      <c r="A57" s="220" t="s">
        <v>834</v>
      </c>
      <c r="B57" s="305">
        <f t="shared" ref="B57:C57" si="6">B48</f>
        <v>15.09649749821301</v>
      </c>
      <c r="C57" s="302">
        <f t="shared" si="6"/>
        <v>12.658650634602539</v>
      </c>
    </row>
    <row r="58" spans="1:3" x14ac:dyDescent="0.25">
      <c r="A58" s="308" t="s">
        <v>835</v>
      </c>
      <c r="B58" s="306">
        <f t="shared" ref="B58:C58" si="7">B49</f>
        <v>25.575411007862758</v>
      </c>
      <c r="C58" s="303">
        <f t="shared" si="7"/>
        <v>20.941883767535067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2024-04-26T07:35:04Z</dcterms:modified>
</cp:coreProperties>
</file>