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<sst xmlns="http://schemas.openxmlformats.org/spreadsheetml/2006/main" count="6316" uniqueCount="2914">
  <si>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</si>
  <si>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</si>
  <si>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</si>
  <si>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</si>
  <si>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</si>
  <si>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</si>
  <si>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</si>
  <si>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</si>
  <si>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</si>
  <si>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</si>
  <si>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</si>
  <si>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</si>
  <si>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</si>
  <si>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</si>
  <si>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</si>
  <si>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</si>
  <si>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</si>
  <si>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</si>
  <si>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</si>
  <si>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</si>
  <si>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</si>
  <si>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</si>
  <si>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</si>
  <si>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</si>
  <si>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</si>
  <si>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</si>
  <si>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</si>
  <si>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</si>
  <si>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</si>
  <si>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</si>
  <si>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</si>
  <si>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</si>
  <si>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</si>
  <si>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</si>
  <si>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</si>
  <si>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</si>
  <si>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</si>
  <si>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</si>
  <si>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</si>
  <si>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</si>
  <si>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</si>
  <si>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</si>
  <si>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</si>
  <si>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</si>
  <si>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</si>
  <si>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</si>
  <si>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</si>
  <si>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</si>
  <si>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</si>
  <si>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</si>
  <si>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</si>
  <si>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</si>
  <si>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</si>
  <si>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</si>
  <si>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</si>
  <si>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</si>
  <si>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</si>
  <si>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</si>
  <si>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</si>
  <si>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</si>
  <si>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</si>
  <si>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</si>
  <si>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</si>
  <si>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</si>
  <si>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</si>
  <si>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</si>
  <si>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</si>
  <si>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</si>
  <si>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</si>
  <si>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</si>
  <si>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</si>
  <si>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</si>
  <si>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</si>
  <si>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</si>
  <si>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</si>
  <si>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</si>
  <si>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</si>
  <si>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</si>
  <si>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</si>
  <si>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</si>
  <si>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</si>
  <si>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</si>
  <si>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</si>
  <si>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</si>
  <si>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</si>
  <si>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</si>
  <si>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</si>
  <si>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</si>
  <si>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</si>
  <si>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</si>
  <si>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</si>
  <si>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</si>
  <si>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</si>
  <si>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</si>
  <si>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</si>
  <si>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</si>
  <si>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</si>
  <si>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</si>
  <si>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</si>
  <si>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</si>
  <si>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</si>
  <si>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</si>
  <si>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</si>
  <si>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</si>
  <si>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</si>
  <si>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</si>
  <si>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</si>
  <si>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</si>
  <si>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</si>
  <si>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</si>
  <si>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</si>
  <si>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</si>
  <si>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</si>
  <si>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</si>
  <si>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</si>
  <si>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</si>
  <si>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</si>
  <si>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</si>
  <si>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</si>
  <si>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</si>
  <si>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</si>
  <si>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</si>
  <si>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</si>
  <si>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</si>
  <si>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</si>
  <si>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</si>
  <si>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</si>
  <si>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</si>
  <si>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</si>
  <si>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</si>
  <si>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</si>
  <si>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</si>
  <si>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</si>
  <si>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</si>
  <si>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</si>
  <si>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</si>
  <si>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</si>
  <si>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</si>
  <si>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</si>
  <si>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</si>
  <si>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</si>
  <si>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</si>
  <si>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</si>
  <si>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</si>
  <si>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</si>
  <si>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</si>
  <si>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</si>
  <si>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</si>
  <si>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</si>
  <si>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</si>
  <si>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</si>
  <si>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</si>
  <si>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</si>
  <si>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</si>
  <si>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</si>
  <si>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</si>
  <si>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</si>
  <si>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</si>
  <si>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</si>
  <si>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</si>
  <si>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</si>
  <si>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</si>
  <si>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</si>
  <si>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</si>
  <si>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</si>
  <si>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</si>
  <si>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</si>
  <si>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</si>
  <si>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</si>
  <si>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</si>
  <si>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</si>
  <si>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</si>
  <si>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</si>
  <si>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</si>
  <si>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</si>
  <si>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</si>
  <si>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</si>
  <si>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</si>
  <si>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</si>
  <si>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</si>
  <si>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</si>
  <si>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</si>
  <si>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</si>
  <si>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</si>
  <si>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</si>
  <si>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</si>
  <si>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</si>
  <si>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</si>
  <si>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</si>
  <si>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</si>
  <si>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</si>
  <si>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</si>
  <si>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</si>
  <si>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</si>
  <si>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</si>
  <si>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</si>
  <si>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</si>
  <si>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</si>
  <si>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</si>
  <si>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</si>
  <si>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</si>
  <si>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</si>
  <si>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</si>
  <si>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</si>
  <si>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</si>
  <si>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</si>
  <si>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</si>
  <si>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</si>
  <si>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</si>
  <si>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</si>
  <si>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</si>
  <si>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</si>
  <si>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</si>
  <si>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</si>
  <si>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</si>
  <si>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</si>
  <si>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</si>
  <si>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</si>
  <si>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</si>
  <si>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</si>
  <si>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</si>
  <si>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</si>
  <si>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</si>
  <si>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</si>
  <si>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</si>
  <si>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</si>
  <si>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</si>
  <si>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</si>
  <si>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</si>
  <si>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</si>
  <si>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</si>
  <si>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</si>
  <si>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</si>
  <si>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</si>
  <si>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</si>
  <si>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</si>
  <si>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</si>
  <si>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</si>
  <si>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</si>
  <si>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</si>
  <si>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</si>
  <si>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</si>
  <si>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</si>
  <si>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</si>
  <si>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</si>
  <si>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</si>
  <si>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</si>
  <si>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</si>
  <si>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</si>
  <si>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</si>
  <si>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</si>
  <si>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</si>
  <si>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</si>
  <si>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</si>
  <si>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</si>
  <si>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</si>
  <si>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</si>
  <si>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</si>
  <si>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</si>
  <si>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</si>
  <si>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</si>
  <si>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</si>
  <si>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</si>
  <si>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</si>
  <si>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</si>
  <si>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</si>
  <si>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</si>
  <si>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</si>
  <si>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</si>
  <si>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</si>
  <si>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</si>
  <si>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</si>
  <si>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</si>
  <si>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</si>
  <si>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</si>
  <si>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</si>
  <si>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</si>
  <si>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</si>
  <si>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</si>
  <si>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</si>
  <si>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</si>
  <si>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</si>
  <si>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</si>
  <si>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</si>
  <si>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</si>
  <si>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</si>
  <si>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</si>
  <si>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</si>
  <si>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</si>
  <si>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</si>
  <si>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</si>
  <si>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</si>
  <si>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</si>
  <si>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</si>
  <si>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</si>
  <si>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</si>
  <si>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</si>
  <si>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</si>
  <si>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</si>
  <si>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</si>
  <si>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</si>
  <si>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</si>
  <si>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</si>
  <si>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</si>
  <si>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</si>
  <si>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</si>
  <si>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</si>
  <si>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</si>
  <si>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</si>
  <si>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</si>
  <si>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</si>
  <si>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</si>
  <si>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</si>
  <si>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</si>
  <si>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</si>
  <si>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</si>
  <si>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</si>
  <si>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</si>
  <si>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</si>
  <si>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</si>
  <si>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</si>
  <si>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</si>
  <si>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</si>
  <si>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</si>
  <si>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</si>
  <si>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</si>
  <si>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</si>
  <si>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</si>
  <si>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</si>
  <si>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</si>
  <si>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</si>
  <si>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</si>
  <si>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</si>
  <si>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</si>
  <si>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</si>
  <si>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</si>
  <si>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</si>
  <si>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</si>
  <si>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</si>
  <si>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</si>
  <si>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</si>
  <si>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</si>
  <si>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</si>
  <si>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</si>
  <si>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</si>
  <si>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</si>
  <si>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</si>
  <si>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</si>
  <si>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</si>
  <si>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</si>
  <si>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</si>
  <si>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</si>
  <si>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</si>
  <si>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</si>
  <si>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</si>
  <si>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</si>
  <si>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</si>
  <si>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</si>
  <si>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</si>
  <si>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</si>
  <si>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</si>
  <si>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</si>
  <si>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</si>
  <si>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</si>
  <si>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</si>
  <si>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</si>
  <si>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</si>
  <si>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</si>
  <si>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</si>
  <si>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</si>
  <si>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</si>
  <si>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</si>
  <si>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</si>
  <si>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</si>
  <si>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</si>
  <si>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</si>
  <si>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</si>
  <si>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</si>
  <si>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</si>
  <si>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</si>
  <si>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</si>
  <si>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</si>
  <si>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</si>
  <si>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</si>
  <si>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</si>
  <si>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</si>
  <si>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</si>
  <si>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</si>
  <si>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</si>
  <si>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</si>
  <si>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</si>
  <si>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</si>
  <si>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</si>
  <si>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</si>
  <si>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</si>
  <si>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</si>
  <si>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</si>
  <si>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</si>
  <si>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</si>
  <si>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</si>
  <si>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</si>
  <si>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</si>
  <si>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</si>
  <si>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</si>
  <si>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</si>
  <si>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</si>
  <si>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</si>
  <si>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</si>
  <si>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</si>
  <si>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</si>
  <si>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</si>
  <si>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</si>
  <si>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</si>
  <si>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</si>
  <si>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</si>
  <si>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</si>
  <si>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</si>
  <si>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</si>
  <si>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</si>
  <si>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</si>
  <si>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</si>
  <si>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</si>
  <si>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</si>
  <si>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</si>
  <si>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</si>
  <si>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</si>
  <si>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</si>
  <si>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</si>
  <si>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</si>
  <si>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</si>
  <si>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</si>
  <si>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</si>
  <si>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</si>
  <si>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</si>
  <si>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</si>
  <si>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</si>
  <si>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</si>
  <si>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</si>
  <si>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</si>
  <si>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</si>
  <si>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</si>
  <si>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</si>
  <si>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</si>
  <si>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</si>
  <si>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</si>
  <si>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</si>
  <si>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</si>
  <si>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</si>
  <si>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</si>
  <si>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</si>
  <si>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</si>
  <si>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</si>
  <si>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</si>
  <si>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</si>
  <si>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</si>
  <si>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</si>
  <si>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</si>
  <si>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</si>
  <si>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</si>
  <si>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</si>
  <si>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</si>
  <si>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</si>
  <si>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</si>
  <si>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</si>
  <si>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</si>
  <si>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</si>
  <si>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</si>
  <si>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</si>
  <si>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</si>
  <si>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</si>
  <si>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</si>
  <si>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</si>
  <si>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</si>
  <si>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</si>
  <si>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</si>
  <si>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</si>
  <si>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</si>
  <si>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</si>
  <si>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</si>
  <si>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</si>
  <si>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</si>
  <si>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</si>
  <si>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</si>
  <si>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</si>
  <si>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</si>
  <si>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</si>
  <si>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</si>
  <si>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</si>
  <si>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</si>
  <si>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</si>
  <si>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</si>
  <si>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</si>
  <si>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</si>
  <si>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</si>
  <si>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</si>
  <si>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</si>
  <si>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</si>
  <si>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</si>
  <si>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</si>
  <si>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</si>
  <si>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</si>
  <si>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</si>
  <si>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</si>
  <si>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</si>
  <si>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</si>
  <si>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</si>
  <si>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</si>
  <si>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</si>
  <si>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</si>
  <si>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</si>
  <si>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</si>
  <si>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</si>
  <si>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</si>
  <si>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</si>
  <si>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</si>
  <si>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</si>
  <si>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</si>
  <si>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</si>
  <si>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</si>
  <si>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</si>
  <si>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</si>
  <si>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</si>
  <si>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</si>
  <si>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</si>
  <si>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</si>
  <si>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</si>
  <si>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</si>
  <si>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</si>
  <si>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</si>
  <si>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</si>
  <si>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</si>
  <si>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</si>
  <si>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</si>
  <si>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</si>
  <si>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</si>
  <si>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</si>
  <si>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</si>
  <si>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</si>
  <si>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</si>
  <si>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</si>
  <si>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</si>
  <si>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</si>
  <si>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</si>
  <si>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</si>
  <si>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</si>
  <si>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</si>
  <si>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</si>
  <si>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</si>
  <si>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</si>
  <si>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</si>
  <si>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</si>
  <si>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</si>
  <si>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</si>
  <si>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</si>
  <si>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</si>
  <si>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</si>
  <si>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</si>
  <si>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</si>
  <si>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</si>
  <si>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</si>
  <si>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</si>
  <si>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</si>
  <si>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</si>
  <si>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</si>
  <si>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</si>
  <si>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</si>
  <si>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</si>
  <si>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</si>
  <si>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</si>
  <si>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</si>
  <si>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</si>
  <si>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</si>
  <si>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</si>
  <si>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</si>
  <si>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</si>
  <si>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</si>
  <si>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</si>
  <si>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</si>
  <si>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</si>
  <si>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</si>
  <si>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</si>
  <si>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</si>
  <si>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</si>
  <si>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</si>
  <si>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</si>
  <si>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</si>
  <si>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</si>
  <si>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</si>
  <si>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</si>
  <si>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</si>
  <si>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</si>
  <si>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</si>
  <si>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</si>
  <si>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</si>
  <si>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</si>
  <si>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</si>
  <si>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</si>
  <si>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</si>
  <si>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</si>
  <si>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</si>
  <si>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</si>
  <si>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</si>
  <si>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</si>
  <si>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</si>
  <si>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</si>
  <si>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</si>
  <si>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</si>
  <si>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</si>
  <si>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</si>
  <si>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</si>
  <si>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</si>
  <si>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</si>
  <si>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</si>
  <si>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</si>
  <si>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</si>
  <si>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</si>
  <si>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</si>
  <si>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</si>
  <si>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</si>
  <si>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</si>
  <si>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</si>
  <si>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</si>
  <si>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</si>
  <si>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</si>
  <si>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</si>
  <si>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</si>
  <si>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</si>
  <si>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</si>
  <si>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</si>
  <si>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</si>
  <si>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</si>
  <si>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</si>
  <si>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</si>
  <si>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</si>
  <si>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</si>
  <si>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</si>
  <si>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</si>
  <si>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</si>
  <si>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</si>
  <si>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</si>
  <si>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</si>
  <si>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</si>
  <si>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</si>
  <si>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</si>
  <si>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</si>
  <si>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</si>
  <si>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</si>
  <si>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</si>
  <si>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</si>
  <si>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</si>
  <si>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</si>
  <si>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</si>
  <si>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</si>
  <si>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</si>
  <si>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</si>
  <si>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</si>
  <si>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</si>
  <si>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</si>
  <si>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</si>
  <si>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</si>
  <si>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</si>
  <si>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</si>
  <si>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</si>
  <si>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</si>
  <si>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</si>
  <si>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</si>
  <si>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</si>
  <si>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</si>
  <si>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</si>
  <si>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</si>
  <si>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</si>
  <si>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</si>
  <si>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</si>
  <si>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</si>
  <si>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</si>
  <si>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</si>
  <si>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</si>
  <si>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</si>
  <si>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</si>
  <si>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</si>
  <si>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</si>
  <si>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</si>
  <si>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</si>
  <si>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</si>
  <si>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</si>
  <si>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</si>
  <si>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</si>
  <si>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</si>
  <si>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</si>
  <si>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</si>
  <si>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</si>
  <si>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</si>
  <si>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</si>
  <si>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</si>
  <si>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</si>
  <si>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</si>
  <si>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</si>
  <si>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</si>
  <si>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</si>
  <si>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</si>
  <si>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</si>
  <si>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</si>
  <si>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</si>
  <si>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</si>
  <si>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</si>
  <si>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</si>
  <si>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</si>
  <si>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</si>
  <si>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</si>
  <si>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</si>
  <si>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</si>
  <si>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</si>
  <si>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</si>
  <si>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</si>
  <si>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</si>
  <si>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</si>
  <si>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</si>
  <si>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</si>
  <si>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</si>
  <si>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</si>
  <si>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</si>
  <si>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</si>
  <si>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</si>
  <si>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</si>
  <si>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</si>
  <si>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</si>
  <si>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</si>
  <si>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</si>
  <si>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</si>
  <si>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</si>
  <si>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</si>
  <si>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</si>
  <si>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</si>
  <si>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</si>
  <si>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</si>
  <si>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</si>
  <si>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</si>
  <si>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</si>
  <si>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</si>
  <si>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</si>
  <si>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</si>
  <si>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</si>
  <si>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</si>
  <si>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</si>
  <si>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</si>
  <si>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</si>
  <si>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</si>
  <si>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</si>
  <si>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</si>
  <si>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</si>
  <si>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</si>
  <si>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</si>
  <si>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</si>
  <si>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</si>
  <si>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</si>
  <si>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</si>
  <si>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</si>
  <si>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</si>
  <si>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</si>
  <si>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</si>
  <si>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</si>
  <si>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</si>
  <si>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</si>
  <si>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</si>
  <si>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</si>
  <si>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</si>
  <si>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</si>
  <si>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</si>
  <si>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</si>
  <si>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</si>
  <si>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</si>
  <si>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</si>
  <si>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</si>
  <si>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</si>
  <si>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</si>
  <si>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</si>
  <si>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</si>
  <si>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</si>
  <si>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</si>
  <si>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</si>
  <si>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</si>
  <si>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</si>
  <si>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</si>
  <si>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</si>
  <si>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</si>
  <si>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</si>
  <si>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</si>
  <si>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</si>
  <si>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</si>
  <si>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</si>
  <si>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</si>
  <si>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</si>
  <si>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</si>
  <si>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</si>
  <si>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</si>
  <si>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</si>
  <si>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</si>
  <si>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</si>
  <si>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</si>
  <si>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</si>
  <si>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</si>
  <si>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</si>
  <si>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</si>
  <si>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</si>
  <si>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</si>
  <si>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</si>
  <si>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</si>
  <si>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</si>
  <si>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</si>
  <si>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</si>
  <si>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</si>
  <si>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</si>
  <si>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</si>
  <si>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</si>
  <si>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</si>
  <si>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</si>
  <si>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</si>
  <si>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</si>
  <si>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</si>
  <si>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</si>
  <si>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</si>
  <si>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</si>
  <si>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</si>
  <si>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</si>
  <si>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</si>
  <si>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</si>
  <si>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</si>
  <si>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</si>
  <si>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</si>
  <si>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</si>
  <si>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</si>
  <si>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</si>
  <si>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</si>
  <si>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</si>
  <si>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</si>
  <si>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</si>
  <si>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</si>
  <si>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</si>
  <si>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</si>
  <si>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</si>
  <si>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</si>
  <si>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</si>
  <si>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</si>
  <si>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</si>
  <si>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</si>
  <si>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</si>
  <si>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</si>
  <si>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</si>
  <si>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</si>
  <si>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</si>
  <si>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</si>
  <si>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</si>
  <si>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</si>
  <si>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</si>
  <si>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</si>
  <si>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</si>
  <si>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</si>
  <si>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</si>
  <si>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</si>
  <si>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</si>
  <si>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</si>
  <si>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</si>
  <si>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</si>
  <si>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</si>
  <si>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</si>
  <si>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</si>
  <si>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</si>
  <si>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</si>
  <si>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</si>
  <si>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</si>
  <si>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</si>
  <si>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</si>
  <si>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</si>
  <si>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</si>
  <si>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</si>
  <si>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</si>
  <si>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</si>
  <si>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</si>
  <si>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</si>
  <si>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</si>
  <si>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</si>
  <si>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</si>
  <si>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</si>
  <si>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</si>
  <si>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</si>
  <si>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</si>
  <si>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</si>
  <si>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</si>
  <si>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</si>
  <si>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</si>
  <si>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</si>
  <si>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</si>
  <si>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</si>
  <si>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</si>
  <si>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</si>
  <si>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</si>
  <si>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</si>
  <si>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</si>
  <si>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</si>
  <si>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</si>
  <si>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</si>
  <si>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</si>
  <si>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</si>
  <si>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</si>
  <si>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</si>
  <si>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</si>
  <si>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</si>
  <si>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</si>
  <si>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</si>
  <si>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</si>
  <si>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</si>
  <si>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</si>
  <si>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</si>
  <si>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</si>
  <si>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</si>
  <si>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</si>
  <si>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</si>
  <si>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</si>
  <si>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</si>
  <si>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</si>
  <si>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</si>
  <si>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</si>
  <si>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</si>
  <si>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</si>
  <si>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</si>
  <si>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</si>
  <si>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</si>
  <si>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</si>
  <si>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</si>
  <si>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</si>
  <si>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</si>
  <si>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</si>
  <si>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</si>
  <si>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</si>
  <si>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</si>
  <si>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</si>
  <si>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</si>
  <si>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</si>
  <si>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</si>
  <si>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</si>
  <si>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</si>
  <si>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</si>
  <si>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</si>
  <si>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</si>
  <si>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</si>
  <si>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</si>
  <si>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</si>
  <si>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</si>
  <si>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</si>
  <si>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</si>
  <si>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</si>
  <si>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</si>
  <si>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</si>
  <si>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</si>
  <si>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</si>
  <si>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</si>
  <si>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</si>
  <si>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</si>
  <si>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</si>
  <si>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</si>
  <si>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</si>
  <si>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</si>
  <si>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</si>
  <si>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</si>
  <si>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</si>
  <si>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</si>
  <si>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</si>
  <si>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</si>
  <si>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</si>
  <si>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</si>
  <si>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</si>
  <si>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</si>
  <si>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</si>
  <si>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</si>
  <si>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</si>
  <si>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</si>
  <si>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</si>
  <si>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</si>
  <si>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</si>
  <si>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</si>
  <si>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</si>
  <si>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</si>
  <si>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</si>
  <si>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</si>
  <si>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</si>
  <si>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</si>
  <si>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</si>
  <si>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</si>
  <si>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</si>
  <si>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</si>
  <si>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</si>
  <si>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</si>
  <si>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</si>
  <si>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</si>
  <si>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</si>
  <si>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</si>
  <si>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</si>
  <si>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</si>
  <si>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</si>
  <si>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</si>
  <si>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</si>
  <si>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</si>
  <si>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</si>
  <si>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</si>
  <si>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</si>
  <si>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</si>
  <si>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</si>
  <si>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</si>
  <si>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</si>
  <si>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</si>
  <si>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</si>
  <si>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</si>
  <si>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</si>
  <si>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</si>
  <si>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</si>
  <si>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</si>
  <si>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</si>
  <si>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</si>
  <si>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</si>
  <si>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</si>
  <si>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</si>
  <si>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</si>
  <si>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</si>
  <si>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</si>
  <si>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</si>
  <si>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</si>
  <si>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</si>
  <si>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</si>
  <si>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</si>
  <si>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</si>
  <si>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</si>
  <si>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</si>
  <si>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</si>
  <si>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</si>
  <si>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</si>
  <si>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</si>
  <si>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</si>
  <si>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</si>
  <si>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</si>
  <si>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</si>
  <si>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</si>
  <si>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</si>
  <si>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</si>
  <si>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</si>
  <si>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</si>
  <si>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</si>
  <si>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</si>
  <si>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</si>
  <si>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</si>
  <si>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</si>
  <si>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</si>
  <si>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</si>
  <si>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</si>
  <si>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</si>
  <si>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</si>
  <si>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</si>
  <si>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</si>
  <si>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</si>
  <si>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</si>
  <si>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</si>
  <si>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</si>
  <si>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</si>
  <si>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</si>
  <si>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</si>
  <si>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</si>
  <si>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</si>
  <si>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</si>
  <si>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</si>
  <si>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</si>
  <si>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</si>
  <si>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</si>
  <si>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</si>
  <si>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</si>
  <si>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</si>
  <si>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</si>
  <si>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</si>
  <si>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</si>
  <si>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</si>
  <si>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</si>
  <si>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</si>
  <si>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</si>
  <si>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</si>
  <si>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</si>
  <si>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</si>
  <si>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</si>
  <si>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</si>
  <si>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</si>
  <si>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</si>
  <si>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</si>
  <si>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</si>
  <si>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</si>
  <si>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</si>
  <si>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</si>
  <si>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</si>
  <si>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</si>
  <si>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</si>
  <si>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</si>
  <si>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</si>
  <si>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</si>
  <si>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</si>
  <si>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</si>
  <si>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</si>
  <si>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</si>
  <si>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</si>
  <si>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</si>
  <si>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</si>
  <si>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</si>
  <si>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</si>
  <si>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</si>
  <si>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</si>
  <si>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</si>
  <si>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</si>
  <si>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</si>
  <si>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</si>
  <si>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</si>
  <si>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</si>
  <si>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</si>
  <si>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</si>
  <si>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</si>
  <si>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</si>
  <si>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</si>
  <si>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</si>
  <si>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</si>
  <si>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</si>
  <si>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</si>
  <si>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</si>
  <si>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</si>
  <si>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</si>
  <si>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</si>
  <si>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</si>
  <si>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</si>
  <si>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</si>
  <si>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</si>
  <si>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</si>
  <si>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</si>
  <si>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</si>
  <si>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</si>
  <si>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</si>
  <si>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</si>
  <si>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</si>
  <si>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</si>
  <si>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</si>
  <si>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</si>
  <si>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</si>
  <si>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</si>
  <si>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</si>
  <si>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</si>
  <si>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</si>
  <si>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</si>
  <si>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</si>
  <si>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</si>
  <si>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</si>
  <si>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</si>
  <si>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</si>
  <si>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</si>
  <si>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</si>
  <si>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</si>
  <si>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</si>
  <si>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</si>
  <si>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</si>
  <si>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</si>
  <si>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</si>
  <si>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</si>
  <si>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</si>
  <si>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</si>
  <si>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</si>
  <si>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</si>
  <si>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</si>
  <si>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</si>
  <si>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</si>
  <si>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</si>
  <si>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</si>
  <si>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</si>
  <si>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</si>
  <si>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</si>
  <si>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</si>
  <si>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</si>
  <si>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</si>
  <si>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</si>
  <si>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</si>
  <si>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</si>
  <si>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</si>
  <si>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</si>
  <si>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</si>
  <si>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</si>
  <si>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</si>
  <si>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</si>
  <si>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</si>
  <si>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</si>
  <si>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</si>
  <si>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</si>
  <si>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</si>
  <si>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</si>
  <si>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</si>
  <si>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</si>
  <si>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</si>
  <si>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</si>
  <si>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</si>
  <si>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</si>
  <si>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</si>
  <si>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</si>
  <si>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</si>
  <si>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</si>
  <si>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</si>
  <si>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</si>
  <si>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</si>
  <si>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</si>
  <si>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</si>
  <si>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</si>
  <si>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</si>
  <si>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</si>
  <si>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</si>
  <si>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</si>
  <si>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</si>
  <si>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</si>
  <si>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</si>
  <si>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</si>
  <si>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</si>
  <si>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</si>
  <si>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</si>
  <si>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</si>
  <si>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</si>
  <si>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</si>
  <si>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</si>
  <si>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</si>
  <si>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</si>
  <si>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</si>
  <si>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</si>
  <si>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</si>
  <si>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</si>
  <si>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</si>
  <si>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</si>
  <si>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</si>
  <si>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</si>
  <si>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</si>
  <si>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</si>
  <si>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</si>
  <si>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</si>
  <si>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</si>
  <si>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</si>
  <si>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</si>
  <si>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</si>
  <si>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</si>
  <si>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</si>
  <si>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</si>
  <si>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</si>
  <si>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</si>
  <si>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</si>
  <si>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</si>
  <si>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</si>
  <si>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</si>
  <si>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</si>
  <si>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</si>
  <si>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</si>
  <si>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</si>
  <si>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</si>
  <si>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</si>
  <si>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</si>
  <si>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</si>
  <si>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</si>
  <si>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</si>
  <si>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</si>
  <si>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</si>
  <si>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</si>
  <si>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</si>
  <si>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</si>
  <si>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</si>
  <si>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</si>
  <si>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</si>
  <si>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</si>
  <si>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</si>
  <si>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</si>
  <si>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</si>
  <si>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</si>
  <si>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</si>
  <si>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</si>
  <si>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</si>
  <si>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</si>
  <si>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</si>
  <si>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</si>
  <si>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</si>
  <si>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</si>
  <si>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</si>
  <si>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</si>
  <si>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</si>
  <si>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</si>
  <si>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</si>
  <si>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</si>
  <si>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</si>
  <si>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</si>
  <si>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</si>
  <si>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</si>
  <si>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</si>
  <si>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</si>
  <si>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</si>
  <si>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</si>
  <si>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</si>
  <si>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</si>
  <si>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</si>
  <si>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</si>
  <si>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</si>
  <si>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</si>
  <si>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</si>
  <si>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</si>
  <si>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</si>
  <si>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</si>
  <si>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</si>
  <si>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</si>
  <si>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</si>
  <si>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</si>
  <si>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</si>
  <si>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</si>
  <si>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</si>
  <si>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</si>
  <si>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</si>
  <si>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</si>
  <si>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</si>
  <si>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</si>
  <si>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</si>
  <si>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</si>
  <si>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</si>
  <si>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</si>
  <si>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</si>
  <si>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</si>
  <si>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</si>
  <si>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</si>
  <si>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</si>
  <si>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</si>
  <si>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</si>
  <si>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</si>
  <si>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</si>
  <si>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</si>
  <si>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</si>
  <si>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</si>
  <si>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</si>
  <si>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</si>
  <si>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</si>
  <si>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</si>
  <si>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</si>
  <si>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</si>
  <si>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</si>
  <si>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</si>
  <si>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</si>
  <si>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</si>
  <si>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</si>
  <si>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</si>
  <si>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</si>
  <si>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</si>
  <si>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</si>
  <si>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</si>
  <si>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</si>
  <si>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</si>
  <si>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</si>
  <si>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</si>
  <si>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</si>
  <si>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</si>
  <si>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</si>
  <si>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</si>
  <si>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</si>
  <si>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</si>
  <si>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</si>
  <si>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</si>
  <si>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</si>
  <si>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</si>
  <si>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</si>
  <si>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</si>
  <si>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</si>
  <si>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</si>
  <si>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</si>
  <si>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</si>
  <si>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</si>
  <si>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</si>
  <si>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</si>
  <si>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</si>
  <si>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</si>
  <si>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</si>
  <si>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</si>
  <si>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</si>
  <si>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</si>
  <si>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</si>
  <si>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</si>
  <si>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</si>
  <si>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</si>
  <si>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</si>
  <si>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</si>
  <si>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</si>
  <si>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</si>
  <si>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</si>
  <si>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</si>
  <si>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</si>
  <si>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</si>
  <si>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</si>
  <si>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</si>
  <si>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</si>
  <si>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</si>
  <si>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</si>
  <si>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</si>
  <si>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</si>
  <si>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</si>
  <si>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</si>
  <si>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</si>
  <si>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</si>
  <si>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</si>
  <si>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</si>
  <si>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</si>
  <si>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</si>
  <si>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</si>
  <si>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</si>
  <si>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</si>
  <si>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</si>
  <si>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</si>
  <si>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</si>
  <si>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</si>
  <si>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</si>
  <si>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</si>
  <si>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</si>
  <si>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</si>
  <si>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</si>
  <si>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</si>
  <si>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</si>
  <si>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</si>
  <si>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</si>
  <si>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</si>
  <si>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</si>
  <si>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</si>
  <si>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</si>
  <si>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</si>
  <si>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</si>
  <si>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</si>
  <si>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</si>
  <si>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</si>
  <si>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</si>
  <si>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</si>
  <si>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</si>
  <si>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</si>
  <si>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</si>
  <si>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</si>
  <si>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</si>
  <si>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</si>
  <si>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</si>
  <si>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</si>
  <si>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</si>
  <si>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</si>
  <si>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</si>
  <si>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</si>
  <si>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</si>
  <si>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</si>
  <si>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</si>
  <si>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</si>
  <si>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</si>
  <si>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</si>
  <si>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</si>
  <si>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</si>
  <si>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</si>
  <si>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</si>
  <si>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</si>
  <si>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</si>
  <si>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</si>
  <si>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</si>
  <si>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</si>
  <si>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</si>
  <si>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</si>
  <si>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</si>
  <si>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</si>
  <si>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</si>
  <si>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</si>
  <si>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</si>
  <si>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</si>
  <si>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</si>
  <si>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</si>
  <si>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</si>
  <si>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</si>
  <si>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</si>
  <si>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</si>
  <si>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</si>
  <si>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</si>
  <si>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</si>
  <si>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</si>
  <si>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</si>
  <si>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</si>
  <si>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</si>
  <si>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</si>
  <si>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</si>
  <si>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</si>
  <si>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</si>
  <si>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</si>
  <si>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</si>
  <si>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</si>
  <si>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</si>
  <si>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</si>
  <si>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</si>
  <si>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</si>
  <si>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</si>
  <si>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</si>
  <si>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</si>
  <si>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</si>
  <si>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</si>
  <si>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</si>
  <si>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</si>
  <si>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</si>
  <si>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</si>
  <si>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</si>
  <si>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</si>
  <si>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</si>
  <si>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</si>
  <si>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</si>
  <si>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</si>
  <si>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</si>
  <si>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</si>
  <si>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</si>
  <si>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</si>
  <si>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</si>
  <si>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</si>
  <si>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</si>
  <si>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</si>
  <si>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</si>
  <si>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</si>
  <si>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</si>
  <si>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</si>
  <si>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</si>
  <si>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</si>
  <si>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</si>
  <si>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</si>
  <si>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</si>
  <si>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</si>
  <si>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</si>
  <si>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</si>
  <si>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</si>
  <si>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</si>
  <si>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</si>
  <si>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</si>
  <si>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</si>
  <si>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</si>
  <si>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</si>
  <si>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</si>
  <si>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</si>
  <si>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</si>
  <si>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</si>
  <si>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</si>
  <si>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</si>
  <si>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</si>
  <si>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</si>
  <si>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</si>
  <si>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</si>
  <si>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</si>
  <si>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</si>
  <si>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</si>
  <si>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</si>
  <si>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</si>
  <si>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</si>
  <si>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</si>
  <si>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</si>
  <si>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</si>
  <si>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</si>
  <si>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</si>
  <si>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</si>
  <si>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</si>
  <si>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</si>
  <si>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</si>
  <si>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</si>
  <si>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</si>
  <si>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</si>
  <si>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</si>
  <si>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</si>
  <si>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</si>
  <si>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</si>
  <si>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</si>
  <si>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</si>
  <si>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</si>
  <si>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</si>
  <si>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</si>
  <si>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</si>
  <si>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</si>
  <si>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</si>
  <si>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</si>
  <si>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</si>
  <si>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</si>
  <si>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</si>
  <si>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</si>
  <si>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</si>
  <si>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</si>
  <si>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</si>
  <si>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</si>
  <si>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</si>
  <si>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</si>
  <si>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</si>
  <si>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</si>
  <si>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</si>
  <si>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</si>
  <si>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</si>
  <si>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</si>
  <si>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</si>
  <si>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</si>
  <si>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</si>
  <si>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</si>
  <si>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</si>
  <si>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</si>
  <si>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</si>
  <si>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</si>
  <si>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</si>
  <si>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</si>
  <si>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</si>
  <si>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</si>
  <si>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</si>
  <si>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</si>
  <si>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</si>
  <si>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</si>
  <si>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</si>
  <si>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</si>
  <si>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</si>
  <si>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</si>
  <si>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</si>
  <si>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</si>
  <si>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</si>
  <si>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</si>
  <si>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</si>
  <si>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</si>
  <si>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</si>
  <si>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</si>
  <si>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</si>
  <si>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</si>
  <si>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</si>
  <si>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</si>
  <si>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</si>
  <si>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</si>
  <si>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</si>
  <si>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</si>
  <si>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</si>
  <si>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</si>
  <si>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</si>
  <si>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</si>
  <si>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</si>
  <si>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</si>
  <si>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</si>
  <si>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</si>
  <si>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</si>
  <si>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</si>
  <si>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</si>
  <si>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</si>
  <si>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</si>
  <si>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</si>
  <si>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</si>
  <si>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</si>
  <si>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</si>
  <si>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</si>
  <si>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</si>
  <si>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</si>
  <si>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</si>
  <si>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</si>
  <si>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</si>
  <si>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</si>
  <si>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</si>
  <si>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</si>
  <si>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</si>
  <si>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</si>
  <si>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</si>
  <si>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</si>
  <si>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</si>
  <si>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</si>
  <si>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</si>
  <si>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</si>
  <si>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</si>
  <si>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</si>
  <si>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</si>
  <si>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</si>
  <si>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</si>
  <si>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</si>
  <si>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</si>
  <si>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</si>
  <si>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</si>
  <si>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</si>
  <si>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</si>
  <si>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</si>
  <si>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</si>
  <si>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</si>
  <si>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</si>
  <si>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</si>
  <si>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</si>
  <si>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</si>
  <si>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</si>
  <si>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</si>
  <si>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</si>
  <si>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</si>
  <si>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</si>
  <si>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</si>
  <si>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</si>
  <si>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</si>
  <si>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</si>
  <si>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</si>
  <si>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</si>
  <si>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</si>
  <si>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</si>
  <si>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</si>
  <si>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</si>
  <si>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</si>
  <si>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</si>
  <si>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</si>
  <si>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</si>
  <si>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</si>
  <si>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</si>
  <si>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</si>
  <si>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</si>
  <si>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</si>
  <si>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</si>
  <si>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</si>
  <si>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</si>
  <si>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</si>
  <si>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</si>
  <si>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</si>
  <si>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</si>
  <si>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</si>
  <si>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</si>
  <si>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</si>
  <si>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</si>
  <si>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</si>
  <si>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</si>
  <si>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</si>
  <si>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</si>
  <si>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</si>
  <si>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</si>
  <si>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</si>
  <si>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</si>
  <si>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</si>
  <si>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</si>
  <si>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</si>
  <si>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</si>
  <si>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</si>
  <si>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</si>
  <si>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</si>
  <si>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</si>
  <si>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</si>
  <si>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</si>
  <si>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</si>
  <si>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</si>
  <si>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</si>
  <si>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</si>
  <si>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</si>
  <si>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</si>
  <si>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</si>
  <si>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</si>
  <si>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</si>
  <si>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</si>
  <si>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</si>
  <si>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</si>
  <si>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</si>
  <si>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</si>
  <si>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</si>
  <si>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</si>
  <si>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</si>
  <si>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</si>
  <si>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</si>
  <si>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</si>
  <si>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</si>
  <si>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</si>
  <si>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</si>
  <si>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</si>
  <si>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</si>
  <si>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</si>
  <si>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</si>
  <si>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</si>
  <si>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</si>
  <si>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</si>
  <si>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</si>
  <si>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</si>
  <si>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</si>
  <si>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</si>
  <si>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</si>
  <si>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</si>
  <si>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</si>
  <si>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</si>
  <si>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</si>
  <si>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</si>
  <si>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</si>
  <si>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</si>
  <si>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</si>
  <si>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</si>
  <si>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</si>
  <si>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</si>
  <si>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</si>
  <si>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</si>
  <si>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</si>
  <si>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</si>
  <si>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</si>
  <si>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</si>
  <si>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</si>
  <si>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</si>
  <si>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</si>
  <si>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</si>
  <si>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</si>
  <si>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</si>
  <si>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</si>
  <si>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</si>
  <si>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</si>
  <si>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</si>
  <si>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</si>
  <si>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</si>
  <si>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</si>
  <si>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</si>
  <si>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</si>
  <si>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</si>
  <si>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</si>
  <si>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</si>
  <si>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</si>
  <si>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</si>
  <si>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</si>
  <si>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</si>
  <si>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</si>
  <si>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</si>
  <si>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</si>
  <si>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</si>
  <si>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</si>
  <si>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</si>
  <si>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</si>
  <si>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</si>
  <si>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</si>
  <si>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</si>
  <si>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</si>
  <si>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</si>
  <si>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</si>
  <si>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</si>
  <si>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</si>
  <si>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</si>
  <si>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</si>
  <si>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</si>
  <si>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</si>
  <si>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</si>
  <si>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</si>
  <si>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</si>
  <si>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</si>
  <si>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</si>
  <si>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</si>
  <si>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</si>
  <si>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</si>
  <si>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</si>
  <si>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</si>
  <si>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</si>
  <si>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</si>
  <si>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</si>
  <si>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</si>
  <si>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</si>
  <si>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</si>
  <si>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</si>
  <si>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</si>
  <si>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</si>
  <si>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</si>
  <si>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</si>
  <si>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</si>
  <si>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</si>
  <si>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</si>
  <si>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</si>
  <si>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</si>
  <si>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</si>
  <si>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</si>
  <si>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</si>
  <si>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</si>
  <si>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</si>
  <si>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</si>
  <si>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</si>
  <si>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</si>
  <si>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</si>
  <si>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</si>
  <si>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</si>
  <si>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</si>
  <si>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</si>
  <si>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</si>
  <si>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</si>
  <si>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</si>
  <si>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</si>
  <si>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</si>
  <si>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</si>
  <si>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</si>
  <si>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</si>
  <si>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</si>
  <si>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</si>
  <si>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</si>
  <si>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</si>
  <si>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</si>
  <si>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</si>
  <si>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</si>
  <si>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</si>
  <si>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</si>
  <si>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</si>
  <si>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</si>
  <si>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</si>
  <si>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</si>
  <si>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</si>
  <si>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</si>
  <si>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</si>
  <si>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</si>
  <si>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</si>
  <si>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</si>
  <si>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</si>
  <si>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</si>
  <si>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</si>
  <si>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</si>
  <si>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</si>
  <si>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</si>
  <si>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</si>
  <si>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</si>
  <si>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</si>
  <si>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</si>
  <si>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</si>
  <si>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</si>
  <si>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</si>
  <si>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</si>
  <si>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</si>
  <si>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</si>
  <si>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</si>
  <si>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</si>
  <si>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</si>
  <si>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</si>
  <si>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</si>
  <si>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</si>
  <si>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</si>
  <si>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</si>
  <si>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</si>
  <si>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</si>
  <si>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</si>
  <si>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</si>
  <si>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</si>
  <si>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</si>
  <si>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</si>
  <si>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</si>
  <si>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</si>
  <si>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</si>
  <si>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</si>
  <si>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</si>
  <si>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</si>
  <si>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</si>
  <si>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</si>
  <si>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</si>
  <si>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</si>
  <si>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</si>
  <si>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</si>
  <si>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</si>
  <si>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</si>
  <si>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</si>
  <si>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</si>
  <si>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</si>
  <si>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</si>
  <si>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</si>
  <si>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</si>
  <si>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</si>
  <si>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</si>
  <si>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</si>
  <si>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</si>
  <si>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</si>
  <si>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</si>
  <si>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</si>
  <si>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</si>
  <si>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</si>
  <si>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</si>
  <si>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</si>
  <si>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</si>
  <si>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</si>
  <si>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</si>
  <si>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</si>
  <si>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</si>
  <si>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</si>
  <si>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</si>
  <si>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</si>
  <si>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</si>
  <si>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</si>
  <si>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</si>
  <si>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</si>
  <si>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</si>
  <si>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</si>
  <si>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</si>
  <si>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</si>
  <si>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</si>
  <si>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</si>
  <si>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</si>
  <si>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</si>
  <si>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</si>
  <si>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</si>
  <si>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</si>
  <si>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</si>
  <si>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</si>
  <si>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</si>
  <si>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</si>
  <si>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</si>
  <si>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</si>
  <si>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</si>
  <si>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</si>
  <si>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</si>
  <si>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</si>
  <si>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</si>
  <si>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</si>
  <si>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</si>
  <si>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</si>
  <si>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</si>
  <si>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</si>
  <si>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</si>
  <si>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</si>
  <si>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</si>
  <si>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</si>
  <si>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</si>
  <si>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</si>
  <si>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</si>
  <si>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</si>
  <si>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</si>
  <si>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</si>
  <si>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</si>
  <si>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</si>
  <si>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</si>
  <si>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</si>
  <si>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</si>
  <si>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</si>
  <si>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</si>
  <si>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</si>
  <si>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</si>
  <si>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</si>
  <si>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</si>
  <si>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</si>
  <si>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</si>
  <si>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</si>
  <si>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</si>
  <si>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</si>
  <si>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</si>
  <si>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</si>
  <si>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</si>
  <si>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</si>
  <si>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</si>
  <si>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</si>
  <si>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</si>
  <si>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</si>
  <si>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</si>
  <si>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</si>
  <si>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</si>
  <si>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</si>
  <si>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</si>
  <si>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</si>
  <si>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</si>
  <si>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</si>
  <si>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</si>
  <si>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</si>
  <si>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</si>
  <si>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</si>
  <si>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</si>
  <si>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</si>
  <si>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</si>
  <si>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</si>
  <si>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</si>
  <si>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</si>
  <si>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</si>
  <si>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</si>
  <si>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</si>
  <si>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</si>
  <si>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</si>
  <si>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</si>
  <si>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</si>
  <si>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</si>
  <si>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</si>
  <si>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</si>
  <si>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</si>
  <si>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</si>
  <si>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</si>
  <si>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</si>
  <si>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</si>
  <si>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</si>
  <si>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</si>
  <si>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</si>
  <si>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</si>
  <si>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</si>
  <si>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</si>
  <si>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</si>
  <si>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</si>
  <si>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</si>
  <si>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</si>
  <si>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</si>
  <si>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</si>
  <si>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</si>
  <si>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</si>
  <si>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</si>
  <si>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</si>
  <si>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</si>
  <si>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</si>
  <si>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</si>
  <si>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</si>
  <si>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</si>
  <si>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</si>
  <si>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</si>
  <si>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</si>
  <si>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</si>
  <si>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</si>
  <si>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</si>
  <si>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</si>
  <si>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</si>
  <si>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</si>
  <si>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</si>
  <si>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</si>
  <si>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</si>
  <si>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</si>
  <si>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</si>
  <si>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</si>
  <si>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</si>
  <si>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</si>
  <si>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</si>
  <si>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</si>
  <si>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</si>
  <si>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</si>
  <si>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</si>
  <si>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</si>
  <si>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</si>
  <si>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</si>
  <si>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</si>
  <si>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</si>
  <si>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</si>
  <si>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</si>
  <si>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</si>
  <si>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</si>
  <si>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</si>
  <si>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</si>
  <si>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</si>
  <si>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</si>
  <si>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</si>
  <si>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</si>
  <si>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</si>
  <si>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</si>
  <si>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</si>
  <si>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</si>
  <si>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</si>
  <si>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</si>
  <si>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</si>
  <si>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</si>
  <si>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</si>
  <si>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</si>
  <si>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</si>
  <si>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</si>
  <si>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</si>
  <si>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</si>
  <si>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</si>
  <si>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</si>
  <si>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</si>
  <si>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</si>
  <si>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</si>
  <si>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</si>
  <si>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</si>
  <si>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</si>
  <si>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</si>
  <si>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</si>
  <si>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</si>
  <si>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</si>
  <si>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</si>
  <si>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</si>
  <si>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</si>
  <si>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</si>
  <si>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</si>
  <si>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</si>
  <si>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</si>
  <si>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</si>
  <si>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</si>
  <si>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</si>
  <si>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</si>
  <si>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</si>
  <si>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</si>
  <si>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</si>
  <si>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</si>
  <si>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</si>
  <si>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</si>
  <si>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</si>
  <si>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</si>
  <si>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</si>
  <si>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</si>
  <si>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</si>
  <si>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</si>
  <si>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</si>
  <si>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</si>
  <si>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</si>
  <si>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</si>
  <si>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</si>
  <si>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</si>
  <si>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</si>
  <si>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</si>
  <si>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</si>
  <si>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</si>
  <si>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</si>
  <si>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</si>
  <si>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</si>
  <si>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</si>
  <si>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</si>
  <si>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</si>
  <si>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</si>
  <si>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</si>
  <si>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</si>
  <si>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</si>
  <si>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</si>
  <si>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</si>
  <si>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</si>
  <si>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</si>
  <si>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</si>
  <si>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</si>
  <si>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</si>
  <si>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</si>
  <si>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</si>
  <si>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</si>
  <si>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</si>
  <si>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</si>
  <si>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</si>
  <si>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</si>
  <si>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</si>
  <si>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</si>
  <si>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</si>
  <si>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</si>
  <si>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</si>
  <si>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</si>
  <si>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</si>
  <si>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</si>
  <si>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</si>
  <si>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</si>
  <si>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</si>
  <si>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</si>
  <si>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</si>
  <si>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</si>
  <si>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</si>
  <si>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</si>
  <si>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</si>
  <si>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</si>
  <si>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</si>
  <si>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</si>
  <si>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</si>
  <si>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</si>
  <si>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</si>
  <si>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</si>
  <si>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</si>
  <si>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</si>
  <si>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</si>
  <si>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</si>
  <si>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</si>
  <si>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</si>
  <si>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</si>
  <si>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</si>
  <si>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</si>
  <si>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</si>
  <si>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</si>
  <si>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</si>
  <si>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</si>
  <si>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</si>
  <si>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</si>
  <si>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</si>
  <si>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</si>
  <si>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</si>
  <si>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</si>
  <si>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</si>
  <si>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</si>
  <si>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</si>
  <si>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</si>
  <si>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</si>
  <si>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</si>
  <si>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</si>
  <si>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</si>
  <si>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</si>
  <si>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</si>
  <si>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</si>
  <si>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</si>
  <si>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</si>
  <si>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</si>
  <si>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</si>
  <si>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</si>
  <si>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</si>
  <si>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</si>
  <si>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</si>
  <si>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</si>
  <si>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</si>
  <si>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</si>
  <si>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</si>
  <si>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</si>
  <si>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</si>
  <si>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</si>
  <si>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</si>
  <si>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</si>
  <si>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</si>
  <si>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</si>
  <si>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</si>
  <si>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</si>
  <si>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</si>
  <si>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</si>
  <si>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</si>
  <si>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</si>
  <si>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</si>
  <si>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</si>
  <si>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</si>
  <si>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</si>
  <si>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</si>
  <si>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</si>
  <si>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</si>
  <si>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</si>
  <si>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</si>
  <si>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</si>
  <si>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</si>
  <si>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</si>
  <si>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</si>
  <si>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</si>
  <si>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</si>
  <si>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</si>
  <si>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</si>
  <si>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</si>
  <si>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</si>
  <si>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</si>
  <si>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</si>
  <si>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</si>
  <si>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</si>
  <si>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</si>
  <si>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</si>
  <si>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</si>
  <si>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</si>
  <si>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</si>
  <si>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</si>
  <si>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</si>
  <si>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</si>
  <si>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</si>
  <si>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</si>
  <si>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</si>
  <si>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</si>
  <si>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</si>
  <si>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</si>
  <si>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</si>
  <si>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</si>
  <si>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</si>
  <si>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</si>
  <si>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</si>
  <si>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</si>
  <si>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</si>
  <si>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</si>
  <si>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</si>
  <si>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</si>
  <si>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</si>
  <si>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</si>
  <si>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</si>
  <si>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</si>
  <si>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</si>
  <si>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</si>
  <si>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</si>
  <si>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</si>
  <si>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</si>
  <si>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</si>
  <si>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</si>
  <si>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</si>
  <si>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</si>
  <si>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</si>
  <si>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</si>
  <si>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</si>
  <si>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</si>
  <si>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</si>
  <si>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</si>
  <si>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</si>
  <si>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</si>
  <si>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</si>
  <si>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</si>
  <si>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</si>
  <si>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</si>
  <si>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</si>
  <si>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</si>
  <si>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</si>
  <si>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</si>
  <si>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</si>
  <si>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</si>
  <si>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</si>
  <si>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</si>
  <si>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</si>
  <si>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</si>
  <si>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</si>
  <si>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</si>
  <si>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</si>
  <si>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</si>
  <si>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</si>
  <si>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</si>
  <si>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</si>
  <si>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</si>
  <si>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</si>
  <si>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</si>
  <si>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</si>
  <si>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</si>
  <si>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</si>
  <si>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</si>
  <si>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</si>
  <si>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</si>
  <si>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</si>
  <si>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</si>
  <si>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</si>
  <si>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</si>
  <si>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</si>
  <si>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</si>
  <si>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</si>
  <si>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</si>
  <si>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</si>
  <si>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</si>
  <si>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</si>
  <si>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</si>
  <si>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</si>
  <si>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</si>
  <si>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</si>
  <si>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</si>
  <si>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</si>
  <si>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</si>
  <si>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</si>
  <si>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</si>
  <si>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</si>
  <si>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</si>
  <si>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</si>
  <si>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</si>
  <si>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</si>
  <si>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</si>
  <si>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</si>
  <si>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</si>
  <si>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</si>
  <si>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</si>
  <si>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</si>
  <si>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</si>
  <si>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</si>
  <si>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</si>
  <si>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</si>
  <si>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</si>
  <si>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</si>
  <si>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</si>
  <si>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</si>
  <si>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</si>
  <si>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</si>
  <si>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</si>
  <si>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</si>
  <si>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</si>
  <si>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</si>
  <si>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</si>
  <si>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</si>
  <si>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</si>
  <si>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</si>
  <si>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</si>
  <si>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</si>
  <si>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</si>
  <si>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</si>
  <si>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</si>
  <si>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</si>
  <si>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</si>
  <si>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</si>
  <si>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</si>
  <si>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</si>
  <si>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</si>
  <si>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</si>
  <si>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</si>
  <si>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</si>
  <si>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</si>
  <si>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</si>
  <si>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</si>
  <si>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</si>
  <si>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</si>
  <si>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</si>
  <si>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</si>
  <si>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</si>
  <si>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</si>
  <si>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</si>
  <si>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</si>
  <si>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</si>
  <si>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</si>
  <si>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</si>
  <si>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</si>
  <si>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</si>
  <si>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</si>
  <si>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</si>
  <si>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</si>
  <si>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</si>
  <si>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</si>
  <si>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</si>
  <si>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</si>
  <si>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</si>
  <si>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</si>
  <si>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</si>
  <si>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</si>
  <si>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</si>
  <si>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</si>
  <si>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</si>
  <si>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</si>
  <si>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</si>
  <si>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</si>
  <si>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</si>
  <si>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</si>
  <si>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</si>
  <si>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</si>
  <si>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</si>
  <si>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</si>
  <si>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</si>
  <si>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</si>
  <si>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</si>
  <si>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</si>
  <si>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</si>
  <si>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</si>
  <si>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</si>
  <si>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</si>
  <si>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</si>
  <si>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</si>
  <si>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</si>
  <si>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</si>
  <si>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</si>
  <si>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</si>
  <si>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</si>
  <si>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</si>
  <si>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</si>
  <si>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</si>
  <si>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</si>
  <si>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</si>
  <si>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</si>
  <si>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</si>
  <si>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</si>
  <si>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</si>
  <si>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</si>
  <si>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</si>
  <si>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</si>
  <si>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</si>
  <si>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</si>
  <si>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</si>
  <si>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</si>
  <si>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</si>
  <si>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</si>
  <si>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</si>
  <si>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</si>
  <si>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</si>
  <si>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</si>
  <si>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</si>
  <si>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</si>
  <si>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</si>
  <si>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</si>
  <si>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</si>
  <si>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</si>
  <si>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</si>
  <si>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</si>
  <si>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</si>
  <si>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</si>
  <si>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</si>
  <si>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</si>
  <si>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</si>
  <si>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</si>
  <si>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</si>
  <si>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</si>
  <si>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</si>
  <si>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</si>
  <si>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</si>
  <si>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</si>
  <si>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</si>
  <si>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</si>
  <si>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</si>
  <si>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</si>
  <si>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</si>
  <si>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</si>
  <si>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</si>
  <si>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</si>
  <si>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</si>
  <si>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</si>
  <si>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</si>
  <si>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</si>
  <si>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</si>
  <si>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</si>
  <si>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</si>
  <si>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</si>
  <si>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</si>
  <si>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</si>
  <si>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</si>
  <si>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</si>
  <si>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</si>
  <si>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</si>
  <si>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</si>
  <si>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</si>
  <si>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</si>
  <si>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</si>
  <si>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</si>
  <si>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</si>
  <si>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</si>
  <si>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</si>
  <si>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</si>
  <si>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</si>
  <si>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</si>
  <si>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</si>
  <si>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</si>
  <si>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</si>
  <si>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</si>
  <si>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</si>
  <si>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</si>
  <si>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</si>
  <si>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</si>
  <si>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</si>
  <si>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</si>
  <si>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</si>
  <si>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</si>
  <si>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</si>
  <si>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</si>
  <si>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</si>
  <si>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</si>
  <si>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</si>
  <si>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</si>
  <si>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</si>
  <si>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</si>
  <si>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</si>
  <si>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</si>
  <si>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</si>
  <si>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</si>
  <si>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</si>
  <si>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</si>
  <si>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</si>
  <si>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</si>
  <si>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</si>
  <si>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</si>
  <si>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</si>
  <si>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</si>
  <si>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</si>
  <si>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</si>
  <si>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</si>
  <si>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</si>
  <si>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</si>
  <si>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</si>
  <si>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</si>
  <si>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</si>
  <si>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</si>
  <si>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</si>
  <si>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</si>
  <si>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</si>
  <si>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</si>
  <si>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</si>
  <si>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</si>
  <si>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</si>
  <si>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</si>
  <si>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</si>
  <si>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</si>
  <si>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</si>
  <si>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</si>
  <si>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</si>
  <si>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</si>
  <si>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</si>
  <si>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</si>
  <si>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</si>
  <si>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</si>
  <si>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</si>
  <si>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</si>
  <si>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</si>
  <si>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</si>
  <si>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</si>
  <si>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</si>
  <si>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</si>
  <si>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</si>
  <si>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</si>
  <si>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</si>
  <si>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</si>
  <si>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</si>
  <si>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</si>
  <si>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</si>
  <si>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</si>
  <si>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</si>
  <si>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</si>
  <si>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</si>
  <si>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</si>
  <si>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</si>
  <si>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</si>
  <si>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</si>
  <si>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</si>
  <si>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</si>
  <si>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</si>
  <si>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</si>
  <si>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</si>
  <si>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</si>
  <si>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</si>
  <si>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</si>
  <si>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</si>
  <si>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</si>
  <si>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</si>
  <si>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</si>
  <si>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</si>
  <si>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</si>
  <si>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</si>
  <si>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</si>
  <si>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</si>
  <si>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</si>
  <si>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</si>
  <si>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</si>
  <si>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</si>
  <si>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</si>
  <si>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</si>
  <si>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</si>
  <si>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</si>
  <si>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</si>
  <si>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</si>
  <si>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</si>
  <si>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</si>
  <si>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</si>
  <si>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</si>
  <si>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</si>
  <si>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</si>
  <si>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</si>
  <si>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</si>
  <si>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</si>
  <si>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</si>
  <si>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</si>
  <si>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</si>
  <si>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</si>
  <si>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</si>
  <si>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</si>
  <si>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</si>
  <si>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</si>
  <si>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</si>
  <si>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</si>
  <si>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</si>
  <si>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</si>
  <si>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</si>
  <si>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</si>
  <si>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</si>
  <si>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</si>
  <si>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</si>
  <si>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</si>
  <si>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</si>
  <si>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</si>
  <si>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</si>
  <si>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</si>
  <si>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</si>
  <si>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</si>
  <si>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</si>
  <si>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</si>
  <si>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</si>
  <si>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</si>
  <si>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</si>
  <si>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</si>
  <si>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</si>
  <si>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</si>
  <si>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</si>
  <si>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</si>
  <si>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</si>
  <si>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</si>
  <si>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</si>
  <si>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</si>
  <si>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</si>
  <si>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</si>
  <si>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</si>
  <si>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</si>
  <si>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</si>
  <si>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</si>
  <si>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</si>
  <si>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</si>
  <si>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</si>
  <si>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</si>
  <si>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</si>
  <si>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</si>
  <si>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</si>
  <si>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</si>
  <si>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</si>
  <si>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</si>
  <si>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</si>
  <si>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</si>
  <si>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</si>
  <si>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</si>
  <si>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</si>
  <si>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</si>
  <si>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</si>
  <si>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</si>
  <si>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</si>
  <si>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</si>
  <si>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</si>
  <si>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</si>
  <si>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</si>
  <si>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</si>
  <si>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</si>
  <si>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</si>
  <si>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</si>
  <si>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</si>
  <si>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</si>
  <si>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</si>
  <si>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</si>
  <si>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</si>
  <si>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</si>
  <si>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</si>
  <si>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</si>
  <si>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</si>
  <si>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</si>
  <si>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</si>
  <si>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</si>
  <si>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</si>
  <si>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</si>
  <si>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</si>
  <si>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</si>
  <si>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</si>
  <si>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</si>
  <si>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</si>
  <si>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</si>
  <si>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</si>
  <si>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</si>
  <si>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</si>
  <si>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</si>
  <si>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</si>
  <si>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</si>
  <si>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</si>
  <si>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</si>
  <si>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</si>
  <si>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</si>
  <si>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</si>
  <si>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</si>
  <si>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</si>
  <si>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</si>
  <si>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</si>
  <si>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</si>
  <si>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</si>
  <si>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</si>
  <si>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</si>
  <si>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</si>
  <si>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</si>
  <si>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</si>
  <si>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</si>
  <si>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</si>
  <si>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</si>
  <si>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</si>
  <si>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</si>
  <si>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</si>
  <si>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</si>
  <si>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</si>
  <si>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</si>
  <si>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</si>
  <si>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</si>
  <si>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</si>
  <si>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</si>
  <si>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</si>
  <si>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</si>
  <si>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</si>
  <si>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</si>
  <si>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</si>
  <si>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</si>
  <si>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</si>
  <si>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</si>
  <si>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</si>
  <si>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</si>
  <si>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</si>
  <si>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</si>
  <si>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</si>
  <si>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</si>
  <si>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</si>
  <si>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</si>
  <si>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</si>
  <si>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</si>
  <si>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</si>
  <si>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</si>
  <si>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</si>
  <si>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</si>
  <si>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</si>
  <si>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</si>
  <si>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</si>
  <si>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</si>
  <si>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</si>
  <si>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</si>
  <si>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</si>
  <si>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</si>
  <si>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</si>
  <si>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</si>
  <si>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</si>
  <si>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</si>
  <si>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</si>
  <si>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</si>
  <si>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</si>
  <si>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</si>
  <si>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</si>
  <si>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</si>
  <si>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</si>
  <si>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</si>
  <si>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</si>
  <si>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</si>
  <si>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</si>
  <si>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</si>
  <si>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</si>
  <si>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</si>
  <si>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</si>
  <si>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</si>
  <si>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</si>
  <si>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</si>
  <si>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</si>
  <si>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</si>
  <si>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</si>
  <si>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</si>
  <si>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</si>
  <si>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</si>
  <si>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</si>
  <si>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</si>
  <si>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</si>
  <si>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</si>
  <si>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</si>
  <si>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</si>
  <si>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</si>
  <si>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</si>
  <si>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</si>
  <si>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</si>
  <si>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</si>
  <si>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</si>
  <si>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</si>
  <si>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</si>
  <si>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</si>
  <si>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</si>
  <si>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</si>
  <si>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</si>
  <si>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</si>
  <si>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</si>
  <si>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</si>
  <si>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</si>
  <si>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</si>
  <si>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</si>
  <si>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</si>
  <si>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</si>
  <si>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</si>
  <si>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</si>
  <si>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</si>
  <si>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</si>
  <si>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</si>
  <si>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</si>
  <si>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</si>
  <si>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</si>
  <si>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</si>
  <si>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</si>
  <si>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</si>
  <si>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</si>
  <si>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</si>
  <si>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</si>
  <si>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</si>
  <si>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</si>
  <si>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</si>
  <si>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Bosilegrad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</si>
</sst>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51</c:v>
                </c:pt>
                <c:pt idx="1">
                  <c:v>78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89</c:v>
                </c:pt>
                <c:pt idx="1">
                  <c:v>82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159808"/>
        <c:axId val="201204096"/>
      </c:barChart>
      <c:catAx>
        <c:axId val="20115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4096"/>
        <c:crosses val="autoZero"/>
        <c:auto val="1"/>
        <c:lblAlgn val="ctr"/>
        <c:lblOffset val="100"/>
        <c:noMultiLvlLbl val="0"/>
      </c:catAx>
      <c:valAx>
        <c:axId val="20120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9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246</c:v>
                </c:pt>
                <c:pt idx="1">
                  <c:v>286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854784"/>
        <c:axId val="204856704"/>
      </c:barChart>
      <c:catAx>
        <c:axId val="2048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6704"/>
        <c:crosses val="autoZero"/>
        <c:auto val="1"/>
        <c:lblAlgn val="ctr"/>
        <c:lblOffset val="100"/>
        <c:noMultiLvlLbl val="0"/>
      </c:catAx>
      <c:valAx>
        <c:axId val="20485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</c:v>
                </c:pt>
                <c:pt idx="1">
                  <c:v>14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36256"/>
        <c:axId val="205137792"/>
      </c:barChart>
      <c:catAx>
        <c:axId val="205136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7792"/>
        <c:crosses val="autoZero"/>
        <c:auto val="1"/>
        <c:lblAlgn val="ctr"/>
        <c:lblOffset val="100"/>
        <c:noMultiLvlLbl val="0"/>
      </c:catAx>
      <c:valAx>
        <c:axId val="205137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24192"/>
        <c:axId val="205227136"/>
      </c:barChart>
      <c:catAx>
        <c:axId val="2052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7136"/>
        <c:crosses val="autoZero"/>
        <c:auto val="1"/>
        <c:lblAlgn val="ctr"/>
        <c:lblOffset val="100"/>
        <c:noMultiLvlLbl val="0"/>
      </c:catAx>
      <c:valAx>
        <c:axId val="205227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892</c:v>
                </c:pt>
                <c:pt idx="1">
                  <c:v>868</c:v>
                </c:pt>
                <c:pt idx="2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41728"/>
        <c:axId val="205247616"/>
      </c:barChart>
      <c:catAx>
        <c:axId val="205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7616"/>
        <c:crosses val="autoZero"/>
        <c:auto val="1"/>
        <c:lblAlgn val="ctr"/>
        <c:lblOffset val="100"/>
        <c:noMultiLvlLbl val="0"/>
      </c:catAx>
      <c:valAx>
        <c:axId val="20524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172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13.166092802098706</c:v>
                </c:pt>
                <c:pt idx="1">
                  <c:v>60.567306115756679</c:v>
                </c:pt>
                <c:pt idx="2">
                  <c:v>26.266601082144614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736192"/>
        <c:axId val="206086144"/>
      </c:barChart>
      <c:catAx>
        <c:axId val="2057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086144"/>
        <c:crosses val="autoZero"/>
        <c:auto val="1"/>
        <c:lblAlgn val="ctr"/>
        <c:lblOffset val="100"/>
        <c:noMultiLvlLbl val="0"/>
      </c:catAx>
      <c:valAx>
        <c:axId val="20608614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73619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297344"/>
        <c:axId val="206319616"/>
      </c:barChart>
      <c:catAx>
        <c:axId val="2062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319616"/>
        <c:crosses val="autoZero"/>
        <c:auto val="1"/>
        <c:lblAlgn val="ctr"/>
        <c:lblOffset val="100"/>
        <c:noMultiLvlLbl val="0"/>
      </c:catAx>
      <c:valAx>
        <c:axId val="20631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29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60.6</c:v>
                </c:pt>
                <c:pt idx="1">
                  <c:v>82.8</c:v>
                </c:pt>
                <c:pt idx="2">
                  <c:v>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66.7</c:v>
                </c:pt>
                <c:pt idx="1">
                  <c:v>78.599999999999994</c:v>
                </c:pt>
                <c:pt idx="2">
                  <c:v>88.9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6876672"/>
        <c:axId val="214815488"/>
      </c:barChart>
      <c:catAx>
        <c:axId val="2068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815488"/>
        <c:crosses val="autoZero"/>
        <c:auto val="1"/>
        <c:lblAlgn val="ctr"/>
        <c:lblOffset val="100"/>
        <c:noMultiLvlLbl val="0"/>
      </c:catAx>
      <c:valAx>
        <c:axId val="2148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876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296</c:v>
                </c:pt>
                <c:pt idx="1">
                  <c:v>257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5085440"/>
        <c:axId val="215087360"/>
      </c:barChart>
      <c:catAx>
        <c:axId val="2150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087360"/>
        <c:crosses val="autoZero"/>
        <c:auto val="1"/>
        <c:lblAlgn val="ctr"/>
        <c:lblOffset val="100"/>
        <c:noMultiLvlLbl val="0"/>
      </c:catAx>
      <c:valAx>
        <c:axId val="2150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085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176896"/>
        <c:axId val="216307200"/>
      </c:barChart>
      <c:catAx>
        <c:axId val="2161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307200"/>
        <c:crosses val="autoZero"/>
        <c:auto val="1"/>
        <c:lblAlgn val="ctr"/>
        <c:lblOffset val="100"/>
        <c:noMultiLvlLbl val="0"/>
      </c:catAx>
      <c:valAx>
        <c:axId val="21630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76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</c:v>
                </c:pt>
                <c:pt idx="1">
                  <c:v>26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768960"/>
        <c:axId val="201770496"/>
      </c:barChart>
      <c:catAx>
        <c:axId val="20176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0496"/>
        <c:crosses val="autoZero"/>
        <c:auto val="1"/>
        <c:lblAlgn val="ctr"/>
        <c:lblOffset val="100"/>
        <c:noMultiLvlLbl val="0"/>
      </c:catAx>
      <c:valAx>
        <c:axId val="20177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68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23</c:v>
                </c:pt>
                <c:pt idx="1">
                  <c:v>22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21</c:v>
                </c:pt>
                <c:pt idx="1">
                  <c:v>32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946176"/>
        <c:axId val="216947712"/>
      </c:barChart>
      <c:catAx>
        <c:axId val="21694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47712"/>
        <c:crosses val="autoZero"/>
        <c:auto val="1"/>
        <c:lblAlgn val="ctr"/>
        <c:lblOffset val="100"/>
        <c:noMultiLvlLbl val="0"/>
      </c:catAx>
      <c:valAx>
        <c:axId val="21694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4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1.5084440072142975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1.8199704869650761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1.6888014428594851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2.4266273159534348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2.115100836202656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2.0823085751762584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2.2626660108214462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2.3774389244138385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3.0660764059681918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3.4923757993113624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3.7711100180357433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4.0662403672733234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4.1154287588129206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4.1810132808657157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3.5415641908509592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2.6725692736514182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2.115100836202656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1.4756517461878997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437696"/>
        <c:axId val="219502080"/>
      </c:barChart>
      <c:catAx>
        <c:axId val="2194376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9502080"/>
        <c:crosses val="autoZero"/>
        <c:auto val="1"/>
        <c:lblAlgn val="ctr"/>
        <c:lblOffset val="100"/>
        <c:noMultiLvlLbl val="0"/>
      </c:catAx>
      <c:valAx>
        <c:axId val="2195020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9437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1.6396130513198885</c:v>
                </c:pt>
                <c:pt idx="1">
                  <c:v>1.7215937038858831</c:v>
                </c:pt>
                <c:pt idx="2">
                  <c:v>1.7707820954254796</c:v>
                </c:pt>
                <c:pt idx="3">
                  <c:v>2.5905886210854239</c:v>
                </c:pt>
                <c:pt idx="4">
                  <c:v>2.4102311854402361</c:v>
                </c:pt>
                <c:pt idx="5">
                  <c:v>2.7545499262174129</c:v>
                </c:pt>
                <c:pt idx="6">
                  <c:v>2.3446466633874405</c:v>
                </c:pt>
                <c:pt idx="7">
                  <c:v>2.984095753402197</c:v>
                </c:pt>
                <c:pt idx="8">
                  <c:v>3.1644531890473853</c:v>
                </c:pt>
                <c:pt idx="9">
                  <c:v>4.0990326282997209</c:v>
                </c:pt>
                <c:pt idx="10">
                  <c:v>4.5745204131824888</c:v>
                </c:pt>
                <c:pt idx="11">
                  <c:v>4.5417281521560913</c:v>
                </c:pt>
                <c:pt idx="12">
                  <c:v>4.3449745859977043</c:v>
                </c:pt>
                <c:pt idx="13">
                  <c:v>4.4105591080505002</c:v>
                </c:pt>
                <c:pt idx="14">
                  <c:v>3.3939990162321694</c:v>
                </c:pt>
                <c:pt idx="15">
                  <c:v>2.279062141334645</c:v>
                </c:pt>
                <c:pt idx="16">
                  <c:v>1.3936710936219052</c:v>
                </c:pt>
                <c:pt idx="17">
                  <c:v>0.80341039514674539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0293760"/>
        <c:axId val="220296704"/>
      </c:barChart>
      <c:catAx>
        <c:axId val="2202937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0296704"/>
        <c:crosses val="autoZero"/>
        <c:auto val="1"/>
        <c:lblAlgn val="ctr"/>
        <c:lblOffset val="100"/>
        <c:noMultiLvlLbl val="0"/>
      </c:catAx>
      <c:valAx>
        <c:axId val="2202967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37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0.26365348399246702</c:v>
                </c:pt>
                <c:pt idx="1">
                  <c:v>0.21436227224008575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1.770244821092279</c:v>
                </c:pt>
                <c:pt idx="1">
                  <c:v>0.46445158985351909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12.09039548022599</c:v>
                </c:pt>
                <c:pt idx="1">
                  <c:v>5.8592354412290106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27.796610169491526</c:v>
                </c:pt>
                <c:pt idx="1">
                  <c:v>25.29474812433012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39.510357815442561</c:v>
                </c:pt>
                <c:pt idx="1">
                  <c:v>50.58949624866024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5.1977401129943503</c:v>
                </c:pt>
                <c:pt idx="1">
                  <c:v>5.6448731689889247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13.370998116760829</c:v>
                </c:pt>
                <c:pt idx="1">
                  <c:v>11.932833154698107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2172672"/>
        <c:axId val="222174592"/>
      </c:barChart>
      <c:catAx>
        <c:axId val="22217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174592"/>
        <c:crosses val="autoZero"/>
        <c:auto val="1"/>
        <c:lblAlgn val="ctr"/>
        <c:lblOffset val="100"/>
        <c:noMultiLvlLbl val="0"/>
      </c:catAx>
      <c:valAx>
        <c:axId val="222174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172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41.318267419962332</c:v>
                </c:pt>
                <c:pt idx="1">
                  <c:v>38.299392640228653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24.670433145009415</c:v>
                </c:pt>
                <c:pt idx="1">
                  <c:v>29.867809932118618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33.747645951035778</c:v>
                </c:pt>
                <c:pt idx="1">
                  <c:v>31.511254019292608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0.26365348399246702</c:v>
                </c:pt>
                <c:pt idx="1">
                  <c:v>0.32154340836012862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488448"/>
        <c:axId val="224899840"/>
      </c:barChart>
      <c:catAx>
        <c:axId val="22448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899840"/>
        <c:crosses val="autoZero"/>
        <c:auto val="1"/>
        <c:lblAlgn val="ctr"/>
        <c:lblOffset val="100"/>
        <c:noMultiLvlLbl val="0"/>
      </c:catAx>
      <c:valAx>
        <c:axId val="224899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488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6610560"/>
        <c:axId val="226707328"/>
      </c:barChart>
      <c:catAx>
        <c:axId val="22661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707328"/>
        <c:crosses val="autoZero"/>
        <c:auto val="1"/>
        <c:lblAlgn val="ctr"/>
        <c:lblOffset val="100"/>
        <c:noMultiLvlLbl val="0"/>
      </c:catAx>
      <c:valAx>
        <c:axId val="226707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610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1.27</c:v>
                </c:pt>
                <c:pt idx="1">
                  <c:v>0.69</c:v>
                </c:pt>
                <c:pt idx="3">
                  <c:v>0.37</c:v>
                </c:pt>
                <c:pt idx="4">
                  <c:v>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7600256"/>
        <c:axId val="227601792"/>
      </c:barChart>
      <c:catAx>
        <c:axId val="22760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601792"/>
        <c:crosses val="autoZero"/>
        <c:auto val="1"/>
        <c:lblAlgn val="ctr"/>
        <c:lblOffset val="100"/>
        <c:noMultiLvlLbl val="0"/>
      </c:catAx>
      <c:valAx>
        <c:axId val="2276017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6002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55.619804842790025</c:v>
                </c:pt>
                <c:pt idx="2">
                  <c:v>29.009009009009006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44.380195157209975</c:v>
                </c:pt>
                <c:pt idx="2">
                  <c:v>70.990990990990994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8471168"/>
        <c:axId val="228509568"/>
      </c:barChart>
      <c:catAx>
        <c:axId val="228471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509568"/>
        <c:crosses val="autoZero"/>
        <c:auto val="1"/>
        <c:lblAlgn val="ctr"/>
        <c:lblOffset val="100"/>
        <c:noMultiLvlLbl val="0"/>
      </c:catAx>
      <c:valAx>
        <c:axId val="228509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471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556800"/>
        <c:axId val="228558720"/>
      </c:barChart>
      <c:catAx>
        <c:axId val="2285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558720"/>
        <c:crosses val="autoZero"/>
        <c:auto val="1"/>
        <c:lblAlgn val="ctr"/>
        <c:lblOffset val="100"/>
        <c:noMultiLvlLbl val="0"/>
      </c:catAx>
      <c:valAx>
        <c:axId val="22855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55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17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</c:v>
                </c:pt>
                <c:pt idx="1">
                  <c:v>17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584448"/>
        <c:axId val="228586624"/>
      </c:barChart>
      <c:catAx>
        <c:axId val="228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586624"/>
        <c:crosses val="autoZero"/>
        <c:auto val="1"/>
        <c:lblAlgn val="ctr"/>
        <c:lblOffset val="100"/>
        <c:noMultiLvlLbl val="0"/>
      </c:catAx>
      <c:valAx>
        <c:axId val="22858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85844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682</c:v>
                </c:pt>
                <c:pt idx="1">
                  <c:v>631</c:v>
                </c:pt>
                <c:pt idx="2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746</c:v>
                </c:pt>
                <c:pt idx="1">
                  <c:v>742</c:v>
                </c:pt>
                <c:pt idx="2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38656"/>
        <c:axId val="202364032"/>
      </c:barChart>
      <c:catAx>
        <c:axId val="2020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364032"/>
        <c:crosses val="autoZero"/>
        <c:auto val="1"/>
        <c:lblAlgn val="ctr"/>
        <c:lblOffset val="100"/>
        <c:noMultiLvlLbl val="0"/>
      </c:catAx>
      <c:valAx>
        <c:axId val="20236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038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70</c:v>
                </c:pt>
                <c:pt idx="1">
                  <c:v>80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80</c:v>
                </c:pt>
                <c:pt idx="1">
                  <c:v>93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610816"/>
        <c:axId val="228612352"/>
      </c:barChart>
      <c:catAx>
        <c:axId val="2286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612352"/>
        <c:crosses val="autoZero"/>
        <c:auto val="1"/>
        <c:lblAlgn val="ctr"/>
        <c:lblOffset val="100"/>
        <c:noMultiLvlLbl val="0"/>
      </c:catAx>
      <c:valAx>
        <c:axId val="22861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86108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36.985472154963681</c:v>
                </c:pt>
                <c:pt idx="1">
                  <c:v>30.141129032258064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30.024213075060537</c:v>
                </c:pt>
                <c:pt idx="1">
                  <c:v>30.443548387096776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15.435835351089588</c:v>
                </c:pt>
                <c:pt idx="1">
                  <c:v>20.56451612903226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10.53268765133172</c:v>
                </c:pt>
                <c:pt idx="1">
                  <c:v>13.81048387096774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4.3583535108958831</c:v>
                </c:pt>
                <c:pt idx="1">
                  <c:v>3.5282258064516134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2.6634382566585959</c:v>
                </c:pt>
                <c:pt idx="1">
                  <c:v>1.5120967741935485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8681600"/>
        <c:axId val="228683776"/>
      </c:barChart>
      <c:catAx>
        <c:axId val="228681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683776"/>
        <c:crosses val="autoZero"/>
        <c:auto val="1"/>
        <c:lblAlgn val="ctr"/>
        <c:lblOffset val="100"/>
        <c:noMultiLvlLbl val="0"/>
      </c:catAx>
      <c:valAx>
        <c:axId val="228683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681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52.47</c:v>
                </c:pt>
                <c:pt idx="1">
                  <c:v>38.520000000000003</c:v>
                </c:pt>
                <c:pt idx="2">
                  <c:v>6.63</c:v>
                </c:pt>
                <c:pt idx="3">
                  <c:v>1.81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59.69</c:v>
                </c:pt>
                <c:pt idx="1">
                  <c:v>31.78</c:v>
                </c:pt>
                <c:pt idx="2">
                  <c:v>6.55</c:v>
                </c:pt>
                <c:pt idx="3">
                  <c:v>1.71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8719232"/>
        <c:axId val="228984704"/>
      </c:barChart>
      <c:catAx>
        <c:axId val="2287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984704"/>
        <c:crosses val="autoZero"/>
        <c:auto val="1"/>
        <c:lblAlgn val="ctr"/>
        <c:lblOffset val="100"/>
        <c:noMultiLvlLbl val="0"/>
      </c:catAx>
      <c:valAx>
        <c:axId val="228984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7192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48556</c:v>
                </c:pt>
                <c:pt idx="1">
                  <c:v>52720</c:v>
                </c:pt>
                <c:pt idx="2">
                  <c:v>62097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015936"/>
        <c:axId val="229018624"/>
      </c:barChart>
      <c:catAx>
        <c:axId val="2290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018624"/>
        <c:crosses val="autoZero"/>
        <c:auto val="1"/>
        <c:lblAlgn val="ctr"/>
        <c:lblOffset val="100"/>
        <c:noMultiLvlLbl val="0"/>
      </c:catAx>
      <c:valAx>
        <c:axId val="22901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01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582</c:v>
                </c:pt>
                <c:pt idx="1">
                  <c:v>595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890</c:v>
                </c:pt>
                <c:pt idx="1">
                  <c:v>888</c:v>
                </c:pt>
                <c:pt idx="2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9128832"/>
        <c:axId val="229155200"/>
      </c:barChart>
      <c:catAx>
        <c:axId val="22912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155200"/>
        <c:crosses val="autoZero"/>
        <c:auto val="1"/>
        <c:lblAlgn val="ctr"/>
        <c:lblOffset val="100"/>
        <c:noMultiLvlLbl val="0"/>
      </c:catAx>
      <c:valAx>
        <c:axId val="22915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12883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15.5</c:v>
                </c:pt>
                <c:pt idx="1">
                  <c:v>25.1</c:v>
                </c:pt>
                <c:pt idx="2">
                  <c:v>9.1999999999999993</c:v>
                </c:pt>
                <c:pt idx="3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62.264150943396224</c:v>
                </c:pt>
                <c:pt idx="1">
                  <c:v>87.654320987654316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37.735849056603776</c:v>
                </c:pt>
                <c:pt idx="1">
                  <c:v>12.345679012345679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0016128"/>
        <c:axId val="230027264"/>
      </c:barChart>
      <c:catAx>
        <c:axId val="230016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027264"/>
        <c:crosses val="autoZero"/>
        <c:auto val="1"/>
        <c:lblAlgn val="ctr"/>
        <c:lblOffset val="100"/>
        <c:noMultiLvlLbl val="0"/>
      </c:catAx>
      <c:valAx>
        <c:axId val="2300272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0161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147584"/>
        <c:axId val="230149120"/>
      </c:barChart>
      <c:catAx>
        <c:axId val="2301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149120"/>
        <c:crosses val="autoZero"/>
        <c:auto val="1"/>
        <c:lblAlgn val="ctr"/>
        <c:lblOffset val="100"/>
        <c:noMultiLvlLbl val="0"/>
      </c:catAx>
      <c:valAx>
        <c:axId val="2301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1475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7.3</c:v>
                </c:pt>
                <c:pt idx="1">
                  <c:v>7.6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445056"/>
        <c:axId val="230446976"/>
      </c:barChart>
      <c:catAx>
        <c:axId val="23044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446976"/>
        <c:crosses val="autoZero"/>
        <c:auto val="1"/>
        <c:lblAlgn val="ctr"/>
        <c:lblOffset val="100"/>
        <c:noMultiLvlLbl val="0"/>
      </c:catAx>
      <c:valAx>
        <c:axId val="23044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44505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0</c:v>
                </c:pt>
                <c:pt idx="2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477824"/>
        <c:axId val="230479360"/>
      </c:barChart>
      <c:catAx>
        <c:axId val="2304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0479360"/>
        <c:crosses val="autoZero"/>
        <c:auto val="1"/>
        <c:lblAlgn val="ctr"/>
        <c:lblOffset val="100"/>
        <c:noMultiLvlLbl val="0"/>
      </c:catAx>
      <c:valAx>
        <c:axId val="2304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047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</c:v>
                </c:pt>
                <c:pt idx="1">
                  <c:v>54.3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31224448"/>
        <c:axId val="231231872"/>
      </c:barChart>
      <c:catAx>
        <c:axId val="2312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231872"/>
        <c:crosses val="autoZero"/>
        <c:auto val="1"/>
        <c:lblAlgn val="ctr"/>
        <c:lblOffset val="100"/>
        <c:noMultiLvlLbl val="0"/>
      </c:catAx>
      <c:valAx>
        <c:axId val="23123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122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1503360"/>
        <c:axId val="231603200"/>
      </c:barChart>
      <c:catAx>
        <c:axId val="2315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603200"/>
        <c:crosses val="autoZero"/>
        <c:auto val="1"/>
        <c:lblAlgn val="ctr"/>
        <c:lblOffset val="100"/>
        <c:noMultiLvlLbl val="0"/>
      </c:catAx>
      <c:valAx>
        <c:axId val="23160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503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72.599999999999994</c:v>
                </c:pt>
                <c:pt idx="1">
                  <c:v>19.2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27.4</c:v>
                </c:pt>
                <c:pt idx="1">
                  <c:v>80.8</c:v>
                </c:pt>
                <c:pt idx="2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32935808"/>
        <c:axId val="232937728"/>
      </c:barChart>
      <c:catAx>
        <c:axId val="2329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937728"/>
        <c:crosses val="autoZero"/>
        <c:auto val="1"/>
        <c:lblAlgn val="ctr"/>
        <c:lblOffset val="100"/>
        <c:noMultiLvlLbl val="0"/>
      </c:catAx>
      <c:valAx>
        <c:axId val="23293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32935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223</c:v>
                </c:pt>
                <c:pt idx="1">
                  <c:v>295</c:v>
                </c:pt>
                <c:pt idx="2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</c:v>
                </c:pt>
                <c:pt idx="1">
                  <c:v>49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638912"/>
        <c:axId val="233677568"/>
      </c:barChart>
      <c:catAx>
        <c:axId val="23363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677568"/>
        <c:crosses val="autoZero"/>
        <c:auto val="1"/>
        <c:lblAlgn val="ctr"/>
        <c:lblOffset val="100"/>
        <c:noMultiLvlLbl val="0"/>
      </c:catAx>
      <c:valAx>
        <c:axId val="233677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363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548</c:v>
                </c:pt>
                <c:pt idx="1">
                  <c:v>626</c:v>
                </c:pt>
                <c:pt idx="2">
                  <c:v>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</c:v>
                </c:pt>
                <c:pt idx="1">
                  <c:v>99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904384"/>
        <c:axId val="233911040"/>
      </c:barChart>
      <c:catAx>
        <c:axId val="23390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911040"/>
        <c:crosses val="autoZero"/>
        <c:auto val="1"/>
        <c:lblAlgn val="ctr"/>
        <c:lblOffset val="100"/>
        <c:noMultiLvlLbl val="0"/>
      </c:catAx>
      <c:valAx>
        <c:axId val="233911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390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2.5</c:v>
                </c:pt>
                <c:pt idx="1">
                  <c:v>2.1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1.5</c:v>
                </c:pt>
                <c:pt idx="1">
                  <c:v>2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4366848"/>
        <c:axId val="234368384"/>
      </c:barChart>
      <c:catAx>
        <c:axId val="23436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368384"/>
        <c:crosses val="autoZero"/>
        <c:auto val="1"/>
        <c:lblAlgn val="ctr"/>
        <c:lblOffset val="100"/>
        <c:noMultiLvlLbl val="0"/>
      </c:catAx>
      <c:valAx>
        <c:axId val="234368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4366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17.5</c:v>
                </c:pt>
                <c:pt idx="1">
                  <c:v>18.3</c:v>
                </c:pt>
                <c:pt idx="2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24.7</c:v>
                </c:pt>
                <c:pt idx="1">
                  <c:v>25.2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6090240"/>
        <c:axId val="166091776"/>
      </c:barChart>
      <c:catAx>
        <c:axId val="1660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091776"/>
        <c:crosses val="autoZero"/>
        <c:auto val="1"/>
        <c:lblAlgn val="ctr"/>
        <c:lblOffset val="100"/>
        <c:noMultiLvlLbl val="0"/>
      </c:catAx>
      <c:valAx>
        <c:axId val="166091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090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90.254000000000005</c:v>
                </c:pt>
                <c:pt idx="1">
                  <c:v>1443.194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130816"/>
        <c:axId val="166132352"/>
      </c:barChart>
      <c:catAx>
        <c:axId val="16613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32352"/>
        <c:crosses val="autoZero"/>
        <c:auto val="1"/>
        <c:lblAlgn val="ctr"/>
        <c:lblOffset val="100"/>
        <c:noMultiLvlLbl val="0"/>
      </c:catAx>
      <c:valAx>
        <c:axId val="166132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3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9349.9599999999991</c:v>
                </c:pt>
                <c:pt idx="1">
                  <c:v>20850.02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166912"/>
        <c:axId val="166168448"/>
      </c:barChart>
      <c:catAx>
        <c:axId val="16616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68448"/>
        <c:crosses val="autoZero"/>
        <c:auto val="1"/>
        <c:lblAlgn val="ctr"/>
        <c:lblOffset val="100"/>
        <c:noMultiLvlLbl val="0"/>
      </c:catAx>
      <c:valAx>
        <c:axId val="16616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6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209</c:v>
                </c:pt>
                <c:pt idx="1">
                  <c:v>212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209</c:v>
                </c:pt>
                <c:pt idx="1">
                  <c:v>214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6215040"/>
        <c:axId val="166241408"/>
      </c:barChart>
      <c:catAx>
        <c:axId val="1662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241408"/>
        <c:crosses val="autoZero"/>
        <c:auto val="1"/>
        <c:lblAlgn val="ctr"/>
        <c:lblOffset val="100"/>
        <c:noMultiLvlLbl val="0"/>
      </c:catAx>
      <c:valAx>
        <c:axId val="16624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215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</c:v>
                </c:pt>
                <c:pt idx="1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27.1</c:v>
                </c:pt>
                <c:pt idx="1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412992"/>
        <c:axId val="203431936"/>
      </c:barChart>
      <c:catAx>
        <c:axId val="20341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431936"/>
        <c:crosses val="autoZero"/>
        <c:auto val="1"/>
        <c:lblAlgn val="ctr"/>
        <c:lblOffset val="100"/>
        <c:noMultiLvlLbl val="0"/>
      </c:catAx>
      <c:valAx>
        <c:axId val="203431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4129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51</c:v>
                </c:pt>
                <c:pt idx="1">
                  <c:v>78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89</c:v>
                </c:pt>
                <c:pt idx="1">
                  <c:v>82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0640"/>
        <c:axId val="150322176"/>
      </c:barChart>
      <c:catAx>
        <c:axId val="1503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2176"/>
        <c:crosses val="autoZero"/>
        <c:auto val="1"/>
        <c:lblAlgn val="ctr"/>
        <c:lblOffset val="100"/>
        <c:noMultiLvlLbl val="0"/>
      </c:catAx>
      <c:valAx>
        <c:axId val="15032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</c:v>
                </c:pt>
                <c:pt idx="1">
                  <c:v>26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02944"/>
        <c:axId val="150690816"/>
      </c:barChart>
      <c:catAx>
        <c:axId val="1504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816"/>
        <c:crosses val="autoZero"/>
        <c:auto val="1"/>
        <c:lblAlgn val="ctr"/>
        <c:lblOffset val="100"/>
        <c:noMultiLvlLbl val="0"/>
      </c:catAx>
      <c:valAx>
        <c:axId val="1506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2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682</c:v>
                </c:pt>
                <c:pt idx="1">
                  <c:v>631</c:v>
                </c:pt>
                <c:pt idx="2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746</c:v>
                </c:pt>
                <c:pt idx="1">
                  <c:v>742</c:v>
                </c:pt>
                <c:pt idx="2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50592"/>
        <c:axId val="151181568"/>
      </c:barChart>
      <c:catAx>
        <c:axId val="15115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1568"/>
        <c:crosses val="autoZero"/>
        <c:auto val="1"/>
        <c:lblAlgn val="ctr"/>
        <c:lblOffset val="100"/>
        <c:noMultiLvlLbl val="0"/>
      </c:catAx>
      <c:valAx>
        <c:axId val="15118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50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</c:v>
                </c:pt>
                <c:pt idx="1">
                  <c:v>54.3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</c:v>
                </c:pt>
                <c:pt idx="1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27.1</c:v>
                </c:pt>
                <c:pt idx="1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81344"/>
        <c:axId val="151487232"/>
      </c:barChart>
      <c:catAx>
        <c:axId val="15148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87232"/>
        <c:crosses val="autoZero"/>
        <c:auto val="1"/>
        <c:lblAlgn val="ctr"/>
        <c:lblOffset val="100"/>
        <c:noMultiLvlLbl val="0"/>
      </c:catAx>
      <c:valAx>
        <c:axId val="151487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1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72.599999999999994</c:v>
                </c:pt>
                <c:pt idx="1">
                  <c:v>19.2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27.4</c:v>
                </c:pt>
                <c:pt idx="1">
                  <c:v>80.8</c:v>
                </c:pt>
                <c:pt idx="2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149440"/>
        <c:axId val="153437312"/>
      </c:barChart>
      <c:catAx>
        <c:axId val="1531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37312"/>
        <c:crosses val="autoZero"/>
        <c:auto val="1"/>
        <c:lblAlgn val="ctr"/>
        <c:lblOffset val="100"/>
        <c:noMultiLvlLbl val="0"/>
      </c:catAx>
      <c:valAx>
        <c:axId val="15343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149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545728"/>
        <c:axId val="153641728"/>
      </c:barChart>
      <c:catAx>
        <c:axId val="15354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1728"/>
        <c:crosses val="autoZero"/>
        <c:auto val="1"/>
        <c:lblAlgn val="ctr"/>
        <c:lblOffset val="100"/>
        <c:noMultiLvlLbl val="0"/>
      </c:catAx>
      <c:valAx>
        <c:axId val="1536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545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96992"/>
        <c:axId val="153834624"/>
      </c:barChart>
      <c:catAx>
        <c:axId val="15379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34624"/>
        <c:crosses val="autoZero"/>
        <c:auto val="1"/>
        <c:lblAlgn val="ctr"/>
        <c:lblOffset val="100"/>
        <c:noMultiLvlLbl val="0"/>
      </c:catAx>
      <c:valAx>
        <c:axId val="15383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96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1190</c:v>
                </c:pt>
                <c:pt idx="1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6576"/>
        <c:axId val="154058112"/>
      </c:barChart>
      <c:catAx>
        <c:axId val="15405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auto val="1"/>
        <c:lblAlgn val="ctr"/>
        <c:lblOffset val="100"/>
        <c:noMultiLvlLbl val="0"/>
      </c:catAx>
      <c:valAx>
        <c:axId val="1540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3535104"/>
        <c:axId val="203537024"/>
      </c:barChart>
      <c:catAx>
        <c:axId val="20353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537024"/>
        <c:crosses val="autoZero"/>
        <c:auto val="1"/>
        <c:lblAlgn val="ctr"/>
        <c:lblOffset val="100"/>
        <c:noMultiLvlLbl val="0"/>
      </c:catAx>
      <c:valAx>
        <c:axId val="2035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53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246</c:v>
                </c:pt>
                <c:pt idx="1">
                  <c:v>286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856"/>
        <c:axId val="154313856"/>
      </c:barChart>
      <c:catAx>
        <c:axId val="1542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auto val="1"/>
        <c:lblAlgn val="ctr"/>
        <c:lblOffset val="100"/>
        <c:noMultiLvlLbl val="0"/>
      </c:catAx>
      <c:valAx>
        <c:axId val="15431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</c:v>
                </c:pt>
                <c:pt idx="1">
                  <c:v>14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71840"/>
        <c:axId val="154787200"/>
      </c:barChart>
      <c:catAx>
        <c:axId val="1547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auto val="1"/>
        <c:lblAlgn val="ctr"/>
        <c:lblOffset val="100"/>
        <c:noMultiLvlLbl val="0"/>
      </c:catAx>
      <c:valAx>
        <c:axId val="154787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77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91232"/>
        <c:axId val="155087232"/>
      </c:barChart>
      <c:catAx>
        <c:axId val="154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7232"/>
        <c:crosses val="autoZero"/>
        <c:auto val="1"/>
        <c:lblAlgn val="ctr"/>
        <c:lblOffset val="100"/>
        <c:noMultiLvlLbl val="0"/>
      </c:catAx>
      <c:valAx>
        <c:axId val="15508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5552"/>
        <c:axId val="155257088"/>
      </c:barChart>
      <c:catAx>
        <c:axId val="15525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auto val="1"/>
        <c:lblAlgn val="ctr"/>
        <c:lblOffset val="100"/>
        <c:noMultiLvlLbl val="0"/>
      </c:catAx>
      <c:valAx>
        <c:axId val="155257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90.254000000000005</c:v>
                </c:pt>
                <c:pt idx="1">
                  <c:v>1443.194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8768"/>
        <c:axId val="155599232"/>
      </c:barChart>
      <c:catAx>
        <c:axId val="155568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auto val="1"/>
        <c:lblAlgn val="ctr"/>
        <c:lblOffset val="100"/>
        <c:noMultiLvlLbl val="0"/>
      </c:catAx>
      <c:valAx>
        <c:axId val="155599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892</c:v>
                </c:pt>
                <c:pt idx="1">
                  <c:v>868</c:v>
                </c:pt>
                <c:pt idx="2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39904"/>
        <c:axId val="156469504"/>
      </c:barChart>
      <c:catAx>
        <c:axId val="1561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504"/>
        <c:crosses val="autoZero"/>
        <c:auto val="1"/>
        <c:lblAlgn val="ctr"/>
        <c:lblOffset val="100"/>
        <c:noMultiLvlLbl val="0"/>
      </c:catAx>
      <c:valAx>
        <c:axId val="15646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9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15360"/>
        <c:axId val="156816896"/>
      </c:barChart>
      <c:catAx>
        <c:axId val="1568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896"/>
        <c:crosses val="autoZero"/>
        <c:auto val="1"/>
        <c:lblAlgn val="ctr"/>
        <c:lblOffset val="100"/>
        <c:noMultiLvlLbl val="0"/>
      </c:catAx>
      <c:valAx>
        <c:axId val="15681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3504"/>
        <c:axId val="156983680"/>
      </c:barChart>
      <c:catAx>
        <c:axId val="15693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3680"/>
        <c:crosses val="autoZero"/>
        <c:auto val="1"/>
        <c:lblAlgn val="ctr"/>
        <c:lblOffset val="100"/>
        <c:noMultiLvlLbl val="0"/>
      </c:catAx>
      <c:valAx>
        <c:axId val="15698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13.166092802098706</c:v>
                </c:pt>
                <c:pt idx="1">
                  <c:v>60.567306115756679</c:v>
                </c:pt>
                <c:pt idx="2">
                  <c:v>26.266601082144614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114176"/>
        <c:axId val="158208768"/>
      </c:barChart>
      <c:catAx>
        <c:axId val="1581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8768"/>
        <c:crosses val="autoZero"/>
        <c:auto val="1"/>
        <c:lblAlgn val="ctr"/>
        <c:lblOffset val="100"/>
        <c:noMultiLvlLbl val="0"/>
      </c:catAx>
      <c:valAx>
        <c:axId val="15820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11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919360"/>
        <c:axId val="203921280"/>
      </c:barChart>
      <c:catAx>
        <c:axId val="20391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921280"/>
        <c:crosses val="autoZero"/>
        <c:auto val="1"/>
        <c:lblAlgn val="ctr"/>
        <c:lblOffset val="100"/>
        <c:noMultiLvlLbl val="0"/>
      </c:catAx>
      <c:valAx>
        <c:axId val="20392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919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669056"/>
        <c:axId val="158721152"/>
      </c:barChart>
      <c:catAx>
        <c:axId val="1586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21152"/>
        <c:crosses val="autoZero"/>
        <c:auto val="1"/>
        <c:lblAlgn val="ctr"/>
        <c:lblOffset val="100"/>
        <c:noMultiLvlLbl val="0"/>
      </c:catAx>
      <c:valAx>
        <c:axId val="15872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669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60.6</c:v>
                </c:pt>
                <c:pt idx="1">
                  <c:v>82.8</c:v>
                </c:pt>
                <c:pt idx="2">
                  <c:v>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66.7</c:v>
                </c:pt>
                <c:pt idx="1">
                  <c:v>78.599999999999994</c:v>
                </c:pt>
                <c:pt idx="2">
                  <c:v>88.9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0416"/>
        <c:axId val="158861952"/>
      </c:barChart>
      <c:catAx>
        <c:axId val="15886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1952"/>
        <c:crosses val="autoZero"/>
        <c:auto val="1"/>
        <c:lblAlgn val="ctr"/>
        <c:lblOffset val="100"/>
        <c:noMultiLvlLbl val="0"/>
      </c:catAx>
      <c:valAx>
        <c:axId val="15886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0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296</c:v>
                </c:pt>
                <c:pt idx="1">
                  <c:v>257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33056"/>
        <c:axId val="159407488"/>
      </c:barChart>
      <c:catAx>
        <c:axId val="1591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07488"/>
        <c:crosses val="autoZero"/>
        <c:auto val="1"/>
        <c:lblAlgn val="ctr"/>
        <c:lblOffset val="100"/>
        <c:noMultiLvlLbl val="0"/>
      </c:catAx>
      <c:valAx>
        <c:axId val="1594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42368"/>
        <c:axId val="159643904"/>
      </c:barChart>
      <c:catAx>
        <c:axId val="1596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3904"/>
        <c:crosses val="autoZero"/>
        <c:auto val="1"/>
        <c:lblAlgn val="ctr"/>
        <c:lblOffset val="100"/>
        <c:noMultiLvlLbl val="0"/>
      </c:catAx>
      <c:valAx>
        <c:axId val="15964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2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23</c:v>
                </c:pt>
                <c:pt idx="1">
                  <c:v>22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21</c:v>
                </c:pt>
                <c:pt idx="1">
                  <c:v>32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76064"/>
        <c:axId val="160019584"/>
      </c:barChart>
      <c:catAx>
        <c:axId val="1599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9584"/>
        <c:crosses val="autoZero"/>
        <c:auto val="1"/>
        <c:lblAlgn val="ctr"/>
        <c:lblOffset val="100"/>
        <c:noMultiLvlLbl val="0"/>
      </c:catAx>
      <c:valAx>
        <c:axId val="16001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7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1.5084440072142975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1.8199704869650761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1.6888014428594851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2.4266273159534348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2.115100836202656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2.0823085751762584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2.2626660108214462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2.3774389244138385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3.0660764059681918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3.4923757993113624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3.7711100180357433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4.0662403672733234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4.1154287588129206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4.1810132808657157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3.5415641908509592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2.6725692736514182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2.115100836202656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1.4756517461878997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883456"/>
        <c:axId val="160884992"/>
      </c:barChart>
      <c:catAx>
        <c:axId val="1608834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883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1.6396130513198885</c:v>
                </c:pt>
                <c:pt idx="1">
                  <c:v>1.7215937038858831</c:v>
                </c:pt>
                <c:pt idx="2">
                  <c:v>1.7707820954254796</c:v>
                </c:pt>
                <c:pt idx="3">
                  <c:v>2.5905886210854239</c:v>
                </c:pt>
                <c:pt idx="4">
                  <c:v>2.4102311854402361</c:v>
                </c:pt>
                <c:pt idx="5">
                  <c:v>2.7545499262174129</c:v>
                </c:pt>
                <c:pt idx="6">
                  <c:v>2.3446466633874405</c:v>
                </c:pt>
                <c:pt idx="7">
                  <c:v>2.984095753402197</c:v>
                </c:pt>
                <c:pt idx="8">
                  <c:v>3.1644531890473853</c:v>
                </c:pt>
                <c:pt idx="9">
                  <c:v>4.0990326282997209</c:v>
                </c:pt>
                <c:pt idx="10">
                  <c:v>4.5745204131824888</c:v>
                </c:pt>
                <c:pt idx="11">
                  <c:v>4.5417281521560913</c:v>
                </c:pt>
                <c:pt idx="12">
                  <c:v>4.3449745859977043</c:v>
                </c:pt>
                <c:pt idx="13">
                  <c:v>4.4105591080505002</c:v>
                </c:pt>
                <c:pt idx="14">
                  <c:v>3.3939990162321694</c:v>
                </c:pt>
                <c:pt idx="15">
                  <c:v>2.279062141334645</c:v>
                </c:pt>
                <c:pt idx="16">
                  <c:v>1.3936710936219052</c:v>
                </c:pt>
                <c:pt idx="17">
                  <c:v>0.80341039514674539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95200"/>
        <c:axId val="160996736"/>
      </c:barChart>
      <c:catAx>
        <c:axId val="1609952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996736"/>
        <c:crosses val="autoZero"/>
        <c:auto val="1"/>
        <c:lblAlgn val="ctr"/>
        <c:lblOffset val="100"/>
        <c:noMultiLvlLbl val="0"/>
      </c:catAx>
      <c:valAx>
        <c:axId val="1609967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52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0.26365348399246702</c:v>
                </c:pt>
                <c:pt idx="1">
                  <c:v>0.21436227224008575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1.770244821092279</c:v>
                </c:pt>
                <c:pt idx="1">
                  <c:v>0.46445158985351909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12.09039548022599</c:v>
                </c:pt>
                <c:pt idx="1">
                  <c:v>5.8592354412290106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27.796610169491526</c:v>
                </c:pt>
                <c:pt idx="1">
                  <c:v>25.29474812433012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39.510357815442561</c:v>
                </c:pt>
                <c:pt idx="1">
                  <c:v>50.58949624866024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5.1977401129943503</c:v>
                </c:pt>
                <c:pt idx="1">
                  <c:v>5.6448731689889247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13.370998116760829</c:v>
                </c:pt>
                <c:pt idx="1">
                  <c:v>11.932833154698107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28480"/>
        <c:axId val="162246656"/>
      </c:barChart>
      <c:catAx>
        <c:axId val="16222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6656"/>
        <c:crosses val="autoZero"/>
        <c:auto val="1"/>
        <c:lblAlgn val="ctr"/>
        <c:lblOffset val="100"/>
        <c:noMultiLvlLbl val="0"/>
      </c:catAx>
      <c:valAx>
        <c:axId val="162246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28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41.318267419962332</c:v>
                </c:pt>
                <c:pt idx="1">
                  <c:v>38.299392640228653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24.670433145009415</c:v>
                </c:pt>
                <c:pt idx="1">
                  <c:v>29.867809932118618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33.747645951035778</c:v>
                </c:pt>
                <c:pt idx="1">
                  <c:v>31.511254019292608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0.26365348399246702</c:v>
                </c:pt>
                <c:pt idx="1">
                  <c:v>0.32154340836012862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3147136"/>
        <c:axId val="163214848"/>
      </c:barChart>
      <c:catAx>
        <c:axId val="16314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4848"/>
        <c:crosses val="autoZero"/>
        <c:auto val="1"/>
        <c:lblAlgn val="ctr"/>
        <c:lblOffset val="100"/>
        <c:noMultiLvlLbl val="0"/>
      </c:catAx>
      <c:valAx>
        <c:axId val="163214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1471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5748736"/>
        <c:axId val="165750656"/>
      </c:barChart>
      <c:catAx>
        <c:axId val="16574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50656"/>
        <c:crosses val="autoZero"/>
        <c:auto val="1"/>
        <c:lblAlgn val="ctr"/>
        <c:lblOffset val="100"/>
        <c:noMultiLvlLbl val="0"/>
      </c:catAx>
      <c:valAx>
        <c:axId val="165750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4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023680"/>
        <c:axId val="204077312"/>
      </c:barChart>
      <c:catAx>
        <c:axId val="20402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77312"/>
        <c:crosses val="autoZero"/>
        <c:auto val="1"/>
        <c:lblAlgn val="ctr"/>
        <c:lblOffset val="100"/>
        <c:noMultiLvlLbl val="0"/>
      </c:catAx>
      <c:valAx>
        <c:axId val="20407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023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1.27</c:v>
                </c:pt>
                <c:pt idx="1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6246656"/>
        <c:axId val="186426880"/>
      </c:barChart>
      <c:catAx>
        <c:axId val="16624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26880"/>
        <c:crosses val="autoZero"/>
        <c:auto val="1"/>
        <c:lblAlgn val="ctr"/>
        <c:lblOffset val="100"/>
        <c:noMultiLvlLbl val="0"/>
      </c:catAx>
      <c:valAx>
        <c:axId val="18642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2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55.619804842790025</c:v>
                </c:pt>
                <c:pt idx="2">
                  <c:v>29.009009009009006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44.380195157209975</c:v>
                </c:pt>
                <c:pt idx="2">
                  <c:v>70.990990990990994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480512"/>
        <c:axId val="186482048"/>
      </c:barChart>
      <c:catAx>
        <c:axId val="18648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82048"/>
        <c:crosses val="autoZero"/>
        <c:auto val="1"/>
        <c:lblAlgn val="ctr"/>
        <c:lblOffset val="100"/>
        <c:noMultiLvlLbl val="0"/>
      </c:catAx>
      <c:valAx>
        <c:axId val="186482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8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17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</c:v>
                </c:pt>
                <c:pt idx="1">
                  <c:v>17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43040"/>
        <c:axId val="186798464"/>
      </c:barChart>
      <c:catAx>
        <c:axId val="1867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98464"/>
        <c:crosses val="autoZero"/>
        <c:auto val="1"/>
        <c:lblAlgn val="ctr"/>
        <c:lblOffset val="100"/>
        <c:noMultiLvlLbl val="0"/>
      </c:catAx>
      <c:valAx>
        <c:axId val="18679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43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70</c:v>
                </c:pt>
                <c:pt idx="1">
                  <c:v>80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80</c:v>
                </c:pt>
                <c:pt idx="1">
                  <c:v>93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202432"/>
        <c:axId val="189203968"/>
      </c:barChart>
      <c:catAx>
        <c:axId val="1892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203968"/>
        <c:crosses val="autoZero"/>
        <c:auto val="1"/>
        <c:lblAlgn val="ctr"/>
        <c:lblOffset val="100"/>
        <c:noMultiLvlLbl val="0"/>
      </c:catAx>
      <c:valAx>
        <c:axId val="18920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202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36.985472154963681</c:v>
                </c:pt>
                <c:pt idx="1">
                  <c:v>30.141129032258064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30.024213075060537</c:v>
                </c:pt>
                <c:pt idx="1">
                  <c:v>30.443548387096776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15.435835351089588</c:v>
                </c:pt>
                <c:pt idx="1">
                  <c:v>20.56451612903226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10.53268765133172</c:v>
                </c:pt>
                <c:pt idx="1">
                  <c:v>13.81048387096774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4.3583535108958831</c:v>
                </c:pt>
                <c:pt idx="1">
                  <c:v>3.5282258064516134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2.6634382566585959</c:v>
                </c:pt>
                <c:pt idx="1">
                  <c:v>1.5120967741935485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415808"/>
        <c:axId val="189461248"/>
      </c:barChart>
      <c:catAx>
        <c:axId val="189415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5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52.47</c:v>
                </c:pt>
                <c:pt idx="1">
                  <c:v>38.520000000000003</c:v>
                </c:pt>
                <c:pt idx="2">
                  <c:v>6.63</c:v>
                </c:pt>
                <c:pt idx="3">
                  <c:v>1.81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59.69</c:v>
                </c:pt>
                <c:pt idx="1">
                  <c:v>31.78</c:v>
                </c:pt>
                <c:pt idx="2">
                  <c:v>6.55</c:v>
                </c:pt>
                <c:pt idx="3">
                  <c:v>1.71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48556</c:v>
                </c:pt>
                <c:pt idx="1">
                  <c:v>52720</c:v>
                </c:pt>
                <c:pt idx="2">
                  <c:v>62097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400"/>
        <c:axId val="189956864"/>
      </c:barChart>
      <c:catAx>
        <c:axId val="18994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56864"/>
        <c:crosses val="autoZero"/>
        <c:auto val="1"/>
        <c:lblAlgn val="ctr"/>
        <c:lblOffset val="100"/>
        <c:noMultiLvlLbl val="0"/>
      </c:catAx>
      <c:valAx>
        <c:axId val="18995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4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582</c:v>
                </c:pt>
                <c:pt idx="1">
                  <c:v>595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890</c:v>
                </c:pt>
                <c:pt idx="1">
                  <c:v>888</c:v>
                </c:pt>
                <c:pt idx="2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512"/>
        <c:axId val="190130048"/>
      </c:barChart>
      <c:catAx>
        <c:axId val="1901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30048"/>
        <c:crosses val="autoZero"/>
        <c:auto val="1"/>
        <c:lblAlgn val="ctr"/>
        <c:lblOffset val="100"/>
        <c:noMultiLvlLbl val="0"/>
      </c:catAx>
      <c:valAx>
        <c:axId val="1901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28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15.5</c:v>
                </c:pt>
                <c:pt idx="1">
                  <c:v>25.1</c:v>
                </c:pt>
                <c:pt idx="2">
                  <c:v>9.1999999999999993</c:v>
                </c:pt>
                <c:pt idx="3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62.264150943396224</c:v>
                </c:pt>
                <c:pt idx="1">
                  <c:v>87.654320987654316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37.735849056603776</c:v>
                </c:pt>
                <c:pt idx="1">
                  <c:v>12.345679012345679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0658432"/>
        <c:axId val="190784640"/>
      </c:barChart>
      <c:catAx>
        <c:axId val="190658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784640"/>
        <c:crosses val="autoZero"/>
        <c:auto val="1"/>
        <c:lblAlgn val="ctr"/>
        <c:lblOffset val="100"/>
        <c:noMultiLvlLbl val="0"/>
      </c:catAx>
      <c:valAx>
        <c:axId val="1907846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6584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1190</c:v>
                </c:pt>
                <c:pt idx="1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408320"/>
        <c:axId val="204410240"/>
      </c:barChart>
      <c:catAx>
        <c:axId val="20440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410240"/>
        <c:crosses val="autoZero"/>
        <c:auto val="1"/>
        <c:lblAlgn val="ctr"/>
        <c:lblOffset val="100"/>
        <c:noMultiLvlLbl val="0"/>
      </c:catAx>
      <c:valAx>
        <c:axId val="20441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7.3</c:v>
                </c:pt>
                <c:pt idx="1">
                  <c:v>7.6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83552"/>
        <c:axId val="190994304"/>
      </c:barChart>
      <c:catAx>
        <c:axId val="19098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94304"/>
        <c:crosses val="autoZero"/>
        <c:auto val="1"/>
        <c:lblAlgn val="ctr"/>
        <c:lblOffset val="100"/>
        <c:noMultiLvlLbl val="0"/>
      </c:catAx>
      <c:valAx>
        <c:axId val="1909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8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0</c:v>
                </c:pt>
                <c:pt idx="2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369600"/>
        <c:axId val="191371136"/>
      </c:barChart>
      <c:catAx>
        <c:axId val="19136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71136"/>
        <c:crosses val="autoZero"/>
        <c:auto val="1"/>
        <c:lblAlgn val="ctr"/>
        <c:lblOffset val="100"/>
        <c:noMultiLvlLbl val="0"/>
      </c:catAx>
      <c:valAx>
        <c:axId val="19137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6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1598592"/>
        <c:axId val="191600128"/>
      </c:barChart>
      <c:catAx>
        <c:axId val="19159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00128"/>
        <c:crosses val="autoZero"/>
        <c:auto val="1"/>
        <c:lblAlgn val="ctr"/>
        <c:lblOffset val="100"/>
        <c:noMultiLvlLbl val="0"/>
      </c:catAx>
      <c:valAx>
        <c:axId val="19160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1598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223</c:v>
                </c:pt>
                <c:pt idx="1">
                  <c:v>295</c:v>
                </c:pt>
                <c:pt idx="2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</c:v>
                </c:pt>
                <c:pt idx="1">
                  <c:v>49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3488"/>
        <c:axId val="192305024"/>
      </c:barChart>
      <c:catAx>
        <c:axId val="19230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024"/>
        <c:crosses val="autoZero"/>
        <c:auto val="1"/>
        <c:lblAlgn val="ctr"/>
        <c:lblOffset val="100"/>
        <c:noMultiLvlLbl val="0"/>
      </c:catAx>
      <c:valAx>
        <c:axId val="192305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30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548</c:v>
                </c:pt>
                <c:pt idx="1">
                  <c:v>626</c:v>
                </c:pt>
                <c:pt idx="2">
                  <c:v>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</c:v>
                </c:pt>
                <c:pt idx="1">
                  <c:v>99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39424"/>
        <c:axId val="192489728"/>
      </c:barChart>
      <c:catAx>
        <c:axId val="19243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89728"/>
        <c:crosses val="autoZero"/>
        <c:auto val="1"/>
        <c:lblAlgn val="ctr"/>
        <c:lblOffset val="100"/>
        <c:noMultiLvlLbl val="0"/>
      </c:catAx>
      <c:valAx>
        <c:axId val="192489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43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2.5</c:v>
                </c:pt>
                <c:pt idx="1">
                  <c:v>2.1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1.5</c:v>
                </c:pt>
                <c:pt idx="1">
                  <c:v>2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887808"/>
        <c:axId val="193096320"/>
      </c:barChart>
      <c:catAx>
        <c:axId val="19288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6320"/>
        <c:crosses val="autoZero"/>
        <c:auto val="1"/>
        <c:lblAlgn val="ctr"/>
        <c:lblOffset val="100"/>
        <c:noMultiLvlLbl val="0"/>
      </c:catAx>
      <c:valAx>
        <c:axId val="193096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88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17.5</c:v>
                </c:pt>
                <c:pt idx="1">
                  <c:v>18.3</c:v>
                </c:pt>
                <c:pt idx="2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24.7</c:v>
                </c:pt>
                <c:pt idx="1">
                  <c:v>25.2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442560"/>
        <c:axId val="193444480"/>
      </c:barChart>
      <c:catAx>
        <c:axId val="1934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444480"/>
        <c:crosses val="autoZero"/>
        <c:auto val="1"/>
        <c:lblAlgn val="ctr"/>
        <c:lblOffset val="100"/>
        <c:noMultiLvlLbl val="0"/>
      </c:catAx>
      <c:valAx>
        <c:axId val="193444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442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9349.9599999999991</c:v>
                </c:pt>
                <c:pt idx="1">
                  <c:v>20850.02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14432"/>
        <c:axId val="193720320"/>
      </c:barChart>
      <c:catAx>
        <c:axId val="19371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0320"/>
        <c:crosses val="autoZero"/>
        <c:auto val="1"/>
        <c:lblAlgn val="ctr"/>
        <c:lblOffset val="100"/>
        <c:noMultiLvlLbl val="0"/>
      </c:catAx>
      <c:valAx>
        <c:axId val="19372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209</c:v>
                </c:pt>
                <c:pt idx="1">
                  <c:v>212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209</c:v>
                </c:pt>
                <c:pt idx="1">
                  <c:v>214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858560"/>
        <c:axId val="198152960"/>
      </c:barChart>
      <c:catAx>
        <c:axId val="1938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152960"/>
        <c:crosses val="autoZero"/>
        <c:auto val="1"/>
        <c:lblAlgn val="ctr"/>
        <c:lblOffset val="100"/>
        <c:noMultiLvlLbl val="0"/>
      </c:catAx>
      <c:valAx>
        <c:axId val="19815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858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2975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3124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6008</v>
      </c>
      <c r="C4" s="35">
        <v>3106</v>
      </c>
      <c r="D4" s="63">
        <v>2902</v>
      </c>
      <c r="E4" s="211"/>
    </row>
    <row r="5" spans="1:5" ht="30" x14ac:dyDescent="0.25">
      <c r="A5" s="201" t="s">
        <v>716</v>
      </c>
      <c r="B5" s="72">
        <v>5275</v>
      </c>
      <c r="C5" s="61">
        <v>2776</v>
      </c>
      <c r="D5" s="111">
        <v>2499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1552</v>
      </c>
      <c r="C4" s="71">
        <v>2287</v>
      </c>
    </row>
    <row r="5" spans="1:6" x14ac:dyDescent="0.25">
      <c r="A5" s="286" t="s">
        <v>719</v>
      </c>
      <c r="B5" s="214">
        <v>344</v>
      </c>
      <c r="C5" s="214">
        <v>345</v>
      </c>
    </row>
    <row r="6" spans="1:6" x14ac:dyDescent="0.25">
      <c r="A6" s="286" t="s">
        <v>720</v>
      </c>
      <c r="B6" s="214">
        <v>490</v>
      </c>
      <c r="C6" s="214">
        <v>522</v>
      </c>
    </row>
    <row r="7" spans="1:6" x14ac:dyDescent="0.25">
      <c r="A7" s="286" t="s">
        <v>721</v>
      </c>
      <c r="B7" s="214">
        <v>735</v>
      </c>
      <c r="C7" s="214">
        <v>519</v>
      </c>
    </row>
    <row r="8" spans="1:6" x14ac:dyDescent="0.25">
      <c r="A8" s="286" t="s">
        <v>722</v>
      </c>
      <c r="B8" s="214">
        <v>2</v>
      </c>
      <c r="C8" s="214">
        <v>15</v>
      </c>
    </row>
    <row r="9" spans="1:6" x14ac:dyDescent="0.25">
      <c r="A9" s="286" t="s">
        <v>723</v>
      </c>
      <c r="B9" s="214">
        <v>291</v>
      </c>
      <c r="C9" s="214">
        <v>290</v>
      </c>
    </row>
    <row r="10" spans="1:6" ht="30" x14ac:dyDescent="0.25">
      <c r="A10" s="293" t="s">
        <v>724</v>
      </c>
      <c r="B10" s="214">
        <v>392</v>
      </c>
      <c r="C10" s="214">
        <v>47</v>
      </c>
    </row>
    <row r="11" spans="1:6" x14ac:dyDescent="0.25">
      <c r="A11" s="286" t="s">
        <v>887</v>
      </c>
      <c r="B11" s="214">
        <v>164</v>
      </c>
      <c r="C11" s="214">
        <v>134</v>
      </c>
    </row>
    <row r="12" spans="1:6" x14ac:dyDescent="0.25">
      <c r="A12" s="294" t="s">
        <v>16</v>
      </c>
      <c r="B12" s="1">
        <f>SUM(B4:B11)</f>
        <v>3970</v>
      </c>
      <c r="C12" s="1">
        <f>SUM(C4:C11)</f>
        <v>4159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697</v>
      </c>
      <c r="C19" s="71">
        <v>942</v>
      </c>
    </row>
    <row r="20" spans="1:3" x14ac:dyDescent="0.25">
      <c r="A20" s="286" t="s">
        <v>719</v>
      </c>
      <c r="B20" s="214">
        <v>274</v>
      </c>
      <c r="C20" s="214">
        <v>369</v>
      </c>
    </row>
    <row r="21" spans="1:3" x14ac:dyDescent="0.25">
      <c r="A21" s="286" t="s">
        <v>720</v>
      </c>
      <c r="B21" s="214">
        <v>301</v>
      </c>
      <c r="C21" s="214">
        <v>310</v>
      </c>
    </row>
    <row r="22" spans="1:3" x14ac:dyDescent="0.25">
      <c r="A22" s="286" t="s">
        <v>721</v>
      </c>
      <c r="B22" s="214">
        <v>914</v>
      </c>
      <c r="C22" s="214">
        <v>782</v>
      </c>
    </row>
    <row r="23" spans="1:3" x14ac:dyDescent="0.25">
      <c r="A23" s="286" t="s">
        <v>722</v>
      </c>
      <c r="B23" s="214">
        <v>5</v>
      </c>
      <c r="C23" s="214">
        <v>38</v>
      </c>
    </row>
    <row r="24" spans="1:3" x14ac:dyDescent="0.25">
      <c r="A24" s="286" t="s">
        <v>723</v>
      </c>
      <c r="B24" s="214">
        <v>213</v>
      </c>
      <c r="C24" s="214">
        <v>175</v>
      </c>
    </row>
    <row r="25" spans="1:3" ht="30" x14ac:dyDescent="0.25">
      <c r="A25" s="293" t="s">
        <v>724</v>
      </c>
      <c r="B25" s="214">
        <v>371</v>
      </c>
      <c r="C25" s="214">
        <v>156</v>
      </c>
    </row>
    <row r="26" spans="1:3" x14ac:dyDescent="0.25">
      <c r="A26" s="286" t="s">
        <v>887</v>
      </c>
      <c r="B26" s="214">
        <v>181</v>
      </c>
      <c r="C26" s="214">
        <v>337</v>
      </c>
    </row>
    <row r="27" spans="1:3" x14ac:dyDescent="0.25">
      <c r="A27" s="294" t="s">
        <v>16</v>
      </c>
      <c r="B27" s="1">
        <f>SUM(B19:B26)</f>
        <v>2956</v>
      </c>
      <c r="C27" s="1">
        <f>SUM(C19:C26)</f>
        <v>3109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74.709999999999994</v>
      </c>
      <c r="C4" s="1018">
        <v>71.98</v>
      </c>
      <c r="D4" s="1018">
        <v>78.349999999999994</v>
      </c>
      <c r="E4" s="1019">
        <v>12</v>
      </c>
      <c r="F4" s="1019">
        <v>201.4</v>
      </c>
      <c r="G4" s="1020">
        <v>46.6</v>
      </c>
      <c r="H4" s="1021">
        <v>45.6</v>
      </c>
      <c r="I4" s="1022">
        <v>47.6</v>
      </c>
      <c r="J4" s="1019">
        <v>14.4</v>
      </c>
    </row>
    <row r="5" spans="1:12" x14ac:dyDescent="0.25">
      <c r="A5" s="498">
        <v>2021</v>
      </c>
      <c r="B5" s="757">
        <v>74.2</v>
      </c>
      <c r="C5" s="758">
        <v>71.319999999999993</v>
      </c>
      <c r="D5" s="758">
        <v>77.95</v>
      </c>
      <c r="E5" s="1023">
        <v>12</v>
      </c>
      <c r="F5" s="1023">
        <v>205.9</v>
      </c>
      <c r="G5" s="1024">
        <v>46.6</v>
      </c>
      <c r="H5" s="1025">
        <v>45.7</v>
      </c>
      <c r="I5" s="1026">
        <v>47.6</v>
      </c>
      <c r="J5" s="1023">
        <v>0</v>
      </c>
    </row>
    <row r="6" spans="1:12" x14ac:dyDescent="0.25">
      <c r="A6" s="499">
        <v>2022</v>
      </c>
      <c r="B6" s="1011">
        <v>74.150000000000006</v>
      </c>
      <c r="C6" s="1012">
        <v>71.569999999999993</v>
      </c>
      <c r="D6" s="1012">
        <v>77.55</v>
      </c>
      <c r="E6" s="1013">
        <v>11</v>
      </c>
      <c r="F6" s="1013">
        <v>229</v>
      </c>
      <c r="G6" s="1014">
        <v>47.9</v>
      </c>
      <c r="H6" s="1015">
        <v>47.1</v>
      </c>
      <c r="I6" s="1016">
        <v>48.9</v>
      </c>
      <c r="J6" s="1013">
        <v>32.799999999999997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32.799999999999997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1372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1510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24.8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62097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1303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227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1346</v>
      </c>
      <c r="C5" s="70">
        <v>1472</v>
      </c>
      <c r="D5" s="55">
        <v>890</v>
      </c>
      <c r="E5" s="110">
        <v>582</v>
      </c>
      <c r="F5" s="55">
        <v>21.3</v>
      </c>
      <c r="G5" s="55">
        <v>24.7</v>
      </c>
      <c r="H5" s="110">
        <v>17.5</v>
      </c>
      <c r="I5" s="55"/>
      <c r="J5" s="70"/>
      <c r="K5" s="55"/>
      <c r="L5" s="55"/>
      <c r="M5" s="71">
        <v>209</v>
      </c>
      <c r="N5" s="71">
        <v>209</v>
      </c>
      <c r="O5" s="71">
        <v>209</v>
      </c>
    </row>
    <row r="6" spans="1:16" x14ac:dyDescent="0.25">
      <c r="A6" s="215">
        <v>2021</v>
      </c>
      <c r="B6" s="212">
        <v>1351</v>
      </c>
      <c r="C6" s="212">
        <v>1483</v>
      </c>
      <c r="D6" s="58">
        <v>888</v>
      </c>
      <c r="E6" s="160">
        <v>595</v>
      </c>
      <c r="F6" s="58">
        <v>21.9</v>
      </c>
      <c r="G6" s="58">
        <v>25.2</v>
      </c>
      <c r="H6" s="160">
        <v>18.3</v>
      </c>
      <c r="I6" s="58">
        <v>48556</v>
      </c>
      <c r="J6" s="212">
        <v>1428</v>
      </c>
      <c r="K6" s="58">
        <v>746</v>
      </c>
      <c r="L6" s="58">
        <v>682</v>
      </c>
      <c r="M6" s="214">
        <v>213</v>
      </c>
      <c r="N6" s="214">
        <v>214</v>
      </c>
      <c r="O6" s="214">
        <v>212</v>
      </c>
    </row>
    <row r="7" spans="1:16" x14ac:dyDescent="0.25">
      <c r="A7" s="229">
        <v>2022</v>
      </c>
      <c r="B7" s="167">
        <v>1372</v>
      </c>
      <c r="C7" s="167">
        <v>1510</v>
      </c>
      <c r="D7" s="94">
        <v>891</v>
      </c>
      <c r="E7" s="169">
        <v>619</v>
      </c>
      <c r="F7" s="94">
        <v>24.8</v>
      </c>
      <c r="G7" s="58">
        <v>28.5</v>
      </c>
      <c r="H7" s="160">
        <v>20.8</v>
      </c>
      <c r="I7" s="94">
        <v>52720</v>
      </c>
      <c r="J7" s="167">
        <v>1373</v>
      </c>
      <c r="K7" s="94">
        <v>742</v>
      </c>
      <c r="L7" s="94">
        <v>631</v>
      </c>
      <c r="M7" s="214">
        <v>227</v>
      </c>
      <c r="N7" s="214">
        <v>239</v>
      </c>
      <c r="O7" s="214">
        <v>215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62097</v>
      </c>
      <c r="J8" s="1072">
        <v>1303</v>
      </c>
      <c r="K8" s="1073">
        <v>705</v>
      </c>
      <c r="L8" s="1073">
        <v>598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48556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52720</v>
      </c>
      <c r="F14" s="514">
        <f>A5</f>
        <v>2020</v>
      </c>
      <c r="G14" s="310">
        <f>IF(ISBLANK(E5),"",E5)</f>
        <v>582</v>
      </c>
      <c r="H14" s="310">
        <f>IF(ISBLANK(D5),"",D5)</f>
        <v>890</v>
      </c>
      <c r="K14" s="514">
        <f>A6</f>
        <v>2021</v>
      </c>
      <c r="L14" s="310">
        <f>IF(ISBLANK(L6),"",L6)</f>
        <v>682</v>
      </c>
      <c r="M14" s="310">
        <f>IF(ISBLANK(K6),"",K6)</f>
        <v>746</v>
      </c>
    </row>
    <row r="15" spans="1:16" x14ac:dyDescent="0.25">
      <c r="A15" s="481">
        <f>A8</f>
        <v>2023</v>
      </c>
      <c r="B15" s="311">
        <f t="shared" si="0"/>
        <v>62097</v>
      </c>
      <c r="F15" s="486">
        <f t="shared" ref="F15:F16" si="1">A6</f>
        <v>2021</v>
      </c>
      <c r="G15" s="479">
        <f t="shared" ref="G15:G16" si="2">IF(ISBLANK(E6),"",E6)</f>
        <v>595</v>
      </c>
      <c r="H15" s="479">
        <f t="shared" ref="H15:H16" si="3">IF(ISBLANK(D6),"",D6)</f>
        <v>888</v>
      </c>
      <c r="K15" s="486">
        <f>A7</f>
        <v>2022</v>
      </c>
      <c r="L15" s="479">
        <f t="shared" ref="L15:L16" si="4">IF(ISBLANK(L7),"",L7)</f>
        <v>631</v>
      </c>
      <c r="M15" s="479">
        <f t="shared" ref="M15:M16" si="5">IF(ISBLANK(K7),"",K7)</f>
        <v>742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619</v>
      </c>
      <c r="H16" s="311">
        <f t="shared" si="3"/>
        <v>891</v>
      </c>
      <c r="K16" s="481">
        <f>A8</f>
        <v>2023</v>
      </c>
      <c r="L16" s="311">
        <f t="shared" si="4"/>
        <v>598</v>
      </c>
      <c r="M16" s="311">
        <f t="shared" si="5"/>
        <v>705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1346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1351</v>
      </c>
      <c r="C21" s="373"/>
      <c r="D21" s="197"/>
      <c r="F21" s="514">
        <f>A5</f>
        <v>2020</v>
      </c>
      <c r="G21" s="310">
        <f>IF(ISBLANK(E5),"",E5)</f>
        <v>582</v>
      </c>
      <c r="H21" s="310">
        <f>IF(ISBLANK(D5),"",D5)</f>
        <v>890</v>
      </c>
      <c r="K21" s="514">
        <f>A6</f>
        <v>2021</v>
      </c>
      <c r="L21" s="310">
        <f>IF(ISBLANK(L6),"",L6)</f>
        <v>682</v>
      </c>
      <c r="M21" s="310">
        <f>IF(ISBLANK(K6),"",K6)</f>
        <v>746</v>
      </c>
    </row>
    <row r="22" spans="1:15" x14ac:dyDescent="0.25">
      <c r="A22" s="481">
        <f t="shared" si="6"/>
        <v>2022</v>
      </c>
      <c r="B22" s="311">
        <f t="shared" si="7"/>
        <v>1372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595</v>
      </c>
      <c r="H22" s="479">
        <f t="shared" ref="H22:H23" si="10">IF(ISBLANK(D6),"",D6)</f>
        <v>888</v>
      </c>
      <c r="K22" s="486">
        <f>A7</f>
        <v>2022</v>
      </c>
      <c r="L22" s="479">
        <f>IF(ISBLANK(L7),"",L7)</f>
        <v>631</v>
      </c>
      <c r="M22" s="479">
        <f>IF(ISBLANK(K7),"",K7)</f>
        <v>742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619</v>
      </c>
      <c r="H23" s="311">
        <f t="shared" si="10"/>
        <v>891</v>
      </c>
      <c r="K23" s="481">
        <f>A8</f>
        <v>2023</v>
      </c>
      <c r="L23" s="311">
        <f>IF(ISBLANK(L8),"",L8)</f>
        <v>598</v>
      </c>
      <c r="M23" s="311">
        <f>IF(ISBLANK(K8),"",K8)</f>
        <v>705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1346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1351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1372</v>
      </c>
      <c r="C28" s="373"/>
      <c r="D28" s="197"/>
      <c r="F28" s="514">
        <f>A5</f>
        <v>2020</v>
      </c>
      <c r="G28" s="310">
        <f>IF(ISBLANK(H5),"",H5)</f>
        <v>17.5</v>
      </c>
      <c r="H28" s="310">
        <f>IF(ISBLANK(G5),"",G5)</f>
        <v>24.7</v>
      </c>
      <c r="K28" s="514">
        <f>A5</f>
        <v>2020</v>
      </c>
      <c r="L28" s="310">
        <f>IF(ISBLANK(O5),"",O5)</f>
        <v>209</v>
      </c>
      <c r="M28" s="310">
        <f>IF(ISBLANK(N5),"",N5)</f>
        <v>209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18.3</v>
      </c>
      <c r="H29" s="479">
        <f t="shared" ref="H29:H30" si="15">IF(ISBLANK(G6),"",G6)</f>
        <v>25.2</v>
      </c>
      <c r="K29" s="486">
        <f t="shared" ref="K29:K30" si="16">A6</f>
        <v>2021</v>
      </c>
      <c r="L29" s="479">
        <f t="shared" ref="L29:L30" si="17">IF(ISBLANK(O6),"",O6)</f>
        <v>212</v>
      </c>
      <c r="M29" s="479">
        <f t="shared" ref="M29:M30" si="18">IF(ISBLANK(N6),"",N6)</f>
        <v>214</v>
      </c>
    </row>
    <row r="30" spans="1:15" x14ac:dyDescent="0.25">
      <c r="F30" s="481">
        <f t="shared" si="13"/>
        <v>2022</v>
      </c>
      <c r="G30" s="311">
        <f t="shared" si="14"/>
        <v>20.8</v>
      </c>
      <c r="H30" s="311">
        <f t="shared" si="15"/>
        <v>28.5</v>
      </c>
      <c r="K30" s="481">
        <f t="shared" si="16"/>
        <v>2022</v>
      </c>
      <c r="L30" s="311">
        <f t="shared" si="17"/>
        <v>215</v>
      </c>
      <c r="M30" s="311">
        <f t="shared" si="18"/>
        <v>239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17.5</v>
      </c>
      <c r="H35" s="310">
        <f>IF(ISBLANK(G5),"",G5)</f>
        <v>24.7</v>
      </c>
      <c r="K35" s="514">
        <f>A5</f>
        <v>2020</v>
      </c>
      <c r="L35" s="310">
        <f>IF(ISBLANK(O5),"",O5)</f>
        <v>209</v>
      </c>
      <c r="M35" s="310">
        <f>IF(ISBLANK(N5),"",N5)</f>
        <v>209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18.3</v>
      </c>
      <c r="H36" s="479">
        <f t="shared" ref="H36:H37" si="21">IF(ISBLANK(G6),"",G6)</f>
        <v>25.2</v>
      </c>
      <c r="K36" s="486">
        <f t="shared" ref="K36:K37" si="22">A6</f>
        <v>2021</v>
      </c>
      <c r="L36" s="479">
        <f t="shared" ref="L36:L37" si="23">IF(ISBLANK(O6),"",O6)</f>
        <v>212</v>
      </c>
      <c r="M36" s="479">
        <f t="shared" ref="M36:M37" si="24">IF(ISBLANK(N6),"",N6)</f>
        <v>214</v>
      </c>
    </row>
    <row r="37" spans="6:15" x14ac:dyDescent="0.25">
      <c r="F37" s="481">
        <f t="shared" si="19"/>
        <v>2022</v>
      </c>
      <c r="G37" s="311">
        <f t="shared" si="20"/>
        <v>20.8</v>
      </c>
      <c r="H37" s="311">
        <f t="shared" si="21"/>
        <v>28.5</v>
      </c>
      <c r="K37" s="481">
        <f t="shared" si="22"/>
        <v>2022</v>
      </c>
      <c r="L37" s="311">
        <f t="shared" si="23"/>
        <v>215</v>
      </c>
      <c r="M37" s="311">
        <f t="shared" si="24"/>
        <v>239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20.2</v>
      </c>
      <c r="D6" s="63">
        <v>19.899999999999999</v>
      </c>
      <c r="E6" s="35">
        <v>54.3</v>
      </c>
      <c r="F6" s="35">
        <v>53.4</v>
      </c>
      <c r="G6" s="35">
        <v>55.3</v>
      </c>
      <c r="H6" s="292">
        <v>25.6</v>
      </c>
      <c r="I6" s="35">
        <v>26.4</v>
      </c>
      <c r="J6" s="63">
        <v>24.8</v>
      </c>
      <c r="M6" s="127" t="s">
        <v>16</v>
      </c>
      <c r="N6" s="935">
        <f>IF(ISBLANK(B8),"",B8)</f>
        <v>18.3</v>
      </c>
      <c r="O6" s="935">
        <f>IF(ISBLANK(E8),"",E8)</f>
        <v>54.3</v>
      </c>
      <c r="P6" s="128">
        <f>IF(ISBLANK(H8),"",H8)</f>
        <v>27.4</v>
      </c>
    </row>
    <row r="7" spans="1:19" x14ac:dyDescent="0.25">
      <c r="A7" s="286">
        <v>2022</v>
      </c>
      <c r="B7" s="167">
        <v>18.7</v>
      </c>
      <c r="C7" s="94">
        <v>19.100000000000001</v>
      </c>
      <c r="D7" s="169">
        <v>18.2</v>
      </c>
      <c r="E7" s="94">
        <v>54.9</v>
      </c>
      <c r="F7" s="94">
        <v>54</v>
      </c>
      <c r="G7" s="94">
        <v>55.9</v>
      </c>
      <c r="H7" s="167">
        <v>26.4</v>
      </c>
      <c r="I7" s="94">
        <v>26.8</v>
      </c>
      <c r="J7" s="169">
        <v>25.8</v>
      </c>
    </row>
    <row r="8" spans="1:19" x14ac:dyDescent="0.25">
      <c r="A8" s="218">
        <v>2023</v>
      </c>
      <c r="B8" s="167">
        <v>18.3</v>
      </c>
      <c r="C8" s="94">
        <v>19.399999999999999</v>
      </c>
      <c r="D8" s="169">
        <v>16.899999999999999</v>
      </c>
      <c r="E8" s="94">
        <v>54.3</v>
      </c>
      <c r="F8" s="94">
        <v>52.9</v>
      </c>
      <c r="G8" s="94">
        <v>56</v>
      </c>
      <c r="H8" s="167">
        <v>27.4</v>
      </c>
      <c r="I8" s="94">
        <v>27.7</v>
      </c>
      <c r="J8" s="169">
        <v>27.1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16.899999999999999</v>
      </c>
      <c r="O12" s="936">
        <f>IF(ISBLANK(G8),"",G8)</f>
        <v>56</v>
      </c>
      <c r="P12" s="938">
        <f>IF(ISBLANK(J8),"",J8)</f>
        <v>27.1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19.399999999999999</v>
      </c>
      <c r="O13" s="937">
        <f>IF(ISBLANK(F8),"",F8)</f>
        <v>52.9</v>
      </c>
      <c r="P13" s="939">
        <f>IF(ISBLANK(I8),"",I8)</f>
        <v>27.7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18.3</v>
      </c>
      <c r="O20" s="935">
        <f>IF(ISBLANK(E8),"",E8)</f>
        <v>54.3</v>
      </c>
      <c r="P20" s="940">
        <f>IF(ISBLANK(H8),"",H8)</f>
        <v>27.4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16.899999999999999</v>
      </c>
      <c r="O24" s="936">
        <f>IF(ISBLANK(G8),"",G8)</f>
        <v>56</v>
      </c>
      <c r="P24" s="938">
        <f>IF(ISBLANK(J8),"",J8)</f>
        <v>27.1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19.399999999999999</v>
      </c>
      <c r="O25" s="937">
        <f>IF(ISBLANK(F8),"",F8)</f>
        <v>52.9</v>
      </c>
      <c r="P25" s="939">
        <f>IF(ISBLANK(I8),"",I8)</f>
        <v>27.7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517535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84856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513335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84167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1055299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173028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208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76265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24.1</v>
      </c>
      <c r="E20" s="600">
        <v>15.1</v>
      </c>
      <c r="F20" s="600">
        <v>15.5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41.9</v>
      </c>
      <c r="E21" s="751">
        <v>24.7</v>
      </c>
      <c r="F21" s="751">
        <v>25.1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20.7</v>
      </c>
      <c r="E22" s="752">
        <v>9.4</v>
      </c>
      <c r="F22" s="752">
        <v>9.1999999999999993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9.1999999999999993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50.2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15.5</v>
      </c>
      <c r="C30" s="204" t="s">
        <v>493</v>
      </c>
    </row>
    <row r="31" spans="1:11" x14ac:dyDescent="0.25">
      <c r="A31" s="698" t="s">
        <v>1430</v>
      </c>
      <c r="B31" s="734">
        <f>F21</f>
        <v>25.1</v>
      </c>
    </row>
    <row r="32" spans="1:11" x14ac:dyDescent="0.25">
      <c r="A32" s="698" t="s">
        <v>1431</v>
      </c>
      <c r="B32" s="734">
        <f>F22</f>
        <v>9.1999999999999993</v>
      </c>
    </row>
    <row r="33" spans="1:2" x14ac:dyDescent="0.25">
      <c r="A33" s="699" t="s">
        <v>1432</v>
      </c>
      <c r="B33" s="732">
        <f>100-(B30+B31+B32)</f>
        <v>50.2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75</v>
      </c>
      <c r="C4" s="71">
        <v>8</v>
      </c>
      <c r="D4" s="71">
        <v>2</v>
      </c>
      <c r="G4" s="217">
        <f>A4</f>
        <v>2021</v>
      </c>
      <c r="H4" s="289">
        <f>IF(ISBLANK(C4),"",C4)</f>
        <v>8</v>
      </c>
      <c r="I4" s="289">
        <f>IF(ISBLANK(D4),"",D4)</f>
        <v>2</v>
      </c>
    </row>
    <row r="5" spans="1:9" x14ac:dyDescent="0.25">
      <c r="A5" s="286">
        <v>2022</v>
      </c>
      <c r="B5" s="214">
        <v>68</v>
      </c>
      <c r="C5" s="214">
        <v>9</v>
      </c>
      <c r="D5" s="214">
        <v>2</v>
      </c>
      <c r="G5" s="286">
        <f t="shared" ref="G5:G6" si="0">A5</f>
        <v>2022</v>
      </c>
      <c r="H5" s="290">
        <f t="shared" ref="H5:H6" si="1">IF(ISBLANK(C5),"",C5)</f>
        <v>9</v>
      </c>
      <c r="I5" s="290">
        <f t="shared" ref="I5:I6" si="2">IF(ISBLANK(D5),"",D5)</f>
        <v>2</v>
      </c>
    </row>
    <row r="6" spans="1:9" x14ac:dyDescent="0.25">
      <c r="A6" s="218">
        <v>2023</v>
      </c>
      <c r="B6" s="168">
        <v>56</v>
      </c>
      <c r="C6" s="168">
        <v>13</v>
      </c>
      <c r="D6" s="168">
        <v>1</v>
      </c>
      <c r="G6" s="219">
        <f t="shared" si="0"/>
        <v>2023</v>
      </c>
      <c r="H6" s="291">
        <f t="shared" si="1"/>
        <v>13</v>
      </c>
      <c r="I6" s="291">
        <f t="shared" si="2"/>
        <v>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</v>
      </c>
      <c r="I12" s="289">
        <f>IF(ISBLANK(D4),"",D4)</f>
        <v>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</v>
      </c>
      <c r="I13" s="290">
        <f t="shared" si="4"/>
        <v>2</v>
      </c>
    </row>
    <row r="14" spans="1:9" x14ac:dyDescent="0.25">
      <c r="G14" s="219">
        <f t="shared" si="3"/>
        <v>2023</v>
      </c>
      <c r="H14" s="291">
        <f t="shared" ref="H14:I14" si="5">IF(ISBLANK(C6),"",C6)</f>
        <v>13</v>
      </c>
      <c r="I14" s="291">
        <f t="shared" si="5"/>
        <v>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189</v>
      </c>
      <c r="C23" s="71">
        <v>23</v>
      </c>
      <c r="D23" s="71">
        <v>21</v>
      </c>
      <c r="G23" s="217">
        <f>A23</f>
        <v>2021</v>
      </c>
      <c r="H23" s="289">
        <f>IF(ISBLANK(C23),"",C23)</f>
        <v>23</v>
      </c>
      <c r="I23" s="289">
        <f>IF(ISBLANK(D23),"",D23)</f>
        <v>21</v>
      </c>
    </row>
    <row r="24" spans="1:13" x14ac:dyDescent="0.25">
      <c r="A24" s="286">
        <v>2022</v>
      </c>
      <c r="B24" s="214">
        <v>199</v>
      </c>
      <c r="C24" s="214">
        <v>22</v>
      </c>
      <c r="D24" s="214">
        <v>32</v>
      </c>
      <c r="G24" s="286">
        <f t="shared" ref="G24:G25" si="6">A24</f>
        <v>2022</v>
      </c>
      <c r="H24" s="290">
        <f t="shared" ref="H24:H25" si="7">IF(ISBLANK(C24),"",C24)</f>
        <v>22</v>
      </c>
      <c r="I24" s="290">
        <f t="shared" ref="I24:I25" si="8">IF(ISBLANK(D24),"",D24)</f>
        <v>32</v>
      </c>
    </row>
    <row r="25" spans="1:13" x14ac:dyDescent="0.25">
      <c r="A25" s="218">
        <v>2023</v>
      </c>
      <c r="B25" s="168">
        <v>208</v>
      </c>
      <c r="C25" s="168">
        <v>23</v>
      </c>
      <c r="D25" s="168">
        <v>32</v>
      </c>
      <c r="G25" s="219">
        <f t="shared" si="6"/>
        <v>2023</v>
      </c>
      <c r="H25" s="291">
        <f t="shared" si="7"/>
        <v>23</v>
      </c>
      <c r="I25" s="291">
        <f t="shared" si="8"/>
        <v>32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23</v>
      </c>
      <c r="I31" s="289">
        <f>IF(ISBLANK(D23),"",D23)</f>
        <v>21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22</v>
      </c>
      <c r="I32" s="290">
        <f t="shared" si="10"/>
        <v>32</v>
      </c>
    </row>
    <row r="33" spans="7:9" x14ac:dyDescent="0.25">
      <c r="G33" s="219">
        <f t="shared" si="9"/>
        <v>2023</v>
      </c>
      <c r="H33" s="291">
        <f t="shared" ref="H33:I33" si="11">IF(ISBLANK(C25),"",C25)</f>
        <v>23</v>
      </c>
      <c r="I33" s="291">
        <f t="shared" si="11"/>
        <v>32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123417</v>
      </c>
      <c r="C4" s="1077">
        <v>17825</v>
      </c>
      <c r="D4" s="110">
        <v>214876</v>
      </c>
      <c r="E4" s="70">
        <v>31034</v>
      </c>
      <c r="F4" s="1076">
        <v>105963</v>
      </c>
      <c r="G4" s="70">
        <v>15304</v>
      </c>
      <c r="H4" s="1078">
        <v>512247</v>
      </c>
      <c r="I4" s="1077">
        <v>73981</v>
      </c>
    </row>
    <row r="5" spans="1:9" x14ac:dyDescent="0.25">
      <c r="A5" s="587">
        <v>2021</v>
      </c>
      <c r="B5" s="1079">
        <v>148606</v>
      </c>
      <c r="C5" s="1080">
        <v>21922</v>
      </c>
      <c r="D5" s="160">
        <v>243436</v>
      </c>
      <c r="E5" s="212">
        <v>35910</v>
      </c>
      <c r="F5" s="1079">
        <v>92405</v>
      </c>
      <c r="G5" s="212">
        <v>13631</v>
      </c>
      <c r="H5" s="1081">
        <v>986785</v>
      </c>
      <c r="I5" s="1080">
        <v>145565</v>
      </c>
    </row>
    <row r="6" spans="1:9" x14ac:dyDescent="0.25">
      <c r="A6" s="588">
        <v>2022</v>
      </c>
      <c r="B6" s="1082">
        <v>163110</v>
      </c>
      <c r="C6" s="1083">
        <v>26744</v>
      </c>
      <c r="D6" s="169">
        <v>265063</v>
      </c>
      <c r="E6" s="167">
        <v>43460</v>
      </c>
      <c r="F6" s="1082">
        <v>97347</v>
      </c>
      <c r="G6" s="167">
        <v>15961</v>
      </c>
      <c r="H6" s="1084">
        <v>1055299</v>
      </c>
      <c r="I6" s="1083">
        <v>173028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45526</v>
      </c>
      <c r="C4" s="1076">
        <v>425527</v>
      </c>
      <c r="D4" s="1077">
        <v>61457</v>
      </c>
      <c r="E4" s="1076">
        <v>427537</v>
      </c>
      <c r="F4" s="1077">
        <v>61747</v>
      </c>
    </row>
    <row r="5" spans="1:6" x14ac:dyDescent="0.25">
      <c r="A5" s="480">
        <v>2021</v>
      </c>
      <c r="B5" s="1081">
        <v>46605</v>
      </c>
      <c r="C5" s="1079">
        <v>516711</v>
      </c>
      <c r="D5" s="1080">
        <v>76222</v>
      </c>
      <c r="E5" s="1079">
        <v>481295</v>
      </c>
      <c r="F5" s="1080">
        <v>70998</v>
      </c>
    </row>
    <row r="6" spans="1:6" ht="15.75" thickBot="1" x14ac:dyDescent="0.3">
      <c r="A6" s="960">
        <v>2022</v>
      </c>
      <c r="B6" s="1085">
        <v>76265</v>
      </c>
      <c r="C6" s="1086">
        <v>517535</v>
      </c>
      <c r="D6" s="1087">
        <v>84856</v>
      </c>
      <c r="E6" s="1086">
        <v>513335</v>
      </c>
      <c r="F6" s="1087">
        <v>84167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Bosilegrad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571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6099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4.8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74.150000000000006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229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2.29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6008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5275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155</v>
      </c>
      <c r="C63" s="548">
        <f>IF(ISBLANK('DEM2'!C7),"-",'DEM2'!C7)</f>
        <v>171</v>
      </c>
      <c r="D63" s="548"/>
      <c r="E63" s="548">
        <f>IF(ISBLANK('DEM2'!D8),"-",'DEM2'!D8)</f>
        <v>134</v>
      </c>
      <c r="F63" s="548">
        <f>IF(ISBLANK('DEM2'!C8),"-",'DEM2'!C8)</f>
        <v>146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203</v>
      </c>
      <c r="C64" s="317">
        <f>IF(ISBLANK('DEM2'!F7),"-",'DEM2'!F7)</f>
        <v>196</v>
      </c>
      <c r="D64" s="789"/>
      <c r="E64" s="317">
        <f>IF(ISBLANK('DEM2'!G8),"-",'DEM2'!G8)</f>
        <v>172</v>
      </c>
      <c r="F64" s="317">
        <f>IF(ISBLANK('DEM2'!F8),"-",'DEM2'!F8)</f>
        <v>167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135</v>
      </c>
      <c r="C65" s="345">
        <f>IF(ISBLANK('DEM2'!I7),"-",'DEM2'!I7)</f>
        <v>147</v>
      </c>
      <c r="D65" s="393"/>
      <c r="E65" s="345">
        <f>IF(ISBLANK('DEM2'!J8),"-",'DEM2'!J8)</f>
        <v>122</v>
      </c>
      <c r="F65" s="345">
        <f>IF(ISBLANK('DEM2'!I8),"-",'DEM2'!I8)</f>
        <v>125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461</v>
      </c>
      <c r="C66" s="348">
        <f>IF(ISBLANK('DEM2'!L7),"-",'DEM2'!L7)</f>
        <v>472</v>
      </c>
      <c r="D66" s="394"/>
      <c r="E66" s="348">
        <f>IF(ISBLANK('DEM2'!M8),"-",'DEM2'!M8)</f>
        <v>398</v>
      </c>
      <c r="F66" s="348">
        <f>IF(ISBLANK('DEM2'!L8),"-",'DEM2'!L8)</f>
        <v>405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519</v>
      </c>
      <c r="C67" s="345">
        <f>IF(ISBLANK('DEM2'!O7),"-",'DEM2'!O7)</f>
        <v>594</v>
      </c>
      <c r="D67" s="393"/>
      <c r="E67" s="345">
        <f>IF(ISBLANK('DEM2'!P8),"-",'DEM2'!P8)</f>
        <v>404</v>
      </c>
      <c r="F67" s="345">
        <f>IF(ISBLANK('DEM2'!O8),"-",'DEM2'!O8)</f>
        <v>473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1977</v>
      </c>
      <c r="C68" s="317">
        <f>IF(ISBLANK('DEM2'!R7),"-",'DEM2'!R7)</f>
        <v>2379</v>
      </c>
      <c r="D68" s="395"/>
      <c r="E68" s="317">
        <f>IF(ISBLANK('DEM2'!S8),"-",'DEM2'!S8)</f>
        <v>1816</v>
      </c>
      <c r="F68" s="317">
        <f>IF(ISBLANK('DEM2'!R8),"-",'DEM2'!R8)</f>
        <v>2062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3254</v>
      </c>
      <c r="C69" s="463">
        <f>IF(ISBLANK('DEM2'!U7),"-",'DEM2'!U7)</f>
        <v>3525</v>
      </c>
      <c r="D69" s="799"/>
      <c r="E69" s="463">
        <f>IF(ISBLANK('DEM2'!V8),"-",'DEM2'!V8)</f>
        <v>2975</v>
      </c>
      <c r="F69" s="463">
        <f>IF(ISBLANK('DEM2'!U8),"-",'DEM2'!U8)</f>
        <v>3124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24.4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27.8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1372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1510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24.8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62097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1303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227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51.6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158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38.4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21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1055299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173028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265063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190183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43460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163110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26744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97347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15961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517535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84856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513335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84167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56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208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76265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1671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2329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329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4084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1665</v>
      </c>
      <c r="C300" s="808">
        <f>IF(ISBLANK(POLJ3!C4),"-",POLJ3!C4)</f>
        <v>483</v>
      </c>
      <c r="D300" s="1160">
        <f>IF(ISBLANK(POLJ3!D4),"-",POLJ3!D4)</f>
        <v>1182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2767</v>
      </c>
      <c r="C301" s="789">
        <f>IF(ISBLANK(POLJ3!C5),"-",POLJ3!C5)</f>
        <v>1539</v>
      </c>
      <c r="D301" s="1161">
        <f>IF(ISBLANK(POLJ3!D5),"-",POLJ3!D5)</f>
        <v>1228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18</v>
      </c>
      <c r="C303" s="791">
        <f>IF(ISBLANK(POLJ3!C7),"-",POLJ3!C7)</f>
        <v>14</v>
      </c>
      <c r="D303" s="1163">
        <f>IF(ISBLANK(POLJ3!D7),"-",POLJ3!D7)</f>
        <v>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1671</v>
      </c>
      <c r="C304" s="807">
        <f>IF(ISBLANK(POLJ3!C8),"-",POLJ3!C8)</f>
        <v>477</v>
      </c>
      <c r="D304" s="1164">
        <f>IF(ISBLANK(POLJ3!D8),"-",POLJ3!D8)</f>
        <v>1194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18.39</v>
      </c>
      <c r="C310" s="1165"/>
      <c r="D310" s="3"/>
      <c r="E310" s="5"/>
      <c r="F310" s="5"/>
      <c r="G310" s="815" t="s">
        <v>854</v>
      </c>
      <c r="H310" s="816">
        <f>IF(ISBLANK(POLJ2!H3),"-",POLJ2!H3)</f>
        <v>2893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1316.39</v>
      </c>
      <c r="C311" s="1154"/>
      <c r="D311" s="3"/>
      <c r="E311" s="5"/>
      <c r="F311" s="5"/>
      <c r="G311" s="810" t="s">
        <v>855</v>
      </c>
      <c r="H311" s="248">
        <f>IF(ISBLANK(POLJ2!H4),"-",POLJ2!H4)</f>
        <v>3240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465.47</v>
      </c>
      <c r="C312" s="1154"/>
      <c r="D312" s="3"/>
      <c r="E312" s="5"/>
      <c r="F312" s="5"/>
      <c r="G312" s="810" t="s">
        <v>856</v>
      </c>
      <c r="H312" s="248">
        <f>IF(ISBLANK(POLJ2!H5),"-",POLJ2!H5)</f>
        <v>6584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7.0000000000000007E-2</v>
      </c>
      <c r="C313" s="1154"/>
      <c r="D313" s="3"/>
      <c r="E313" s="5"/>
      <c r="F313" s="5"/>
      <c r="G313" s="812" t="s">
        <v>857</v>
      </c>
      <c r="H313" s="249">
        <f>IF(ISBLANK(POLJ2!H6),"-",POLJ2!H6)</f>
        <v>15449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0.4</v>
      </c>
      <c r="C314" s="1154"/>
      <c r="D314" s="3"/>
      <c r="E314" s="5"/>
      <c r="F314" s="5"/>
      <c r="G314" s="814" t="s">
        <v>847</v>
      </c>
      <c r="H314" s="817">
        <f>IF(ISBLANK(POLJ2!H7),"-",POLJ2!H7)</f>
        <v>28166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4427.22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6227.94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0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88</v>
      </c>
      <c r="I364" s="808">
        <f>IF(ISBLANK(OBRAZ2!I6),"-",OBRAZ2!I6)</f>
        <v>76</v>
      </c>
      <c r="J364" s="808">
        <f>IF(ISBLANK(OBRAZ2!J6),"-",OBRAZ2!J6)</f>
        <v>12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46.3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41.53846153846154</v>
      </c>
      <c r="I377" s="851">
        <f>IF(ISBLANK(OBRAZ2!C14),"-",OBRAZ2!C23)</f>
        <v>47.727272727272727</v>
      </c>
      <c r="J377" s="851">
        <f>IF(ISBLANK(OBRAZ2!D14),"-",OBRAZ2!D23)</f>
        <v>53.409090909090907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58.461538461538467</v>
      </c>
      <c r="I379" s="851">
        <f>IF(ISBLANK(OBRAZ2!C16),"-",OBRAZ2!C25)</f>
        <v>30.681818181818183</v>
      </c>
      <c r="J379" s="851">
        <f>IF(ISBLANK(OBRAZ2!D16),"-",OBRAZ2!D25)</f>
        <v>15.909090909090908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21.59090909090909</v>
      </c>
      <c r="J380" s="852">
        <f>IF(ISBLANK(OBRAZ2!D17),"-",OBRAZ2!D26)</f>
        <v>30.681818181818183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142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51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110.9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143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50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0.75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80.8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1.23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93.3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83.9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2064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33.799999999999997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688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2013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5.0999999999999996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254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251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32.9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1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65.900000000000006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1443.194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1632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92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1570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30199.98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15.29325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76</v>
      </c>
      <c r="D696" s="3"/>
      <c r="E696" s="5"/>
      <c r="F696" s="5"/>
      <c r="G696" s="837">
        <v>2012</v>
      </c>
      <c r="H696" s="835">
        <f>IF(ISBLANK(INDEKSI2!B5),"-",INDEKSI2!B5)</f>
        <v>26.64</v>
      </c>
      <c r="I696" s="835">
        <f>IF(ISBLANK(INDEKSI2!C5),"-",INDEKSI2!C5)</f>
        <v>104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44.23</v>
      </c>
      <c r="D697" s="3"/>
      <c r="E697" s="5"/>
      <c r="F697" s="5"/>
      <c r="G697" s="838">
        <v>2013</v>
      </c>
      <c r="H697" s="559">
        <f>IF(ISBLANK(INDEKSI2!B6),"-",INDEKSI2!B6)</f>
        <v>28.48</v>
      </c>
      <c r="I697" s="559">
        <f>IF(ISBLANK(INDEKSI2!C6),"-",INDEKSI2!C6)</f>
        <v>97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16.11</v>
      </c>
      <c r="I698" s="836">
        <f>IF(ISBLANK(INDEKSI2!C7),"-",INDEKSI2!C7)</f>
        <v>155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2946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231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38.4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51.6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16.11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15.29325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44.23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20.239999999999998</v>
      </c>
      <c r="C4" s="721">
        <v>136</v>
      </c>
      <c r="D4" s="710"/>
      <c r="E4" s="711"/>
      <c r="F4" s="712"/>
    </row>
    <row r="5" spans="1:6" x14ac:dyDescent="0.25">
      <c r="A5" s="286">
        <v>2012</v>
      </c>
      <c r="B5" s="614">
        <v>26.64</v>
      </c>
      <c r="C5" s="722">
        <v>104</v>
      </c>
      <c r="D5" s="713"/>
      <c r="E5" s="641"/>
      <c r="F5" s="714"/>
    </row>
    <row r="6" spans="1:6" x14ac:dyDescent="0.25">
      <c r="A6" s="286">
        <v>2013</v>
      </c>
      <c r="B6" s="614">
        <v>28.48</v>
      </c>
      <c r="C6" s="722">
        <v>97</v>
      </c>
      <c r="D6" s="715">
        <v>15.29325</v>
      </c>
      <c r="E6" s="609">
        <v>76</v>
      </c>
      <c r="F6" s="716">
        <v>44.23</v>
      </c>
    </row>
    <row r="7" spans="1:6" x14ac:dyDescent="0.25">
      <c r="A7" s="219">
        <v>2014</v>
      </c>
      <c r="B7" s="615">
        <v>16.11</v>
      </c>
      <c r="C7" s="723">
        <v>155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1671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329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2329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18.39</v>
      </c>
      <c r="G3" s="217" t="s">
        <v>765</v>
      </c>
      <c r="H3" s="71">
        <v>2893</v>
      </c>
    </row>
    <row r="4" spans="1:9" x14ac:dyDescent="0.25">
      <c r="A4" s="286" t="s">
        <v>760</v>
      </c>
      <c r="B4" s="214">
        <v>1316.39</v>
      </c>
      <c r="G4" s="286" t="s">
        <v>766</v>
      </c>
      <c r="H4" s="214">
        <v>3240</v>
      </c>
    </row>
    <row r="5" spans="1:9" x14ac:dyDescent="0.25">
      <c r="A5" s="286" t="s">
        <v>761</v>
      </c>
      <c r="B5" s="214">
        <v>465.47</v>
      </c>
      <c r="G5" s="286" t="s">
        <v>767</v>
      </c>
      <c r="H5" s="214">
        <v>6584</v>
      </c>
    </row>
    <row r="6" spans="1:9" x14ac:dyDescent="0.25">
      <c r="A6" s="286" t="s">
        <v>762</v>
      </c>
      <c r="B6" s="214">
        <v>7.0000000000000007E-2</v>
      </c>
      <c r="G6" s="286" t="s">
        <v>768</v>
      </c>
      <c r="H6" s="214">
        <v>15449</v>
      </c>
    </row>
    <row r="7" spans="1:9" x14ac:dyDescent="0.25">
      <c r="A7" s="286" t="s">
        <v>763</v>
      </c>
      <c r="B7" s="214">
        <v>0.4</v>
      </c>
      <c r="G7" s="1" t="s">
        <v>24</v>
      </c>
      <c r="H7" s="288">
        <v>28166</v>
      </c>
    </row>
    <row r="8" spans="1:9" x14ac:dyDescent="0.25">
      <c r="A8" s="287" t="s">
        <v>764</v>
      </c>
      <c r="B8" s="73">
        <v>4427.22</v>
      </c>
    </row>
    <row r="9" spans="1:9" x14ac:dyDescent="0.25">
      <c r="A9" s="1" t="s">
        <v>24</v>
      </c>
      <c r="B9" s="288">
        <v>6227.94</v>
      </c>
      <c r="I9" s="41" t="s">
        <v>876</v>
      </c>
    </row>
    <row r="10" spans="1:9" x14ac:dyDescent="0.25">
      <c r="G10" s="29" t="s">
        <v>775</v>
      </c>
      <c r="H10" s="58">
        <v>4084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1665</v>
      </c>
      <c r="C4" s="55">
        <v>483</v>
      </c>
      <c r="D4" s="110">
        <v>1182</v>
      </c>
    </row>
    <row r="5" spans="1:4" ht="30" customHeight="1" x14ac:dyDescent="0.25">
      <c r="A5" s="274" t="s">
        <v>884</v>
      </c>
      <c r="B5" s="212">
        <v>2767</v>
      </c>
      <c r="C5" s="58">
        <v>1539</v>
      </c>
      <c r="D5" s="160">
        <v>1228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18</v>
      </c>
      <c r="C7" s="58">
        <v>14</v>
      </c>
      <c r="D7" s="160">
        <v>4</v>
      </c>
    </row>
    <row r="8" spans="1:4" x14ac:dyDescent="0.25">
      <c r="A8" s="201" t="s">
        <v>774</v>
      </c>
      <c r="B8" s="72">
        <v>1671</v>
      </c>
      <c r="C8" s="61">
        <v>477</v>
      </c>
      <c r="D8" s="111">
        <v>1194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55.619804842790025</v>
      </c>
      <c r="C15" s="278">
        <f>D5/B5*100</f>
        <v>44.380195157209975</v>
      </c>
    </row>
    <row r="16" spans="1:4" ht="30" x14ac:dyDescent="0.25">
      <c r="A16" s="279" t="s">
        <v>821</v>
      </c>
      <c r="B16" s="283">
        <f>C4/B4*100</f>
        <v>29.009009009009006</v>
      </c>
      <c r="C16" s="280">
        <f>D4/B4*100</f>
        <v>70.990990990990994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55.619804842790025</v>
      </c>
      <c r="C22" s="278">
        <f t="shared" si="0"/>
        <v>44.380195157209975</v>
      </c>
    </row>
    <row r="23" spans="1:3" ht="30" x14ac:dyDescent="0.25">
      <c r="A23" s="279" t="s">
        <v>858</v>
      </c>
      <c r="B23" s="285">
        <f t="shared" si="0"/>
        <v>29.009009009009006</v>
      </c>
      <c r="C23" s="284">
        <f t="shared" si="0"/>
        <v>70.990990990990994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0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46.3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78</v>
      </c>
      <c r="C6" s="973">
        <v>68</v>
      </c>
      <c r="D6" s="945">
        <v>10</v>
      </c>
      <c r="E6" s="973">
        <v>65</v>
      </c>
      <c r="F6" s="973">
        <v>55</v>
      </c>
      <c r="G6" s="945">
        <v>10</v>
      </c>
      <c r="H6" s="599">
        <v>88</v>
      </c>
      <c r="I6" s="616">
        <v>76</v>
      </c>
      <c r="J6" s="945">
        <v>12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27</v>
      </c>
      <c r="C14" s="751">
        <v>42</v>
      </c>
      <c r="D14" s="751">
        <v>47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38</v>
      </c>
      <c r="C16" s="1029">
        <v>27</v>
      </c>
      <c r="D16" s="751">
        <v>14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19</v>
      </c>
      <c r="D17" s="752">
        <v>27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41.53846153846154</v>
      </c>
      <c r="C23" s="290">
        <f>C14/SUM(C12:C17)*100</f>
        <v>47.727272727272727</v>
      </c>
      <c r="D23" s="290">
        <f>D14/SUM(D12:D17)*100</f>
        <v>53.409090909090907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58.461538461538467</v>
      </c>
      <c r="C25" s="290">
        <f>C16/SUM(C12:C17)*100</f>
        <v>30.681818181818183</v>
      </c>
      <c r="D25" s="290">
        <f>D16/SUM(D12:D17)*100</f>
        <v>15.909090909090908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21.59090909090909</v>
      </c>
      <c r="D26" s="291">
        <f>D17/SUM(D12:D17)*100</f>
        <v>30.681818181818183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72.599999999999994</v>
      </c>
      <c r="C7" s="600">
        <v>19.2</v>
      </c>
      <c r="D7" s="600">
        <v>18.5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27.4</v>
      </c>
      <c r="C9" s="752">
        <v>80.8</v>
      </c>
      <c r="D9" s="752">
        <v>81.5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72.599999999999994</v>
      </c>
      <c r="C13" s="697">
        <f t="shared" ref="C13:D13" si="1">IF(ISBLANK(C7),"",C7)</f>
        <v>19.2</v>
      </c>
      <c r="D13" s="697">
        <f t="shared" si="1"/>
        <v>18.5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27.4</v>
      </c>
      <c r="C15" s="699">
        <f t="shared" si="2"/>
        <v>80.8</v>
      </c>
      <c r="D15" s="699">
        <f t="shared" si="2"/>
        <v>81.5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72.599999999999994</v>
      </c>
      <c r="C18" s="697">
        <f t="shared" ref="C18:D18" si="4">IF(ISBLANK(C7),"",C7)</f>
        <v>19.2</v>
      </c>
      <c r="D18" s="697">
        <f t="shared" si="4"/>
        <v>18.5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27.4</v>
      </c>
      <c r="C20" s="699">
        <f t="shared" si="5"/>
        <v>80.8</v>
      </c>
      <c r="D20" s="699">
        <f t="shared" si="5"/>
        <v>81.5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60.6</v>
      </c>
      <c r="C5" s="611">
        <v>66.7</v>
      </c>
      <c r="D5" s="1030">
        <v>63.3</v>
      </c>
      <c r="F5" s="28"/>
      <c r="G5" s="693">
        <f>A5</f>
        <v>2020</v>
      </c>
      <c r="H5" s="669">
        <f>IF(ISBLANK(B5),"",B5)</f>
        <v>60.6</v>
      </c>
      <c r="I5" s="618">
        <f t="shared" ref="H5:I7" si="0">IF(ISBLANK(C5),"",C5)</f>
        <v>66.7</v>
      </c>
    </row>
    <row r="6" spans="1:10" x14ac:dyDescent="0.25">
      <c r="A6" s="749">
        <v>2021</v>
      </c>
      <c r="B6" s="601">
        <v>82.8</v>
      </c>
      <c r="C6" s="612">
        <v>78.599999999999994</v>
      </c>
      <c r="D6" s="946">
        <v>80.7</v>
      </c>
      <c r="F6" s="44"/>
      <c r="G6" s="693">
        <f t="shared" ref="G6:G7" si="1">A6</f>
        <v>2021</v>
      </c>
      <c r="H6" s="670">
        <f t="shared" si="0"/>
        <v>82.8</v>
      </c>
      <c r="I6" s="619">
        <f t="shared" si="0"/>
        <v>78.599999999999994</v>
      </c>
    </row>
    <row r="7" spans="1:10" x14ac:dyDescent="0.25">
      <c r="A7" s="750">
        <v>2022</v>
      </c>
      <c r="B7" s="601">
        <v>89.5</v>
      </c>
      <c r="C7" s="612">
        <v>88.9</v>
      </c>
      <c r="D7" s="946">
        <v>89.1</v>
      </c>
      <c r="F7" s="44"/>
      <c r="G7" s="693">
        <f t="shared" si="1"/>
        <v>2022</v>
      </c>
      <c r="H7" s="671">
        <f t="shared" si="0"/>
        <v>89.5</v>
      </c>
      <c r="I7" s="620">
        <f t="shared" si="0"/>
        <v>88.9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60.6</v>
      </c>
      <c r="I13" s="618">
        <f>IF(ISBLANK(C5),"",C5)</f>
        <v>66.7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82.8</v>
      </c>
      <c r="I14" s="619">
        <f t="shared" si="3"/>
        <v>78.599999999999994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89.5</v>
      </c>
      <c r="I15" s="620">
        <f t="shared" si="4"/>
        <v>88.9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Bosilegrad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571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6099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4.8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74.150000000000006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229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2.29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6008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5275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155</v>
      </c>
      <c r="C63" s="548">
        <f>IF(ISBLANK('DEM2'!C7),"-",'DEM2'!C7)</f>
        <v>171</v>
      </c>
      <c r="D63" s="548"/>
      <c r="E63" s="548">
        <f>IF(ISBLANK('DEM2'!D8),"-",'DEM2'!D8)</f>
        <v>134</v>
      </c>
      <c r="F63" s="548">
        <f>IF(ISBLANK('DEM2'!C8),"-",'DEM2'!C8)</f>
        <v>146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203</v>
      </c>
      <c r="C64" s="317">
        <f>IF(ISBLANK('DEM2'!F7),"-",'DEM2'!F7)</f>
        <v>196</v>
      </c>
      <c r="D64" s="789"/>
      <c r="E64" s="317">
        <f>IF(ISBLANK('DEM2'!G8),"-",'DEM2'!G8)</f>
        <v>172</v>
      </c>
      <c r="F64" s="317">
        <f>IF(ISBLANK('DEM2'!F8),"-",'DEM2'!F8)</f>
        <v>167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135</v>
      </c>
      <c r="C65" s="345">
        <f>IF(ISBLANK('DEM2'!I7),"-",'DEM2'!I7)</f>
        <v>147</v>
      </c>
      <c r="D65" s="393"/>
      <c r="E65" s="345">
        <f>IF(ISBLANK('DEM2'!J8),"-",'DEM2'!J8)</f>
        <v>122</v>
      </c>
      <c r="F65" s="345">
        <f>IF(ISBLANK('DEM2'!I8),"-",'DEM2'!I8)</f>
        <v>125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461</v>
      </c>
      <c r="C66" s="317">
        <f>IF(ISBLANK('DEM2'!L7),"-",'DEM2'!L7)</f>
        <v>472</v>
      </c>
      <c r="D66" s="395"/>
      <c r="E66" s="317">
        <f>IF(ISBLANK('DEM2'!M8),"-",'DEM2'!M8)</f>
        <v>398</v>
      </c>
      <c r="F66" s="317">
        <f>IF(ISBLANK('DEM2'!L8),"-",'DEM2'!L8)</f>
        <v>405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519</v>
      </c>
      <c r="C67" s="317">
        <f>IF(ISBLANK('DEM2'!O7),"-",'DEM2'!O7)</f>
        <v>594</v>
      </c>
      <c r="D67" s="395"/>
      <c r="E67" s="317">
        <f>IF(ISBLANK('DEM2'!P8),"-",'DEM2'!P8)</f>
        <v>404</v>
      </c>
      <c r="F67" s="317">
        <f>IF(ISBLANK('DEM2'!O8),"-",'DEM2'!O8)</f>
        <v>473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1977</v>
      </c>
      <c r="C68" s="414">
        <f>IF(ISBLANK('DEM2'!R7),"-",'DEM2'!R7)</f>
        <v>2379</v>
      </c>
      <c r="D68" s="420"/>
      <c r="E68" s="414">
        <f>IF(ISBLANK('DEM2'!S8),"-",'DEM2'!S8)</f>
        <v>1816</v>
      </c>
      <c r="F68" s="414">
        <f>IF(ISBLANK('DEM2'!R8),"-",'DEM2'!R8)</f>
        <v>2062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3254</v>
      </c>
      <c r="C69" s="463">
        <f>IF(ISBLANK('DEM2'!U7),"-",'DEM2'!U7)</f>
        <v>3525</v>
      </c>
      <c r="D69" s="799"/>
      <c r="E69" s="463">
        <f>IF(ISBLANK('DEM2'!V8),"-",'DEM2'!V8)</f>
        <v>2975</v>
      </c>
      <c r="F69" s="463">
        <f>IF(ISBLANK('DEM2'!U8),"-",'DEM2'!U8)</f>
        <v>3124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24.4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27.8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1372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1510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24.8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62097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1303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227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51.6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158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38.4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21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1055299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173028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265063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190183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43460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163110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26744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97347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15961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517535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84856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513335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84167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56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208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76265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1671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2329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329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4084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1665</v>
      </c>
      <c r="C300" s="808">
        <f>IF(ISBLANK(POLJ3!C4),"-",POLJ3!C4)</f>
        <v>483</v>
      </c>
      <c r="D300" s="1160">
        <f>IF(ISBLANK(POLJ3!D4),"-",POLJ3!D4)</f>
        <v>1182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2767</v>
      </c>
      <c r="C301" s="789">
        <f>IF(ISBLANK(POLJ3!C5),"-",POLJ3!C5)</f>
        <v>1539</v>
      </c>
      <c r="D301" s="1161">
        <f>IF(ISBLANK(POLJ3!D5),"-",POLJ3!D5)</f>
        <v>1228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18</v>
      </c>
      <c r="C303" s="791">
        <f>IF(ISBLANK(POLJ3!C7),"-",POLJ3!C7)</f>
        <v>14</v>
      </c>
      <c r="D303" s="1163">
        <f>IF(ISBLANK(POLJ3!D7),"-",POLJ3!D7)</f>
        <v>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1671</v>
      </c>
      <c r="C304" s="807">
        <f>IF(ISBLANK(POLJ3!C8),"-",POLJ3!C8)</f>
        <v>477</v>
      </c>
      <c r="D304" s="1164">
        <f>IF(ISBLANK(POLJ3!D8),"-",POLJ3!D8)</f>
        <v>1194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18.39</v>
      </c>
      <c r="C310" s="1165"/>
      <c r="D310" s="3"/>
      <c r="E310" s="5"/>
      <c r="F310" s="5"/>
      <c r="G310" s="815" t="s">
        <v>765</v>
      </c>
      <c r="H310" s="816">
        <f>IF(ISBLANK(POLJ2!H3),"-",POLJ2!H3)</f>
        <v>2893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1316.39</v>
      </c>
      <c r="C311" s="1154"/>
      <c r="D311" s="3"/>
      <c r="E311" s="5"/>
      <c r="F311" s="5"/>
      <c r="G311" s="810" t="s">
        <v>766</v>
      </c>
      <c r="H311" s="248">
        <f>IF(ISBLANK(POLJ2!H4),"-",POLJ2!H4)</f>
        <v>3240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465.47</v>
      </c>
      <c r="C312" s="1154"/>
      <c r="D312" s="3"/>
      <c r="E312" s="5"/>
      <c r="F312" s="5"/>
      <c r="G312" s="810" t="s">
        <v>767</v>
      </c>
      <c r="H312" s="248">
        <f>IF(ISBLANK(POLJ2!H5),"-",POLJ2!H5)</f>
        <v>6584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7.0000000000000007E-2</v>
      </c>
      <c r="C313" s="1154"/>
      <c r="D313" s="3"/>
      <c r="E313" s="5"/>
      <c r="F313" s="5"/>
      <c r="G313" s="812" t="s">
        <v>768</v>
      </c>
      <c r="H313" s="249">
        <f>IF(ISBLANK(POLJ2!H6),"-",POLJ2!H6)</f>
        <v>15449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0.4</v>
      </c>
      <c r="C314" s="1154"/>
      <c r="D314" s="3"/>
      <c r="E314" s="5"/>
      <c r="F314" s="5"/>
      <c r="G314" s="814" t="s">
        <v>16</v>
      </c>
      <c r="H314" s="817">
        <f>IF(ISBLANK(POLJ2!H7),"-",POLJ2!H7)</f>
        <v>28166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4427.22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6227.94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0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88</v>
      </c>
      <c r="I364" s="808">
        <f>IF(ISBLANK(OBRAZ2!I6),"-",OBRAZ2!I6)</f>
        <v>76</v>
      </c>
      <c r="J364" s="808">
        <f>IF(ISBLANK(OBRAZ2!J6),"-",OBRAZ2!J6)</f>
        <v>12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46.3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41.53846153846154</v>
      </c>
      <c r="I377" s="851">
        <f>IF(ISBLANK(OBRAZ2!C14),"-",OBRAZ2!C23)</f>
        <v>47.727272727272727</v>
      </c>
      <c r="J377" s="851">
        <f>IF(ISBLANK(OBRAZ2!D14),"-",OBRAZ2!D23)</f>
        <v>53.409090909090907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58.461538461538467</v>
      </c>
      <c r="I379" s="851">
        <f>IF(ISBLANK(OBRAZ2!C16),"-",OBRAZ2!C25)</f>
        <v>30.681818181818183</v>
      </c>
      <c r="J379" s="851">
        <f>IF(ISBLANK(OBRAZ2!D16),"-",OBRAZ2!D25)</f>
        <v>15.909090909090908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21.59090909090909</v>
      </c>
      <c r="J380" s="852">
        <f>IF(ISBLANK(OBRAZ2!D17),"-",OBRAZ2!D26)</f>
        <v>30.681818181818183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142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51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110.9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143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50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0.75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3.3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80.8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1.23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93.3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83.9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2064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33.799999999999997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688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2013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5.0999999999999996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254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251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32.9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1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65.900000000000006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1443.194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1632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92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1570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30199.98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15.29325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76</v>
      </c>
      <c r="D696" s="315"/>
      <c r="E696" s="314"/>
      <c r="F696" s="5"/>
      <c r="G696" s="837">
        <v>2012</v>
      </c>
      <c r="H696" s="835">
        <f>IF(ISBLANK(INDEKSI2!B5),"-",INDEKSI2!B5)</f>
        <v>26.64</v>
      </c>
      <c r="I696" s="835">
        <f>IF(ISBLANK(INDEKSI2!C5),"-",INDEKSI2!C5)</f>
        <v>104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44.23</v>
      </c>
      <c r="D697" s="315"/>
      <c r="E697" s="314"/>
      <c r="F697" s="5"/>
      <c r="G697" s="838">
        <v>2013</v>
      </c>
      <c r="H697" s="559">
        <f>IF(ISBLANK(INDEKSI2!B6),"-",INDEKSI2!B6)</f>
        <v>28.48</v>
      </c>
      <c r="I697" s="559">
        <f>IF(ISBLANK(INDEKSI2!C6),"-",INDEKSI2!C6)</f>
        <v>97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16.11</v>
      </c>
      <c r="I698" s="836">
        <f>IF(ISBLANK(INDEKSI2!C7),"-",INDEKSI2!C7)</f>
        <v>155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2946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231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</v>
      </c>
      <c r="D6" s="612">
        <v>1</v>
      </c>
      <c r="E6" s="612">
        <v>3</v>
      </c>
      <c r="F6" s="1033">
        <v>1</v>
      </c>
      <c r="G6" s="612">
        <v>1</v>
      </c>
      <c r="H6" s="980">
        <v>0</v>
      </c>
      <c r="I6" s="1034">
        <v>0.9</v>
      </c>
      <c r="J6" s="612">
        <v>1.7</v>
      </c>
      <c r="K6" s="1035">
        <v>0</v>
      </c>
      <c r="L6" s="1033">
        <v>26</v>
      </c>
      <c r="M6" s="612">
        <v>10</v>
      </c>
      <c r="N6" s="1028">
        <v>16</v>
      </c>
      <c r="O6" s="1034">
        <v>20.6</v>
      </c>
      <c r="P6" s="612">
        <v>14.8</v>
      </c>
      <c r="Q6" s="1028">
        <v>27.4</v>
      </c>
      <c r="R6" s="1033">
        <v>38</v>
      </c>
      <c r="S6" s="612">
        <v>18</v>
      </c>
      <c r="T6" s="1035">
        <v>20</v>
      </c>
    </row>
    <row r="7" spans="1:20" x14ac:dyDescent="0.25">
      <c r="A7" s="286">
        <v>2021</v>
      </c>
      <c r="B7" s="602">
        <v>1</v>
      </c>
      <c r="C7" s="601">
        <v>4</v>
      </c>
      <c r="D7" s="612">
        <v>1</v>
      </c>
      <c r="E7" s="612">
        <v>3</v>
      </c>
      <c r="F7" s="1033">
        <v>0</v>
      </c>
      <c r="G7" s="612">
        <v>0</v>
      </c>
      <c r="H7" s="980">
        <v>0</v>
      </c>
      <c r="I7" s="1034">
        <v>0</v>
      </c>
      <c r="J7" s="612">
        <v>0</v>
      </c>
      <c r="K7" s="1035">
        <v>0</v>
      </c>
      <c r="L7" s="1033">
        <v>42</v>
      </c>
      <c r="M7" s="612">
        <v>26</v>
      </c>
      <c r="N7" s="1028">
        <v>16</v>
      </c>
      <c r="O7" s="1034">
        <v>35.9</v>
      </c>
      <c r="P7" s="612">
        <v>39.700000000000003</v>
      </c>
      <c r="Q7" s="1028">
        <v>31.1</v>
      </c>
      <c r="R7" s="1033">
        <v>46</v>
      </c>
      <c r="S7" s="612">
        <v>22</v>
      </c>
      <c r="T7" s="1035">
        <v>24</v>
      </c>
    </row>
    <row r="8" spans="1:20" x14ac:dyDescent="0.25">
      <c r="A8" s="219">
        <v>2022</v>
      </c>
      <c r="B8" s="617">
        <v>1</v>
      </c>
      <c r="C8" s="947">
        <v>4</v>
      </c>
      <c r="D8" s="981">
        <v>1</v>
      </c>
      <c r="E8" s="981">
        <v>3</v>
      </c>
      <c r="F8" s="1036">
        <v>0</v>
      </c>
      <c r="G8" s="981">
        <v>0</v>
      </c>
      <c r="H8" s="979">
        <v>0</v>
      </c>
      <c r="I8" s="754">
        <v>0</v>
      </c>
      <c r="J8" s="981">
        <v>0</v>
      </c>
      <c r="K8" s="1037">
        <v>0</v>
      </c>
      <c r="L8" s="1036">
        <v>47</v>
      </c>
      <c r="M8" s="981">
        <v>26</v>
      </c>
      <c r="N8" s="691">
        <v>21</v>
      </c>
      <c r="O8" s="754">
        <v>46.3</v>
      </c>
      <c r="P8" s="981">
        <v>48.2</v>
      </c>
      <c r="Q8" s="691">
        <v>44.2</v>
      </c>
      <c r="R8" s="1036">
        <v>41</v>
      </c>
      <c r="S8" s="981">
        <v>24</v>
      </c>
      <c r="T8" s="1037">
        <v>17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142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110.9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62.264150943396224</v>
      </c>
      <c r="C21" s="739">
        <f>B10/(B7+B10)*100</f>
        <v>37.735849056603776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87.654320987654316</v>
      </c>
      <c r="C22" s="739">
        <f>B11/(B8+B11)*100</f>
        <v>12.345679012345679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62.264150943396224</v>
      </c>
      <c r="C26" s="739">
        <f>C21</f>
        <v>37.735849056603776</v>
      </c>
    </row>
    <row r="27" spans="1:10" ht="24.75" x14ac:dyDescent="0.25">
      <c r="A27" s="742" t="s">
        <v>1407</v>
      </c>
      <c r="B27" s="739">
        <f>B22</f>
        <v>87.654320987654316</v>
      </c>
      <c r="C27" s="739">
        <f>C22</f>
        <v>12.345679012345679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18</v>
      </c>
      <c r="K5" s="55">
        <v>0</v>
      </c>
      <c r="L5" s="110">
        <v>18</v>
      </c>
      <c r="M5" s="70">
        <v>92</v>
      </c>
      <c r="N5" s="55">
        <v>155</v>
      </c>
      <c r="O5" s="70">
        <v>63</v>
      </c>
      <c r="P5" s="110">
        <v>26</v>
      </c>
    </row>
    <row r="6" spans="1:16" x14ac:dyDescent="0.25">
      <c r="A6" s="923" t="s">
        <v>259</v>
      </c>
      <c r="B6" s="1096">
        <v>0</v>
      </c>
      <c r="C6" s="1097">
        <v>20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20</v>
      </c>
      <c r="K6" s="58">
        <v>0</v>
      </c>
      <c r="L6" s="160">
        <v>20</v>
      </c>
      <c r="M6" s="212">
        <v>99</v>
      </c>
      <c r="N6" s="58">
        <v>142</v>
      </c>
      <c r="O6" s="212">
        <v>60</v>
      </c>
      <c r="P6" s="160">
        <v>20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155</v>
      </c>
      <c r="N7" s="94">
        <v>162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83.4</v>
      </c>
      <c r="C5" s="611">
        <v>85</v>
      </c>
      <c r="D5" s="945">
        <v>81.8</v>
      </c>
      <c r="E5" s="610"/>
      <c r="F5" s="611"/>
      <c r="G5" s="945"/>
      <c r="H5" s="610"/>
      <c r="I5" s="611"/>
      <c r="J5" s="945"/>
      <c r="K5" s="610">
        <v>73</v>
      </c>
      <c r="L5" s="611">
        <v>35</v>
      </c>
      <c r="M5" s="945">
        <v>38</v>
      </c>
      <c r="N5" s="610">
        <v>115.9</v>
      </c>
      <c r="O5" s="611">
        <v>106.1</v>
      </c>
      <c r="P5" s="945">
        <v>126.7</v>
      </c>
      <c r="Q5" s="610">
        <v>0.2</v>
      </c>
      <c r="R5" s="611">
        <v>0.5</v>
      </c>
      <c r="S5" s="945">
        <v>0</v>
      </c>
    </row>
    <row r="6" spans="1:19" x14ac:dyDescent="0.25">
      <c r="A6" s="286">
        <v>2021</v>
      </c>
      <c r="B6" s="457">
        <v>82.5</v>
      </c>
      <c r="C6" s="458">
        <v>82.7</v>
      </c>
      <c r="D6" s="976">
        <v>82.3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51</v>
      </c>
      <c r="L6" s="458">
        <v>30</v>
      </c>
      <c r="M6" s="976">
        <v>21</v>
      </c>
      <c r="N6" s="457">
        <v>87.9</v>
      </c>
      <c r="O6" s="458">
        <v>96.8</v>
      </c>
      <c r="P6" s="976">
        <v>77.8</v>
      </c>
      <c r="Q6" s="457">
        <v>0.3</v>
      </c>
      <c r="R6" s="458">
        <v>0</v>
      </c>
      <c r="S6" s="976">
        <v>0.6</v>
      </c>
    </row>
    <row r="7" spans="1:19" x14ac:dyDescent="0.25">
      <c r="A7" s="286">
        <v>2022</v>
      </c>
      <c r="B7" s="601">
        <v>94.1</v>
      </c>
      <c r="C7" s="612">
        <v>93.4</v>
      </c>
      <c r="D7" s="980">
        <v>94.8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51</v>
      </c>
      <c r="L7" s="612">
        <v>26</v>
      </c>
      <c r="M7" s="980">
        <v>25</v>
      </c>
      <c r="N7" s="601">
        <v>110.9</v>
      </c>
      <c r="O7" s="612">
        <v>118.2</v>
      </c>
      <c r="P7" s="980">
        <v>104.2</v>
      </c>
      <c r="Q7" s="601">
        <v>-0.3</v>
      </c>
      <c r="R7" s="612">
        <v>-0.6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265063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43460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170</v>
      </c>
      <c r="I5" s="616">
        <v>69</v>
      </c>
      <c r="J5" s="616">
        <v>101</v>
      </c>
      <c r="K5" s="217">
        <f>SUM(B5,E5,H5)</f>
        <v>170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152</v>
      </c>
      <c r="I6" s="612">
        <v>59</v>
      </c>
      <c r="J6" s="612">
        <v>93</v>
      </c>
      <c r="K6" s="218">
        <f>SUM(B6,E6,H6)</f>
        <v>152</v>
      </c>
      <c r="M6" s="105" t="s">
        <v>284</v>
      </c>
      <c r="N6" s="171">
        <f>IF(ISBLANK(J7),"",J7)</f>
        <v>79</v>
      </c>
      <c r="O6" s="80">
        <f>IF(ISBLANK(I7),"",I7)</f>
        <v>64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143</v>
      </c>
      <c r="I7" s="612">
        <v>64</v>
      </c>
      <c r="J7" s="612">
        <v>79</v>
      </c>
      <c r="K7" s="218">
        <f>SUM(B7,E7,H7)</f>
        <v>143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79</v>
      </c>
      <c r="O13" s="80">
        <f>IF(ISBLANK(I7),"",I7)</f>
        <v>64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50</v>
      </c>
      <c r="I21" s="616">
        <v>24</v>
      </c>
      <c r="J21" s="616">
        <v>26</v>
      </c>
      <c r="K21" s="217">
        <f>SUM(B21,E21,H21)</f>
        <v>50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45</v>
      </c>
      <c r="I22" s="1028">
        <v>24</v>
      </c>
      <c r="J22" s="1028">
        <v>21</v>
      </c>
      <c r="K22" s="218">
        <f>SUM(B22,E22,H22)</f>
        <v>45</v>
      </c>
      <c r="M22" s="105" t="s">
        <v>284</v>
      </c>
      <c r="N22" s="171">
        <f>IF(ISBLANK(J23),"",J23)</f>
        <v>30</v>
      </c>
      <c r="O22" s="80">
        <f>IF(ISBLANK(I23),"",I23)</f>
        <v>20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50</v>
      </c>
      <c r="I23" s="1028">
        <v>20</v>
      </c>
      <c r="J23" s="1028">
        <v>30</v>
      </c>
      <c r="K23" s="218">
        <f>SUM(B23,E23,H23)</f>
        <v>50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30</v>
      </c>
      <c r="O29" s="80">
        <f>IF(ISBLANK(I23),"",I23)</f>
        <v>20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190183</v>
      </c>
      <c r="D5" s="253"/>
    </row>
    <row r="6" spans="1:4" ht="30" x14ac:dyDescent="0.25">
      <c r="A6" s="686" t="s">
        <v>474</v>
      </c>
      <c r="B6" s="617">
        <v>74880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</v>
      </c>
      <c r="C5" s="207">
        <v>9</v>
      </c>
      <c r="G5" s="113"/>
      <c r="H5" s="174" t="s">
        <v>586</v>
      </c>
      <c r="I5" s="207">
        <v>7</v>
      </c>
      <c r="J5" s="207">
        <v>6</v>
      </c>
    </row>
    <row r="6" spans="1:13" ht="15" customHeight="1" x14ac:dyDescent="0.25">
      <c r="A6" s="175" t="s">
        <v>587</v>
      </c>
      <c r="B6" s="208">
        <v>269</v>
      </c>
      <c r="C6" s="208">
        <v>33</v>
      </c>
      <c r="G6" s="113"/>
      <c r="H6" s="175" t="s">
        <v>587</v>
      </c>
      <c r="I6" s="208">
        <v>47</v>
      </c>
      <c r="J6" s="208">
        <v>13</v>
      </c>
    </row>
    <row r="7" spans="1:13" ht="15" customHeight="1" x14ac:dyDescent="0.25">
      <c r="A7" s="175" t="s">
        <v>588</v>
      </c>
      <c r="B7" s="208">
        <v>749</v>
      </c>
      <c r="C7" s="208">
        <v>474</v>
      </c>
      <c r="G7" s="113"/>
      <c r="H7" s="175" t="s">
        <v>588</v>
      </c>
      <c r="I7" s="208">
        <v>321</v>
      </c>
      <c r="J7" s="208">
        <v>164</v>
      </c>
    </row>
    <row r="8" spans="1:13" ht="15" customHeight="1" x14ac:dyDescent="0.25">
      <c r="A8" s="175" t="s">
        <v>589</v>
      </c>
      <c r="B8" s="208">
        <v>944</v>
      </c>
      <c r="C8" s="208">
        <v>1134</v>
      </c>
      <c r="G8" s="113"/>
      <c r="H8" s="175" t="s">
        <v>589</v>
      </c>
      <c r="I8" s="208">
        <v>738</v>
      </c>
      <c r="J8" s="208">
        <v>708</v>
      </c>
    </row>
    <row r="9" spans="1:13" ht="15" customHeight="1" x14ac:dyDescent="0.25">
      <c r="A9" s="175" t="s">
        <v>590</v>
      </c>
      <c r="B9" s="208">
        <v>1129</v>
      </c>
      <c r="C9" s="208">
        <v>1524</v>
      </c>
      <c r="G9" s="113"/>
      <c r="H9" s="175" t="s">
        <v>590</v>
      </c>
      <c r="I9" s="208">
        <v>1049</v>
      </c>
      <c r="J9" s="208">
        <v>1416</v>
      </c>
    </row>
    <row r="10" spans="1:13" ht="15" customHeight="1" x14ac:dyDescent="0.25">
      <c r="A10" s="175" t="s">
        <v>591</v>
      </c>
      <c r="B10" s="208">
        <v>162</v>
      </c>
      <c r="C10" s="208">
        <v>186</v>
      </c>
      <c r="G10" s="113"/>
      <c r="H10" s="175" t="s">
        <v>591</v>
      </c>
      <c r="I10" s="208">
        <v>138</v>
      </c>
      <c r="J10" s="208">
        <v>158</v>
      </c>
    </row>
    <row r="11" spans="1:13" ht="15" customHeight="1" x14ac:dyDescent="0.25">
      <c r="A11" s="176" t="s">
        <v>592</v>
      </c>
      <c r="B11" s="209">
        <v>214</v>
      </c>
      <c r="C11" s="209">
        <v>277</v>
      </c>
      <c r="G11" s="113"/>
      <c r="H11" s="176" t="s">
        <v>592</v>
      </c>
      <c r="I11" s="209">
        <v>355</v>
      </c>
      <c r="J11" s="209">
        <v>334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</v>
      </c>
      <c r="C17" s="178">
        <f>IF(ISBLANK(C5),"0",C5)</f>
        <v>9</v>
      </c>
      <c r="G17" s="113"/>
      <c r="H17" s="174" t="s">
        <v>586</v>
      </c>
      <c r="I17" s="177">
        <f>IF(ISBLANK(I5),"0",I5)</f>
        <v>7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269</v>
      </c>
      <c r="C18" s="180">
        <f t="shared" si="0"/>
        <v>33</v>
      </c>
      <c r="G18" s="113"/>
      <c r="H18" s="175" t="s">
        <v>587</v>
      </c>
      <c r="I18" s="179">
        <f t="shared" ref="I18:J18" si="1">IF(ISBLANK(I6),"0",I6)</f>
        <v>47</v>
      </c>
      <c r="J18" s="180">
        <f t="shared" si="1"/>
        <v>13</v>
      </c>
    </row>
    <row r="19" spans="1:13" ht="15" customHeight="1" x14ac:dyDescent="0.25">
      <c r="A19" s="175" t="s">
        <v>588</v>
      </c>
      <c r="B19" s="179">
        <f t="shared" ref="B19:C19" si="2">IF(ISBLANK(B7),"0",B7)</f>
        <v>749</v>
      </c>
      <c r="C19" s="180">
        <f t="shared" si="2"/>
        <v>474</v>
      </c>
      <c r="G19" s="113"/>
      <c r="H19" s="175" t="s">
        <v>588</v>
      </c>
      <c r="I19" s="179">
        <f t="shared" ref="I19:J19" si="3">IF(ISBLANK(I7),"0",I7)</f>
        <v>321</v>
      </c>
      <c r="J19" s="180">
        <f t="shared" si="3"/>
        <v>164</v>
      </c>
    </row>
    <row r="20" spans="1:13" ht="15" customHeight="1" x14ac:dyDescent="0.25">
      <c r="A20" s="175" t="s">
        <v>589</v>
      </c>
      <c r="B20" s="179">
        <f t="shared" ref="B20:C20" si="4">IF(ISBLANK(B8),"0",B8)</f>
        <v>944</v>
      </c>
      <c r="C20" s="180">
        <f t="shared" si="4"/>
        <v>1134</v>
      </c>
      <c r="G20" s="113"/>
      <c r="H20" s="175" t="s">
        <v>589</v>
      </c>
      <c r="I20" s="179">
        <f t="shared" ref="I20:J20" si="5">IF(ISBLANK(I8),"0",I8)</f>
        <v>738</v>
      </c>
      <c r="J20" s="180">
        <f t="shared" si="5"/>
        <v>708</v>
      </c>
    </row>
    <row r="21" spans="1:13" ht="15" customHeight="1" x14ac:dyDescent="0.25">
      <c r="A21" s="175" t="s">
        <v>590</v>
      </c>
      <c r="B21" s="179">
        <f t="shared" ref="B21:C21" si="6">IF(ISBLANK(B9),"0",B9)</f>
        <v>1129</v>
      </c>
      <c r="C21" s="180">
        <f t="shared" si="6"/>
        <v>1524</v>
      </c>
      <c r="G21" s="113"/>
      <c r="H21" s="175" t="s">
        <v>590</v>
      </c>
      <c r="I21" s="179">
        <f t="shared" ref="I21:J21" si="7">IF(ISBLANK(I9),"0",I9)</f>
        <v>1049</v>
      </c>
      <c r="J21" s="180">
        <f t="shared" si="7"/>
        <v>1416</v>
      </c>
    </row>
    <row r="22" spans="1:13" ht="15" customHeight="1" x14ac:dyDescent="0.25">
      <c r="A22" s="175" t="s">
        <v>591</v>
      </c>
      <c r="B22" s="179">
        <f t="shared" ref="B22:C22" si="8">IF(ISBLANK(B10),"0",B10)</f>
        <v>162</v>
      </c>
      <c r="C22" s="180">
        <f t="shared" si="8"/>
        <v>186</v>
      </c>
      <c r="G22" s="113"/>
      <c r="H22" s="175" t="s">
        <v>591</v>
      </c>
      <c r="I22" s="179">
        <f t="shared" ref="I22:J22" si="9">IF(ISBLANK(I10),"0",I10)</f>
        <v>138</v>
      </c>
      <c r="J22" s="180">
        <f t="shared" si="9"/>
        <v>158</v>
      </c>
    </row>
    <row r="23" spans="1:13" ht="15" customHeight="1" x14ac:dyDescent="0.25">
      <c r="A23" s="176" t="s">
        <v>592</v>
      </c>
      <c r="B23" s="181">
        <f t="shared" ref="B23:C23" si="10">IF(ISBLANK(B11),"0",B11)</f>
        <v>214</v>
      </c>
      <c r="C23" s="182">
        <f t="shared" si="10"/>
        <v>277</v>
      </c>
      <c r="G23" s="113"/>
      <c r="H23" s="176" t="s">
        <v>592</v>
      </c>
      <c r="I23" s="181">
        <f t="shared" ref="I23:J23" si="11">IF(ISBLANK(I11),"0",I11)</f>
        <v>355</v>
      </c>
      <c r="J23" s="182">
        <f t="shared" si="11"/>
        <v>334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0.37356321839080459</v>
      </c>
      <c r="C29" s="184">
        <f>C17/SUM(C17:C23)*100</f>
        <v>0.24745669507836129</v>
      </c>
      <c r="D29" s="253"/>
      <c r="E29" s="253"/>
      <c r="G29" s="113"/>
      <c r="H29" s="174" t="s">
        <v>593</v>
      </c>
      <c r="I29" s="184">
        <f>I17/SUM(I17:I23)*100</f>
        <v>0.26365348399246702</v>
      </c>
      <c r="J29" s="184">
        <f>J17/SUM(J17:J23)*100</f>
        <v>0.21436227224008575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7.7298850574712645</v>
      </c>
      <c r="C30" s="185">
        <f>C18/SUM(C17:C23)*100</f>
        <v>0.9073412152873247</v>
      </c>
      <c r="D30" s="253"/>
      <c r="E30" s="253"/>
      <c r="G30" s="113"/>
      <c r="H30" s="175" t="s">
        <v>594</v>
      </c>
      <c r="I30" s="185">
        <f>I18/SUM(I17:I23)*100</f>
        <v>1.770244821092279</v>
      </c>
      <c r="J30" s="185">
        <f>J18/SUM(J17:J23)*100</f>
        <v>0.46445158985351909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21.522988505747126</v>
      </c>
      <c r="C31" s="185">
        <f>C19/SUM(C17:C23)*100</f>
        <v>13.032719274127027</v>
      </c>
      <c r="D31" s="253"/>
      <c r="E31" s="253"/>
      <c r="G31" s="113"/>
      <c r="H31" s="175" t="s">
        <v>595</v>
      </c>
      <c r="I31" s="185">
        <f>I19/SUM(I17:I23)*100</f>
        <v>12.09039548022599</v>
      </c>
      <c r="J31" s="185">
        <f>J19/SUM(J17:J23)*100</f>
        <v>5.8592354412290106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27.126436781609197</v>
      </c>
      <c r="C32" s="185">
        <f>C20/SUM(C17:C23)*100</f>
        <v>31.179543579873521</v>
      </c>
      <c r="D32" s="253"/>
      <c r="E32" s="253"/>
      <c r="G32" s="113"/>
      <c r="H32" s="175" t="s">
        <v>596</v>
      </c>
      <c r="I32" s="185">
        <f>I20/SUM(I17:I23)*100</f>
        <v>27.796610169491526</v>
      </c>
      <c r="J32" s="185">
        <f>J20/SUM(J17:J23)*100</f>
        <v>25.29474812433012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32.44252873563218</v>
      </c>
      <c r="C33" s="185">
        <f>C21/SUM(C17:C23)*100</f>
        <v>41.902667033269175</v>
      </c>
      <c r="D33" s="253"/>
      <c r="E33" s="253"/>
      <c r="G33" s="113"/>
      <c r="H33" s="175" t="s">
        <v>597</v>
      </c>
      <c r="I33" s="185">
        <f>I21/SUM(I17:I23)*100</f>
        <v>39.510357815442561</v>
      </c>
      <c r="J33" s="185">
        <f>J21/SUM(J17:J23)*100</f>
        <v>50.58949624866024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4.6551724137931041</v>
      </c>
      <c r="C34" s="185">
        <f>C22/SUM(C17:C23)*100</f>
        <v>5.1141050316194665</v>
      </c>
      <c r="D34" s="253"/>
      <c r="E34" s="253"/>
      <c r="G34" s="113"/>
      <c r="H34" s="175" t="s">
        <v>598</v>
      </c>
      <c r="I34" s="185">
        <f>I22/SUM(I17:I23)*100</f>
        <v>5.1977401129943503</v>
      </c>
      <c r="J34" s="185">
        <f>J22/SUM(J17:J23)*100</f>
        <v>5.6448731689889247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6.1494252873563218</v>
      </c>
      <c r="C35" s="186">
        <f>C23/SUM(C17:C23)*100</f>
        <v>7.6161671707451193</v>
      </c>
      <c r="D35" s="253"/>
      <c r="E35" s="253"/>
      <c r="G35" s="113"/>
      <c r="H35" s="176" t="s">
        <v>599</v>
      </c>
      <c r="I35" s="186">
        <f>I23/SUM(I17:I23)*100</f>
        <v>13.370998116760829</v>
      </c>
      <c r="J35" s="186">
        <f>J23/SUM(J17:J23)*100</f>
        <v>11.932833154698107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0.37356321839080459</v>
      </c>
      <c r="C41" s="184">
        <f t="shared" si="12"/>
        <v>0.24745669507836129</v>
      </c>
      <c r="G41" s="113"/>
      <c r="H41" s="174" t="s">
        <v>601</v>
      </c>
      <c r="I41" s="184">
        <f t="shared" ref="I41:J41" si="13">I29</f>
        <v>0.26365348399246702</v>
      </c>
      <c r="J41" s="184">
        <f t="shared" si="13"/>
        <v>0.21436227224008575</v>
      </c>
    </row>
    <row r="42" spans="1:12" x14ac:dyDescent="0.25">
      <c r="A42" s="175" t="s">
        <v>602</v>
      </c>
      <c r="B42" s="185">
        <f t="shared" si="12"/>
        <v>7.7298850574712645</v>
      </c>
      <c r="C42" s="185">
        <f t="shared" si="12"/>
        <v>0.9073412152873247</v>
      </c>
      <c r="G42" s="113"/>
      <c r="H42" s="175" t="s">
        <v>602</v>
      </c>
      <c r="I42" s="185">
        <f t="shared" ref="I42:J42" si="14">I30</f>
        <v>1.770244821092279</v>
      </c>
      <c r="J42" s="185">
        <f t="shared" si="14"/>
        <v>0.46445158985351909</v>
      </c>
    </row>
    <row r="43" spans="1:12" x14ac:dyDescent="0.25">
      <c r="A43" s="175" t="s">
        <v>603</v>
      </c>
      <c r="B43" s="185">
        <f t="shared" si="12"/>
        <v>21.522988505747126</v>
      </c>
      <c r="C43" s="185">
        <f t="shared" si="12"/>
        <v>13.032719274127027</v>
      </c>
      <c r="G43" s="113"/>
      <c r="H43" s="175" t="s">
        <v>603</v>
      </c>
      <c r="I43" s="185">
        <f t="shared" ref="I43:J43" si="15">I31</f>
        <v>12.09039548022599</v>
      </c>
      <c r="J43" s="185">
        <f t="shared" si="15"/>
        <v>5.8592354412290106</v>
      </c>
    </row>
    <row r="44" spans="1:12" x14ac:dyDescent="0.25">
      <c r="A44" s="175" t="s">
        <v>604</v>
      </c>
      <c r="B44" s="185">
        <f t="shared" si="12"/>
        <v>27.126436781609197</v>
      </c>
      <c r="C44" s="185">
        <f t="shared" si="12"/>
        <v>31.179543579873521</v>
      </c>
      <c r="G44" s="113"/>
      <c r="H44" s="175" t="s">
        <v>604</v>
      </c>
      <c r="I44" s="185">
        <f t="shared" ref="I44:J44" si="16">I32</f>
        <v>27.796610169491526</v>
      </c>
      <c r="J44" s="185">
        <f t="shared" si="16"/>
        <v>25.29474812433012</v>
      </c>
    </row>
    <row r="45" spans="1:12" x14ac:dyDescent="0.25">
      <c r="A45" s="175" t="s">
        <v>605</v>
      </c>
      <c r="B45" s="185">
        <f t="shared" si="12"/>
        <v>32.44252873563218</v>
      </c>
      <c r="C45" s="185">
        <f t="shared" si="12"/>
        <v>41.902667033269175</v>
      </c>
      <c r="G45" s="113"/>
      <c r="H45" s="175" t="s">
        <v>605</v>
      </c>
      <c r="I45" s="185">
        <f t="shared" ref="I45:J45" si="17">I33</f>
        <v>39.510357815442561</v>
      </c>
      <c r="J45" s="185">
        <f t="shared" si="17"/>
        <v>50.58949624866024</v>
      </c>
    </row>
    <row r="46" spans="1:12" x14ac:dyDescent="0.25">
      <c r="A46" s="175" t="s">
        <v>606</v>
      </c>
      <c r="B46" s="185">
        <f t="shared" si="12"/>
        <v>4.6551724137931041</v>
      </c>
      <c r="C46" s="185">
        <f t="shared" si="12"/>
        <v>5.1141050316194665</v>
      </c>
      <c r="G46" s="113"/>
      <c r="H46" s="175" t="s">
        <v>606</v>
      </c>
      <c r="I46" s="185">
        <f t="shared" ref="I46:J46" si="18">I34</f>
        <v>5.1977401129943503</v>
      </c>
      <c r="J46" s="185">
        <f t="shared" si="18"/>
        <v>5.6448731689889247</v>
      </c>
    </row>
    <row r="47" spans="1:12" x14ac:dyDescent="0.25">
      <c r="A47" s="176" t="s">
        <v>607</v>
      </c>
      <c r="B47" s="186">
        <f t="shared" si="12"/>
        <v>6.1494252873563218</v>
      </c>
      <c r="C47" s="186">
        <f t="shared" si="12"/>
        <v>7.6161671707451193</v>
      </c>
      <c r="G47" s="113"/>
      <c r="H47" s="176" t="s">
        <v>607</v>
      </c>
      <c r="I47" s="186">
        <f t="shared" ref="I47:J47" si="19">I35</f>
        <v>13.370998116760829</v>
      </c>
      <c r="J47" s="186">
        <f t="shared" si="19"/>
        <v>11.932833154698107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2475</v>
      </c>
      <c r="C5" s="207">
        <v>2443</v>
      </c>
      <c r="D5" s="253"/>
      <c r="E5" s="253"/>
      <c r="F5" s="1003"/>
      <c r="H5" s="174" t="s">
        <v>624</v>
      </c>
      <c r="I5" s="207">
        <v>1097</v>
      </c>
      <c r="J5" s="207">
        <v>1072</v>
      </c>
    </row>
    <row r="6" spans="1:10" ht="15" customHeight="1" x14ac:dyDescent="0.25">
      <c r="A6" s="175" t="s">
        <v>625</v>
      </c>
      <c r="B6" s="208">
        <v>383</v>
      </c>
      <c r="C6" s="208">
        <v>440</v>
      </c>
      <c r="D6" s="253"/>
      <c r="E6" s="253"/>
      <c r="F6" s="1003"/>
      <c r="H6" s="175" t="s">
        <v>625</v>
      </c>
      <c r="I6" s="208">
        <v>655</v>
      </c>
      <c r="J6" s="208">
        <v>836</v>
      </c>
    </row>
    <row r="7" spans="1:10" ht="15" customHeight="1" x14ac:dyDescent="0.25">
      <c r="A7" s="176" t="s">
        <v>626</v>
      </c>
      <c r="B7" s="209">
        <v>622</v>
      </c>
      <c r="C7" s="209">
        <v>754</v>
      </c>
      <c r="D7" s="253"/>
      <c r="E7" s="253"/>
      <c r="F7" s="1003"/>
      <c r="H7" s="175" t="s">
        <v>626</v>
      </c>
      <c r="I7" s="208">
        <v>896</v>
      </c>
      <c r="J7" s="208">
        <v>882</v>
      </c>
    </row>
    <row r="8" spans="1:10" x14ac:dyDescent="0.25">
      <c r="D8" s="253"/>
      <c r="E8" s="253"/>
      <c r="F8" s="1003"/>
      <c r="H8" s="176" t="s">
        <v>2351</v>
      </c>
      <c r="I8" s="209">
        <v>7</v>
      </c>
      <c r="J8" s="209">
        <v>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2475</v>
      </c>
      <c r="C13" s="178">
        <f>IF(ISBLANK(C5),"0",C5)</f>
        <v>2443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383</v>
      </c>
      <c r="C14" s="180">
        <f t="shared" si="0"/>
        <v>440</v>
      </c>
      <c r="D14" s="253"/>
      <c r="E14" s="253"/>
      <c r="F14" s="1003"/>
      <c r="H14" s="174" t="s">
        <v>624</v>
      </c>
      <c r="I14" s="177">
        <f>IF(ISBLANK(I5),"0",I5)</f>
        <v>1097</v>
      </c>
      <c r="J14" s="178">
        <f>IF(ISBLANK(J5),"0",J5)</f>
        <v>1072</v>
      </c>
    </row>
    <row r="15" spans="1:10" ht="15" customHeight="1" x14ac:dyDescent="0.25">
      <c r="A15" s="176" t="s">
        <v>626</v>
      </c>
      <c r="B15" s="181">
        <f t="shared" si="0"/>
        <v>622</v>
      </c>
      <c r="C15" s="182">
        <f t="shared" si="0"/>
        <v>754</v>
      </c>
      <c r="D15" s="253"/>
      <c r="E15" s="253"/>
      <c r="F15" s="1003"/>
      <c r="H15" s="175" t="s">
        <v>625</v>
      </c>
      <c r="I15" s="179">
        <f t="shared" ref="I15:J15" si="1">IF(ISBLANK(I6),"0",I6)</f>
        <v>655</v>
      </c>
      <c r="J15" s="180">
        <f t="shared" si="1"/>
        <v>836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896</v>
      </c>
      <c r="J16" s="180">
        <f t="shared" si="2"/>
        <v>882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</v>
      </c>
      <c r="J17" s="182">
        <f t="shared" si="3"/>
        <v>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71.120689655172413</v>
      </c>
      <c r="C21" s="184">
        <f>C13/SUM(C13:C15)*100</f>
        <v>67.170745119604064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11.005747126436781</v>
      </c>
      <c r="C22" s="185">
        <f>C14/SUM(C13:C15)*100</f>
        <v>12.097882870497664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17.873563218390803</v>
      </c>
      <c r="C23" s="186">
        <f>C15/SUM(C13:C15)*100</f>
        <v>20.731372009898269</v>
      </c>
      <c r="D23" s="253"/>
      <c r="E23" s="253"/>
      <c r="F23" s="1003"/>
      <c r="H23" s="174" t="s">
        <v>629</v>
      </c>
      <c r="I23" s="184">
        <f>I14/SUM(I14:I17)*100</f>
        <v>41.318267419962332</v>
      </c>
      <c r="J23" s="184">
        <f>J14/SUM(J14:J17)*100</f>
        <v>38.299392640228653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24.670433145009415</v>
      </c>
      <c r="J24" s="185">
        <f>J15/SUM(J14:J17)*100</f>
        <v>29.867809932118618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33.747645951035778</v>
      </c>
      <c r="J25" s="185">
        <f>J16/SUM(J14:J17)*100</f>
        <v>31.511254019292608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0.26365348399246702</v>
      </c>
      <c r="J26" s="186">
        <f>J17/SUM(J14:J17)*100</f>
        <v>0.32154340836012862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71.120689655172413</v>
      </c>
      <c r="C29" s="189">
        <f t="shared" si="4"/>
        <v>67.170745119604064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11.005747126436781</v>
      </c>
      <c r="C30" s="192">
        <f t="shared" si="4"/>
        <v>12.097882870497664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17.873563218390803</v>
      </c>
      <c r="C31" s="195">
        <f t="shared" si="4"/>
        <v>20.731372009898269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41.318267419962332</v>
      </c>
      <c r="J32" s="189">
        <f>J23</f>
        <v>38.299392640228653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24.670433145009415</v>
      </c>
      <c r="J33" s="192">
        <f t="shared" si="5"/>
        <v>29.867809932118618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33.747645951035778</v>
      </c>
      <c r="J34" s="192">
        <f t="shared" si="6"/>
        <v>31.511254019292608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0.26365348399246702</v>
      </c>
      <c r="J35" s="195">
        <f t="shared" si="7"/>
        <v>0.32154340836012862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571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6099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4.8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74.150000000000006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229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2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1</v>
      </c>
      <c r="C7" s="657">
        <v>3</v>
      </c>
      <c r="E7" s="44"/>
      <c r="J7" s="656" t="s">
        <v>641</v>
      </c>
      <c r="K7" s="670">
        <f t="shared" si="0"/>
        <v>1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5</v>
      </c>
      <c r="C8" s="651">
        <v>9</v>
      </c>
      <c r="E8" s="21"/>
      <c r="J8" s="650" t="s">
        <v>642</v>
      </c>
      <c r="K8" s="670">
        <f t="shared" si="0"/>
        <v>5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12</v>
      </c>
      <c r="C9" s="651">
        <v>8</v>
      </c>
      <c r="E9" s="21"/>
      <c r="J9" s="650" t="s">
        <v>643</v>
      </c>
      <c r="K9" s="670">
        <f t="shared" si="0"/>
        <v>12</v>
      </c>
      <c r="L9" s="619">
        <f t="shared" si="1"/>
        <v>8</v>
      </c>
      <c r="N9" s="21"/>
    </row>
    <row r="10" spans="1:15" x14ac:dyDescent="0.25">
      <c r="A10" s="652" t="s">
        <v>365</v>
      </c>
      <c r="B10" s="653">
        <v>223</v>
      </c>
      <c r="C10" s="653">
        <v>15</v>
      </c>
      <c r="J10" s="652" t="s">
        <v>365</v>
      </c>
      <c r="K10" s="671">
        <f t="shared" si="0"/>
        <v>223</v>
      </c>
      <c r="L10" s="620">
        <f t="shared" si="1"/>
        <v>15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6.61</v>
      </c>
      <c r="C15" s="197"/>
      <c r="D15" s="253"/>
      <c r="E15" s="211"/>
      <c r="F15" s="253"/>
      <c r="G15" s="253"/>
      <c r="J15" s="673" t="s">
        <v>488</v>
      </c>
      <c r="K15" s="674">
        <f>B15</f>
        <v>6.61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0.96</v>
      </c>
      <c r="C16" s="197"/>
      <c r="D16" s="253"/>
      <c r="E16" s="254"/>
      <c r="F16" s="253"/>
      <c r="G16" s="253"/>
      <c r="J16" s="675" t="s">
        <v>489</v>
      </c>
      <c r="K16" s="676">
        <f>B16</f>
        <v>0.96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0.91</v>
      </c>
      <c r="C18" s="197"/>
      <c r="D18" s="255"/>
      <c r="E18" s="256"/>
      <c r="F18" s="253"/>
      <c r="G18" s="253"/>
      <c r="J18" s="678" t="s">
        <v>501</v>
      </c>
      <c r="K18" s="674">
        <f>B18</f>
        <v>0.91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5.05</v>
      </c>
      <c r="C19" s="198"/>
      <c r="D19" s="255"/>
      <c r="E19" s="256"/>
      <c r="F19" s="253"/>
      <c r="G19" s="253"/>
      <c r="J19" s="672" t="s">
        <v>502</v>
      </c>
      <c r="K19" s="676">
        <f>B19</f>
        <v>5.05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3.72</v>
      </c>
      <c r="C21" s="253"/>
      <c r="D21" s="253"/>
      <c r="E21" s="253"/>
      <c r="F21" s="253"/>
      <c r="G21" s="253"/>
      <c r="J21" s="661" t="s">
        <v>498</v>
      </c>
      <c r="K21" s="679">
        <f>B21</f>
        <v>3.72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0</v>
      </c>
      <c r="C34" s="657">
        <v>5</v>
      </c>
      <c r="E34" s="44"/>
      <c r="J34" s="656" t="s">
        <v>641</v>
      </c>
      <c r="K34" s="670">
        <f t="shared" si="2"/>
        <v>0</v>
      </c>
      <c r="L34" s="619">
        <f t="shared" si="3"/>
        <v>5</v>
      </c>
      <c r="N34" s="44"/>
    </row>
    <row r="35" spans="1:15" x14ac:dyDescent="0.25">
      <c r="A35" s="650" t="s">
        <v>642</v>
      </c>
      <c r="B35" s="651">
        <v>3</v>
      </c>
      <c r="C35" s="651">
        <v>1</v>
      </c>
      <c r="E35" s="21"/>
      <c r="J35" s="650" t="s">
        <v>642</v>
      </c>
      <c r="K35" s="670">
        <f t="shared" si="2"/>
        <v>3</v>
      </c>
      <c r="L35" s="619">
        <f t="shared" si="3"/>
        <v>1</v>
      </c>
      <c r="N35" s="21"/>
    </row>
    <row r="36" spans="1:15" x14ac:dyDescent="0.25">
      <c r="A36" s="650" t="s">
        <v>643</v>
      </c>
      <c r="B36" s="651">
        <v>4</v>
      </c>
      <c r="C36" s="651">
        <v>4</v>
      </c>
      <c r="E36" s="21"/>
      <c r="J36" s="650" t="s">
        <v>643</v>
      </c>
      <c r="K36" s="670">
        <f t="shared" si="2"/>
        <v>4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28</v>
      </c>
      <c r="C37" s="653">
        <v>9</v>
      </c>
      <c r="J37" s="652" t="s">
        <v>365</v>
      </c>
      <c r="K37" s="671">
        <f t="shared" si="2"/>
        <v>28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1.27</v>
      </c>
      <c r="C42" s="197"/>
      <c r="D42" s="253"/>
      <c r="E42" s="211"/>
      <c r="F42" s="253"/>
      <c r="G42" s="253"/>
      <c r="J42" s="673" t="s">
        <v>488</v>
      </c>
      <c r="K42" s="674">
        <f>B42</f>
        <v>1.27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0.69</v>
      </c>
      <c r="C43" s="197"/>
      <c r="D43" s="253"/>
      <c r="E43" s="254"/>
      <c r="F43" s="253"/>
      <c r="G43" s="253"/>
      <c r="J43" s="675" t="s">
        <v>489</v>
      </c>
      <c r="K43" s="676">
        <f>B43</f>
        <v>0.69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0.37</v>
      </c>
      <c r="C45" s="197"/>
      <c r="D45" s="255"/>
      <c r="E45" s="256"/>
      <c r="F45" s="253"/>
      <c r="G45" s="253"/>
      <c r="J45" s="678" t="s">
        <v>501</v>
      </c>
      <c r="K45" s="674">
        <f>B45</f>
        <v>0.37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1.34</v>
      </c>
      <c r="C46" s="198"/>
      <c r="D46" s="255"/>
      <c r="E46" s="256"/>
      <c r="F46" s="253"/>
      <c r="G46" s="253"/>
      <c r="J46" s="672" t="s">
        <v>502</v>
      </c>
      <c r="K46" s="676">
        <f>B46</f>
        <v>1.34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0.97</v>
      </c>
      <c r="C48" s="253"/>
      <c r="D48" s="253"/>
      <c r="E48" s="253"/>
      <c r="F48" s="253"/>
      <c r="G48" s="253"/>
      <c r="J48" s="661" t="s">
        <v>498</v>
      </c>
      <c r="K48" s="679">
        <f>B48</f>
        <v>0.97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0.75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80.8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1.23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93.3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163110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26744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76.900000000000006</v>
      </c>
      <c r="E4" s="600">
        <v>1.08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53.1</v>
      </c>
      <c r="E5" s="751">
        <v>0.94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80.8</v>
      </c>
      <c r="E6" s="959">
        <v>1.23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</v>
      </c>
      <c r="C4" s="643">
        <v>2</v>
      </c>
      <c r="D4" s="643">
        <v>1.8</v>
      </c>
      <c r="E4" s="643">
        <v>0.68</v>
      </c>
      <c r="F4" s="643">
        <v>1.2</v>
      </c>
      <c r="G4" s="643">
        <v>2.9</v>
      </c>
      <c r="H4" s="1066"/>
      <c r="I4" s="253"/>
      <c r="J4" s="253"/>
      <c r="K4" s="253"/>
    </row>
    <row r="5" spans="1:11" x14ac:dyDescent="0.25">
      <c r="A5" s="480">
        <v>2021</v>
      </c>
      <c r="B5" s="602">
        <v>15</v>
      </c>
      <c r="C5" s="602">
        <v>2.2000000000000002</v>
      </c>
      <c r="D5" s="602">
        <v>1.9</v>
      </c>
      <c r="E5" s="602">
        <v>0.69</v>
      </c>
      <c r="F5" s="602">
        <v>0.9</v>
      </c>
      <c r="G5" s="602">
        <v>3</v>
      </c>
      <c r="H5" s="1066"/>
      <c r="I5" s="253"/>
      <c r="J5" s="253"/>
      <c r="K5" s="253"/>
    </row>
    <row r="6" spans="1:11" x14ac:dyDescent="0.25">
      <c r="A6" s="360">
        <v>2022</v>
      </c>
      <c r="B6" s="602">
        <v>15</v>
      </c>
      <c r="C6" s="602">
        <v>2.5</v>
      </c>
      <c r="D6" s="602">
        <v>1.1000000000000001</v>
      </c>
      <c r="E6" s="602">
        <v>0.75</v>
      </c>
      <c r="F6" s="602">
        <v>1.5</v>
      </c>
      <c r="G6" s="602">
        <v>3.3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90.6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93.3</v>
      </c>
      <c r="C7" s="1067">
        <v>83.9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2064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33.799999999999997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688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2013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97347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15961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2604</v>
      </c>
      <c r="C5" s="1034">
        <v>1369</v>
      </c>
      <c r="D5" s="600">
        <v>1235</v>
      </c>
      <c r="G5" s="871" t="s">
        <v>126</v>
      </c>
      <c r="H5" s="637">
        <f>IF(ISBLANK(D7),"",D7)</f>
        <v>1190</v>
      </c>
    </row>
    <row r="6" spans="1:17" x14ac:dyDescent="0.25">
      <c r="A6" s="641">
        <v>2021</v>
      </c>
      <c r="B6" s="1034">
        <v>2576</v>
      </c>
      <c r="C6" s="1034">
        <v>875</v>
      </c>
      <c r="D6" s="602">
        <v>1701</v>
      </c>
      <c r="G6" s="635" t="s">
        <v>127</v>
      </c>
      <c r="H6" s="623">
        <f>IF(ISBLANK(C7),"",C7)</f>
        <v>874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2064</v>
      </c>
      <c r="C7" s="1034">
        <v>874</v>
      </c>
      <c r="D7" s="617">
        <v>1190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1190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874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5.0999999999999996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340</v>
      </c>
      <c r="C6" s="55">
        <v>176</v>
      </c>
      <c r="D6" s="55">
        <v>164</v>
      </c>
      <c r="E6" s="70">
        <v>415</v>
      </c>
      <c r="F6" s="55">
        <v>206</v>
      </c>
      <c r="G6" s="110">
        <v>209</v>
      </c>
      <c r="H6" s="55">
        <v>284</v>
      </c>
      <c r="I6" s="55">
        <v>148</v>
      </c>
      <c r="J6" s="55">
        <v>136</v>
      </c>
      <c r="K6" s="70">
        <v>973</v>
      </c>
      <c r="L6" s="55">
        <v>495</v>
      </c>
      <c r="M6" s="110">
        <v>478</v>
      </c>
      <c r="N6" s="70">
        <v>1134</v>
      </c>
      <c r="O6" s="55">
        <v>609</v>
      </c>
      <c r="P6" s="110">
        <v>525</v>
      </c>
      <c r="Q6" s="70">
        <v>4443</v>
      </c>
      <c r="R6" s="55">
        <v>2431</v>
      </c>
      <c r="S6" s="110">
        <v>2012</v>
      </c>
      <c r="T6" s="70">
        <v>6924</v>
      </c>
      <c r="U6" s="55">
        <v>3602</v>
      </c>
      <c r="V6" s="160">
        <v>3322</v>
      </c>
    </row>
    <row r="7" spans="1:22" x14ac:dyDescent="0.25">
      <c r="A7" s="286">
        <v>2021</v>
      </c>
      <c r="B7" s="167">
        <v>326</v>
      </c>
      <c r="C7" s="94">
        <v>171</v>
      </c>
      <c r="D7" s="94">
        <v>155</v>
      </c>
      <c r="E7" s="167">
        <v>399</v>
      </c>
      <c r="F7" s="94">
        <v>196</v>
      </c>
      <c r="G7" s="169">
        <v>203</v>
      </c>
      <c r="H7" s="94">
        <v>282</v>
      </c>
      <c r="I7" s="94">
        <v>147</v>
      </c>
      <c r="J7" s="94">
        <v>135</v>
      </c>
      <c r="K7" s="167">
        <v>933</v>
      </c>
      <c r="L7" s="94">
        <v>472</v>
      </c>
      <c r="M7" s="169">
        <v>461</v>
      </c>
      <c r="N7" s="167">
        <v>1113</v>
      </c>
      <c r="O7" s="94">
        <v>594</v>
      </c>
      <c r="P7" s="169">
        <v>519</v>
      </c>
      <c r="Q7" s="167">
        <v>4356</v>
      </c>
      <c r="R7" s="94">
        <v>2379</v>
      </c>
      <c r="S7" s="169">
        <v>1977</v>
      </c>
      <c r="T7" s="212">
        <v>6779</v>
      </c>
      <c r="U7" s="58">
        <v>3525</v>
      </c>
      <c r="V7" s="160">
        <v>3254</v>
      </c>
    </row>
    <row r="8" spans="1:22" x14ac:dyDescent="0.25">
      <c r="A8" s="219">
        <v>2022</v>
      </c>
      <c r="B8" s="72">
        <v>280</v>
      </c>
      <c r="C8" s="61">
        <v>146</v>
      </c>
      <c r="D8" s="61">
        <v>134</v>
      </c>
      <c r="E8" s="72">
        <v>339</v>
      </c>
      <c r="F8" s="61">
        <v>167</v>
      </c>
      <c r="G8" s="111">
        <v>172</v>
      </c>
      <c r="H8" s="61">
        <v>247</v>
      </c>
      <c r="I8" s="61">
        <v>125</v>
      </c>
      <c r="J8" s="61">
        <v>122</v>
      </c>
      <c r="K8" s="72">
        <v>803</v>
      </c>
      <c r="L8" s="61">
        <v>405</v>
      </c>
      <c r="M8" s="111">
        <v>398</v>
      </c>
      <c r="N8" s="72">
        <v>877</v>
      </c>
      <c r="O8" s="61">
        <v>473</v>
      </c>
      <c r="P8" s="111">
        <v>404</v>
      </c>
      <c r="Q8" s="72">
        <v>3878</v>
      </c>
      <c r="R8" s="61">
        <v>2062</v>
      </c>
      <c r="S8" s="111">
        <v>1816</v>
      </c>
      <c r="T8" s="72">
        <v>6099</v>
      </c>
      <c r="U8" s="61">
        <v>3124</v>
      </c>
      <c r="V8" s="111">
        <v>2975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280</v>
      </c>
      <c r="C15" s="172">
        <f>E8</f>
        <v>339</v>
      </c>
      <c r="D15" s="172">
        <f>H8</f>
        <v>247</v>
      </c>
      <c r="E15" s="172">
        <f>K8</f>
        <v>803</v>
      </c>
      <c r="F15" s="172">
        <f>N8</f>
        <v>877</v>
      </c>
      <c r="G15" s="172">
        <f>Q8</f>
        <v>3878</v>
      </c>
      <c r="H15" s="334">
        <f>T8</f>
        <v>6099</v>
      </c>
      <c r="M15" s="172">
        <f>K8</f>
        <v>803</v>
      </c>
      <c r="N15" s="172">
        <f>H15-E15-O15</f>
        <v>3694</v>
      </c>
      <c r="O15" s="172">
        <f>H15-(B15+C15+G15)</f>
        <v>1602</v>
      </c>
      <c r="P15" s="29"/>
      <c r="Q15" s="100">
        <f>M15/H15*100</f>
        <v>13.166092802098706</v>
      </c>
      <c r="R15" s="100">
        <f>N15/H15*100</f>
        <v>60.567306115756679</v>
      </c>
      <c r="S15" s="100">
        <f>O15/H15*100</f>
        <v>26.266601082144614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13.166092802098706</v>
      </c>
      <c r="R18" s="100">
        <f>N15/H15*100</f>
        <v>60.567306115756679</v>
      </c>
      <c r="S18" s="100">
        <f>O15/H15*100</f>
        <v>26.266601082144614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24.4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27.8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0</v>
      </c>
      <c r="E4" s="599">
        <v>0</v>
      </c>
      <c r="F4" s="600">
        <v>6.6</v>
      </c>
      <c r="G4" s="600">
        <v>0</v>
      </c>
    </row>
    <row r="5" spans="1:10" x14ac:dyDescent="0.25">
      <c r="A5" s="286">
        <v>2022</v>
      </c>
      <c r="B5" s="751">
        <v>4</v>
      </c>
      <c r="C5" s="751">
        <v>0</v>
      </c>
      <c r="D5" s="751">
        <v>0</v>
      </c>
      <c r="E5" s="753">
        <v>0</v>
      </c>
      <c r="F5" s="751">
        <v>5.0999999999999996</v>
      </c>
      <c r="G5" s="751">
        <v>0</v>
      </c>
    </row>
    <row r="6" spans="1:10" x14ac:dyDescent="0.25">
      <c r="A6" s="218">
        <v>2023</v>
      </c>
      <c r="B6" s="752">
        <v>6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0</v>
      </c>
      <c r="E11" s="103">
        <f>A4</f>
        <v>2021</v>
      </c>
      <c r="F11" s="80">
        <f>IF(ISBLANK(B4),"",B4)</f>
        <v>6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6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6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254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251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32.9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1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296</v>
      </c>
    </row>
    <row r="17" spans="2:3" x14ac:dyDescent="0.25">
      <c r="B17" s="253">
        <v>2022</v>
      </c>
      <c r="C17" s="1100">
        <v>257</v>
      </c>
    </row>
    <row r="18" spans="2:3" x14ac:dyDescent="0.25">
      <c r="B18" s="253">
        <v>2023</v>
      </c>
      <c r="C18" s="1100">
        <v>251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296</v>
      </c>
    </row>
    <row r="22" spans="2:3" x14ac:dyDescent="0.25">
      <c r="B22" s="636">
        <f>B17</f>
        <v>2022</v>
      </c>
      <c r="C22" s="636">
        <f t="shared" ref="C22:C23" si="0">IF(ISBLANK(C17),"",C17)</f>
        <v>257</v>
      </c>
    </row>
    <row r="23" spans="2:3" x14ac:dyDescent="0.25">
      <c r="B23" s="636">
        <f>B18</f>
        <v>2023</v>
      </c>
      <c r="C23" s="636">
        <f t="shared" si="0"/>
        <v>251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</v>
      </c>
      <c r="C5" s="55">
        <v>14</v>
      </c>
      <c r="D5" s="55">
        <v>21</v>
      </c>
      <c r="E5" s="269">
        <f>SUM(B5:D5)</f>
        <v>42</v>
      </c>
      <c r="F5" s="71">
        <v>246</v>
      </c>
      <c r="G5" s="70">
        <v>0.8</v>
      </c>
      <c r="H5" s="55">
        <v>0.3</v>
      </c>
      <c r="I5" s="110">
        <v>1.3</v>
      </c>
      <c r="J5" s="71">
        <v>3.7</v>
      </c>
    </row>
    <row r="6" spans="1:10" x14ac:dyDescent="0.25">
      <c r="A6" s="286">
        <v>2022</v>
      </c>
      <c r="B6" s="757">
        <v>3</v>
      </c>
      <c r="C6" s="758">
        <v>17</v>
      </c>
      <c r="D6" s="758">
        <v>21</v>
      </c>
      <c r="E6" s="270">
        <f>SUM(B6:D6)</f>
        <v>41</v>
      </c>
      <c r="F6" s="214">
        <v>286</v>
      </c>
      <c r="G6" s="457">
        <v>0.4</v>
      </c>
      <c r="H6" s="458">
        <v>0.5</v>
      </c>
      <c r="I6" s="763">
        <v>1.3</v>
      </c>
      <c r="J6" s="214">
        <v>4.7</v>
      </c>
    </row>
    <row r="7" spans="1:10" x14ac:dyDescent="0.25">
      <c r="A7" s="218">
        <v>2023</v>
      </c>
      <c r="B7" s="167">
        <v>5</v>
      </c>
      <c r="C7" s="94">
        <v>14</v>
      </c>
      <c r="D7" s="94">
        <v>33</v>
      </c>
      <c r="E7" s="447">
        <f>SUM(B7:D7)</f>
        <v>52</v>
      </c>
      <c r="F7" s="168">
        <v>254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246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286</v>
      </c>
      <c r="C14" s="28"/>
      <c r="D14" s="28"/>
      <c r="F14" s="625" t="s">
        <v>1526</v>
      </c>
      <c r="G14" s="621">
        <f>IF(ISBLANK(B7),"",B7)</f>
        <v>5</v>
      </c>
      <c r="I14" s="625" t="s">
        <v>1529</v>
      </c>
      <c r="J14" s="621">
        <f>IF(ISBLANK(B7),"",B7)</f>
        <v>5</v>
      </c>
    </row>
    <row r="15" spans="1:10" x14ac:dyDescent="0.25">
      <c r="A15" s="624">
        <f t="shared" ref="A15" si="1">A7</f>
        <v>2023</v>
      </c>
      <c r="B15" s="623">
        <f t="shared" si="0"/>
        <v>254</v>
      </c>
      <c r="C15" s="28"/>
      <c r="D15" s="28"/>
      <c r="F15" s="626" t="s">
        <v>1527</v>
      </c>
      <c r="G15" s="622">
        <f>IF(ISBLANK(C7),"",C7)</f>
        <v>14</v>
      </c>
      <c r="I15" s="626" t="s">
        <v>1538</v>
      </c>
      <c r="J15" s="622">
        <f>IF(ISBLANK(C7),"",C7)</f>
        <v>14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33</v>
      </c>
      <c r="I16" s="627" t="s">
        <v>1539</v>
      </c>
      <c r="J16" s="623">
        <f>IF(ISBLANK(D7),"",D7)</f>
        <v>33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0.5</v>
      </c>
    </row>
    <row r="23" spans="1:2" x14ac:dyDescent="0.25">
      <c r="A23" s="627" t="s">
        <v>365</v>
      </c>
      <c r="B23" s="623">
        <f>IF(ISBLANK(I6),"",I6)</f>
        <v>1.3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</v>
      </c>
      <c r="C6" s="759"/>
      <c r="D6" s="759"/>
      <c r="E6" s="457">
        <v>7.3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</v>
      </c>
      <c r="C7" s="759"/>
      <c r="D7" s="759"/>
      <c r="E7" s="457">
        <v>7.6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</v>
      </c>
      <c r="C8" s="760"/>
      <c r="D8" s="760"/>
      <c r="E8" s="601">
        <v>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</v>
      </c>
      <c r="C16" s="755"/>
      <c r="I16" s="700">
        <f>A6</f>
        <v>2020</v>
      </c>
      <c r="J16" s="674">
        <f>IF(ISBLANK(E6),"",E6)</f>
        <v>7.3</v>
      </c>
      <c r="K16" s="756"/>
    </row>
    <row r="17" spans="1:10" x14ac:dyDescent="0.25">
      <c r="A17" s="701">
        <f>A7</f>
        <v>2021</v>
      </c>
      <c r="B17" s="853">
        <f>IF(ISBLANK(B7),"",B7)</f>
        <v>5</v>
      </c>
      <c r="C17" s="755"/>
      <c r="I17" s="701">
        <f>A7</f>
        <v>2021</v>
      </c>
      <c r="J17" s="853">
        <f>IF(ISBLANK(E7),"",E7)</f>
        <v>7.6</v>
      </c>
    </row>
    <row r="18" spans="1:10" x14ac:dyDescent="0.25">
      <c r="A18" s="702">
        <f>A8</f>
        <v>2022</v>
      </c>
      <c r="B18" s="676">
        <f>IF(ISBLANK(B8),"",B8)</f>
        <v>4</v>
      </c>
      <c r="C18" s="755"/>
      <c r="I18" s="702">
        <f>A8</f>
        <v>2022</v>
      </c>
      <c r="J18" s="676">
        <f>IF(ISBLANK(E8),"",E8)</f>
        <v>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6.3</v>
      </c>
    </row>
    <row r="6" spans="1:12" x14ac:dyDescent="0.25">
      <c r="A6" s="229">
        <v>2022</v>
      </c>
      <c r="B6" s="602">
        <v>13</v>
      </c>
      <c r="D6" s="450">
        <f>IF(ISBLANK(B6),"",A6)</f>
        <v>2022</v>
      </c>
      <c r="E6" s="619">
        <f>IF(ISBLANK(B6),"",B6)</f>
        <v>13</v>
      </c>
      <c r="K6" s="286">
        <v>2021</v>
      </c>
      <c r="L6" s="657">
        <v>6.6</v>
      </c>
    </row>
    <row r="7" spans="1:12" x14ac:dyDescent="0.25">
      <c r="A7" s="123">
        <v>2023</v>
      </c>
      <c r="B7" s="617">
        <v>13</v>
      </c>
      <c r="D7" s="379">
        <f>IF(ISBLANK(B7),"",A7)</f>
        <v>2023</v>
      </c>
      <c r="E7" s="620">
        <f>IF(ISBLANK(B7),"",B7)</f>
        <v>13</v>
      </c>
      <c r="K7" s="219">
        <v>2022</v>
      </c>
      <c r="L7" s="617">
        <v>5.0999999999999996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</v>
      </c>
      <c r="C4" s="643">
        <v>28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22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2283</v>
      </c>
      <c r="D5" s="643">
        <v>868</v>
      </c>
      <c r="E5" s="869">
        <v>37.6</v>
      </c>
      <c r="F5" s="1039">
        <v>38</v>
      </c>
      <c r="G5" s="1039">
        <v>37.200000000000003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2236</v>
      </c>
      <c r="D6" s="657">
        <v>859</v>
      </c>
      <c r="E6" s="657">
        <v>38</v>
      </c>
      <c r="F6" s="657">
        <v>24.8</v>
      </c>
      <c r="G6" s="657">
        <v>52.3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2013</v>
      </c>
      <c r="D7" s="617">
        <v>688</v>
      </c>
      <c r="E7" s="617">
        <v>33.799999999999997</v>
      </c>
      <c r="F7" s="617">
        <v>28</v>
      </c>
      <c r="G7" s="617">
        <v>40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32.299999999999997</v>
      </c>
      <c r="C4" s="655">
        <v>45</v>
      </c>
      <c r="D4" s="655">
        <v>4.9000000000000004</v>
      </c>
      <c r="E4" s="655">
        <v>52</v>
      </c>
      <c r="F4" s="655">
        <v>0.8</v>
      </c>
      <c r="G4" s="655">
        <v>6</v>
      </c>
      <c r="H4" s="655">
        <v>0</v>
      </c>
      <c r="I4" s="655">
        <v>4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32.9</v>
      </c>
      <c r="C5" s="602">
        <v>51</v>
      </c>
      <c r="D5" s="602">
        <v>6.5</v>
      </c>
      <c r="E5" s="602">
        <v>62</v>
      </c>
      <c r="F5" s="602">
        <v>1</v>
      </c>
      <c r="G5" s="602">
        <v>4</v>
      </c>
      <c r="H5" s="602">
        <v>0</v>
      </c>
      <c r="I5" s="602">
        <v>7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59</v>
      </c>
      <c r="D6" s="617"/>
      <c r="E6" s="617">
        <v>56</v>
      </c>
      <c r="F6" s="617"/>
      <c r="G6" s="617">
        <v>6</v>
      </c>
      <c r="H6" s="617">
        <v>0</v>
      </c>
      <c r="I6" s="617">
        <v>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40</v>
      </c>
      <c r="C4" s="1006">
        <v>23</v>
      </c>
      <c r="D4" s="1006">
        <v>17</v>
      </c>
      <c r="E4" s="1005">
        <v>150</v>
      </c>
      <c r="F4" s="1006">
        <v>80</v>
      </c>
      <c r="G4" s="1006">
        <v>70</v>
      </c>
      <c r="H4" s="1007">
        <v>5.8</v>
      </c>
      <c r="I4" s="1007">
        <v>21.7</v>
      </c>
      <c r="J4" s="1007">
        <v>-15.9</v>
      </c>
      <c r="K4" s="70">
        <v>51</v>
      </c>
      <c r="L4" s="55">
        <v>32</v>
      </c>
      <c r="M4" s="110">
        <v>19</v>
      </c>
      <c r="N4" s="55">
        <v>89</v>
      </c>
      <c r="O4" s="55">
        <v>52</v>
      </c>
      <c r="P4" s="110">
        <v>37</v>
      </c>
    </row>
    <row r="5" spans="1:17" x14ac:dyDescent="0.25">
      <c r="A5" s="286">
        <v>2021</v>
      </c>
      <c r="B5" s="1008">
        <v>35</v>
      </c>
      <c r="C5" s="1009">
        <v>17</v>
      </c>
      <c r="D5" s="1009">
        <v>18</v>
      </c>
      <c r="E5" s="1008">
        <v>173</v>
      </c>
      <c r="F5" s="1009">
        <v>93</v>
      </c>
      <c r="G5" s="1009">
        <v>80</v>
      </c>
      <c r="H5" s="1010">
        <v>5.2</v>
      </c>
      <c r="I5" s="1010">
        <v>25.5</v>
      </c>
      <c r="J5" s="1010">
        <v>-20.399999999999999</v>
      </c>
      <c r="K5" s="212">
        <v>78</v>
      </c>
      <c r="L5" s="58">
        <v>32</v>
      </c>
      <c r="M5" s="160">
        <v>46</v>
      </c>
      <c r="N5" s="58">
        <v>82</v>
      </c>
      <c r="O5" s="58">
        <v>34</v>
      </c>
      <c r="P5" s="160">
        <v>48</v>
      </c>
    </row>
    <row r="6" spans="1:17" x14ac:dyDescent="0.25">
      <c r="A6" s="219">
        <v>2022</v>
      </c>
      <c r="B6" s="1011">
        <v>29</v>
      </c>
      <c r="C6" s="1012">
        <v>16</v>
      </c>
      <c r="D6" s="1012">
        <v>13</v>
      </c>
      <c r="E6" s="1011">
        <v>122</v>
      </c>
      <c r="F6" s="1012">
        <v>55</v>
      </c>
      <c r="G6" s="1012">
        <v>67</v>
      </c>
      <c r="H6" s="1013">
        <v>4.8</v>
      </c>
      <c r="I6" s="1013">
        <v>20</v>
      </c>
      <c r="J6" s="1013">
        <v>-15.2</v>
      </c>
      <c r="K6" s="1014">
        <v>72</v>
      </c>
      <c r="L6" s="1015">
        <v>34</v>
      </c>
      <c r="M6" s="1016">
        <v>38</v>
      </c>
      <c r="N6" s="1015">
        <v>99</v>
      </c>
      <c r="O6" s="1015">
        <v>46</v>
      </c>
      <c r="P6" s="1016">
        <v>53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17</v>
      </c>
      <c r="C13" s="319">
        <f>IF(ISBLANK(C4),"",C4)</f>
        <v>23</v>
      </c>
      <c r="D13" s="364"/>
      <c r="E13" s="322">
        <f>A4</f>
        <v>2020</v>
      </c>
      <c r="F13" s="319">
        <f>IF(ISBLANK(G4),"",G4)</f>
        <v>70</v>
      </c>
      <c r="G13" s="319">
        <f>IF(ISBLANK(F4),"",F4)</f>
        <v>80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18</v>
      </c>
      <c r="C14" s="320">
        <f t="shared" ref="C14:C15" si="2">IF(ISBLANK(C5),"",C5)</f>
        <v>17</v>
      </c>
      <c r="D14" s="364"/>
      <c r="E14" s="323">
        <f t="shared" ref="E14:E15" si="3">A5</f>
        <v>2021</v>
      </c>
      <c r="F14" s="320">
        <f t="shared" ref="F14:F15" si="4">IF(ISBLANK(G5),"",G5)</f>
        <v>80</v>
      </c>
      <c r="G14" s="320">
        <f t="shared" ref="G14:G15" si="5">IF(ISBLANK(F5),"",F5)</f>
        <v>93</v>
      </c>
      <c r="H14" s="389"/>
      <c r="I14" s="389"/>
      <c r="J14" s="48"/>
      <c r="K14" s="325" t="s">
        <v>536</v>
      </c>
      <c r="L14" s="328">
        <f>IF(ISBLANK(K4),"",K4)</f>
        <v>51</v>
      </c>
      <c r="M14" s="328">
        <f>IF(ISBLANK(K5),"",K5)</f>
        <v>78</v>
      </c>
      <c r="N14" s="328">
        <f>IF(ISBLANK(K6),"",K6)</f>
        <v>72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13</v>
      </c>
      <c r="C15" s="321">
        <f t="shared" si="2"/>
        <v>16</v>
      </c>
      <c r="E15" s="324">
        <f t="shared" si="3"/>
        <v>2022</v>
      </c>
      <c r="F15" s="321">
        <f t="shared" si="4"/>
        <v>67</v>
      </c>
      <c r="G15" s="321">
        <f t="shared" si="5"/>
        <v>55</v>
      </c>
      <c r="H15" s="211"/>
      <c r="I15" s="211"/>
      <c r="J15" s="28"/>
      <c r="K15" s="326" t="s">
        <v>535</v>
      </c>
      <c r="L15" s="329">
        <f>IF(ISBLANK(N4),"",N4)</f>
        <v>89</v>
      </c>
      <c r="M15" s="329">
        <f>IF(ISBLANK(N5),"",N5)</f>
        <v>82</v>
      </c>
      <c r="N15" s="329">
        <f>IF(ISBLANK(N6),"",N6)</f>
        <v>99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51</v>
      </c>
      <c r="M19" s="328">
        <f>IF(ISBLANK(K5),"",K5)</f>
        <v>78</v>
      </c>
      <c r="N19" s="328">
        <f>IF(ISBLANK(K6),"",K6)</f>
        <v>72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89</v>
      </c>
      <c r="M20" s="329">
        <f>IF(ISBLANK(N5),"",N5)</f>
        <v>82</v>
      </c>
      <c r="N20" s="329">
        <f>IF(ISBLANK(N6),"",N6)</f>
        <v>99</v>
      </c>
      <c r="O20" s="364"/>
    </row>
    <row r="21" spans="1:15" x14ac:dyDescent="0.25">
      <c r="A21" s="322">
        <f>A4</f>
        <v>2020</v>
      </c>
      <c r="B21" s="319">
        <f>IF(ISBLANK(D4),"",D4)</f>
        <v>17</v>
      </c>
      <c r="C21" s="319">
        <f>IF(ISBLANK(C4),"",C4)</f>
        <v>23</v>
      </c>
      <c r="E21" s="322">
        <f>A4</f>
        <v>2020</v>
      </c>
      <c r="F21" s="319">
        <f>IF(ISBLANK(G4),"",G4)</f>
        <v>70</v>
      </c>
      <c r="G21" s="319">
        <f>IF(ISBLANK(F4),"",F4)</f>
        <v>80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18</v>
      </c>
      <c r="C22" s="320">
        <f t="shared" ref="C22:C23" si="8">IF(ISBLANK(C5),"",C5)</f>
        <v>17</v>
      </c>
      <c r="E22" s="323">
        <f t="shared" ref="E22:E23" si="9">A5</f>
        <v>2021</v>
      </c>
      <c r="F22" s="320">
        <f t="shared" ref="F22:F23" si="10">IF(ISBLANK(G5),"",G5)</f>
        <v>80</v>
      </c>
      <c r="G22" s="320">
        <f t="shared" ref="G22:G23" si="11">IF(ISBLANK(F5),"",F5)</f>
        <v>93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13</v>
      </c>
      <c r="C23" s="321">
        <f t="shared" si="8"/>
        <v>16</v>
      </c>
      <c r="E23" s="324">
        <f t="shared" si="9"/>
        <v>2022</v>
      </c>
      <c r="F23" s="321">
        <f t="shared" si="10"/>
        <v>67</v>
      </c>
      <c r="G23" s="321">
        <f t="shared" si="11"/>
        <v>55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0</v>
      </c>
      <c r="F5" s="616"/>
      <c r="G5" s="945"/>
      <c r="H5" s="599">
        <v>12</v>
      </c>
      <c r="I5" s="616">
        <v>4</v>
      </c>
      <c r="J5" s="616">
        <v>8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0</v>
      </c>
      <c r="F6" s="1028"/>
      <c r="G6" s="980"/>
      <c r="H6" s="1034">
        <v>6</v>
      </c>
      <c r="I6" s="1028">
        <v>2</v>
      </c>
      <c r="J6" s="1028">
        <v>4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0</v>
      </c>
      <c r="F7" s="1028"/>
      <c r="G7" s="980"/>
      <c r="H7" s="1034">
        <v>22</v>
      </c>
      <c r="I7" s="1028">
        <v>4</v>
      </c>
      <c r="J7" s="1028">
        <v>18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</v>
      </c>
    </row>
    <row r="15" spans="1:12" ht="30" x14ac:dyDescent="0.25">
      <c r="A15" s="833" t="s">
        <v>1543</v>
      </c>
      <c r="B15" s="623">
        <f>IF(ISBLANK(J7),"",J7)</f>
        <v>18</v>
      </c>
    </row>
    <row r="17" spans="1:2" x14ac:dyDescent="0.25">
      <c r="A17" s="625" t="s">
        <v>1540</v>
      </c>
      <c r="B17" s="621">
        <f>IF(ISBLANK(I7),"",I7)</f>
        <v>4</v>
      </c>
    </row>
    <row r="18" spans="1:2" x14ac:dyDescent="0.25">
      <c r="A18" s="627" t="s">
        <v>1541</v>
      </c>
      <c r="B18" s="623">
        <f>IF(ISBLANK(J7),"",J7)</f>
        <v>18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65.900000000000006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64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64</v>
      </c>
      <c r="C10" s="614">
        <v>35.5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65.900000000000006</v>
      </c>
      <c r="C14" s="73">
        <v>38.700000000000003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1443.194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1632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92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1570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30199.98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688.88400000000001</v>
      </c>
      <c r="C5" s="611">
        <v>84.793999999999997</v>
      </c>
      <c r="D5" s="751">
        <v>892</v>
      </c>
      <c r="E5" s="751">
        <v>13</v>
      </c>
      <c r="G5" s="358">
        <v>2014</v>
      </c>
      <c r="H5" s="70">
        <v>26207.65</v>
      </c>
      <c r="I5" s="55">
        <v>20850.099999999999</v>
      </c>
      <c r="J5" s="55">
        <v>5357.55</v>
      </c>
      <c r="K5" s="71">
        <v>46</v>
      </c>
    </row>
    <row r="6" spans="1:12" x14ac:dyDescent="0.25">
      <c r="A6" s="286">
        <v>2021</v>
      </c>
      <c r="B6" s="601">
        <v>1443.194</v>
      </c>
      <c r="C6" s="612">
        <v>84.793999999999997</v>
      </c>
      <c r="D6" s="959">
        <v>868</v>
      </c>
      <c r="E6" s="959">
        <v>13</v>
      </c>
      <c r="G6" s="480">
        <v>2017</v>
      </c>
      <c r="H6" s="212">
        <v>29950.12</v>
      </c>
      <c r="I6" s="58">
        <v>20850.02</v>
      </c>
      <c r="J6" s="58">
        <v>9100.1</v>
      </c>
      <c r="K6" s="214">
        <v>52</v>
      </c>
    </row>
    <row r="7" spans="1:12" x14ac:dyDescent="0.25">
      <c r="A7" s="218">
        <v>2022</v>
      </c>
      <c r="B7" s="601">
        <v>1443.194</v>
      </c>
      <c r="C7" s="612">
        <v>90.254000000000005</v>
      </c>
      <c r="D7" s="959">
        <v>833</v>
      </c>
      <c r="E7" s="959">
        <v>14</v>
      </c>
      <c r="G7" s="482">
        <v>2020</v>
      </c>
      <c r="H7" s="72">
        <v>30199.98</v>
      </c>
      <c r="I7" s="61">
        <v>20850.02</v>
      </c>
      <c r="J7" s="61">
        <v>9349.9599999999991</v>
      </c>
      <c r="K7" s="73">
        <v>53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90.254000000000005</v>
      </c>
      <c r="D14" s="631">
        <f>A5</f>
        <v>2020</v>
      </c>
      <c r="E14" s="625">
        <f>IF(ISBLANK(D5),"",D5)</f>
        <v>892</v>
      </c>
      <c r="F14" s="211"/>
      <c r="G14" s="634" t="s">
        <v>925</v>
      </c>
      <c r="H14" s="621">
        <f>IF(ISBLANK(J7),"",J7)</f>
        <v>9349.9599999999991</v>
      </c>
      <c r="I14" s="211"/>
      <c r="J14" s="211"/>
    </row>
    <row r="15" spans="1:12" x14ac:dyDescent="0.25">
      <c r="A15" s="870" t="s">
        <v>16</v>
      </c>
      <c r="B15" s="630">
        <f>IF(ISBLANK(B7),"",B7)</f>
        <v>1443.194</v>
      </c>
      <c r="D15" s="632">
        <f t="shared" ref="D15:D16" si="0">A6</f>
        <v>2021</v>
      </c>
      <c r="E15" s="626">
        <f>IF(ISBLANK(D6),"",D6)</f>
        <v>868</v>
      </c>
      <c r="F15" s="211"/>
      <c r="G15" s="635" t="s">
        <v>926</v>
      </c>
      <c r="H15" s="623">
        <f>IF(ISBLANK(I7),"",I7)</f>
        <v>20850.02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833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90.254000000000005</v>
      </c>
      <c r="F19" s="253"/>
      <c r="G19" s="634" t="s">
        <v>529</v>
      </c>
      <c r="H19" s="621">
        <f>IF(ISBLANK(J7),"",J7)</f>
        <v>9349.9599999999991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1443.194</v>
      </c>
      <c r="F20" s="253"/>
      <c r="G20" s="635" t="s">
        <v>528</v>
      </c>
      <c r="H20" s="623">
        <f>IF(ISBLANK(I7),"",I7)</f>
        <v>20850.02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1592</v>
      </c>
      <c r="D5" s="1093">
        <v>38</v>
      </c>
      <c r="E5" s="1092">
        <v>1554</v>
      </c>
      <c r="F5" s="1093">
        <v>35</v>
      </c>
    </row>
    <row r="6" spans="1:9" x14ac:dyDescent="0.25">
      <c r="A6" s="218">
        <v>2021</v>
      </c>
      <c r="B6" s="1092">
        <v>0.1</v>
      </c>
      <c r="C6" s="1092">
        <v>1610</v>
      </c>
      <c r="D6" s="1093">
        <v>41</v>
      </c>
      <c r="E6" s="1092">
        <v>1554</v>
      </c>
      <c r="F6" s="1093">
        <v>35</v>
      </c>
    </row>
    <row r="7" spans="1:9" x14ac:dyDescent="0.25">
      <c r="A7" s="219">
        <v>2022</v>
      </c>
      <c r="B7" s="73">
        <v>0.3</v>
      </c>
      <c r="C7" s="73">
        <v>1632</v>
      </c>
      <c r="D7" s="73">
        <v>59</v>
      </c>
      <c r="E7" s="73">
        <v>1570</v>
      </c>
      <c r="F7" s="73">
        <v>92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1156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993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3177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2946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231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235</v>
      </c>
      <c r="C5" s="458">
        <v>223</v>
      </c>
      <c r="D5" s="458">
        <v>12</v>
      </c>
      <c r="E5" s="457">
        <v>566</v>
      </c>
      <c r="F5" s="458">
        <v>548</v>
      </c>
      <c r="G5" s="458">
        <v>18</v>
      </c>
      <c r="H5" s="457">
        <v>2.5</v>
      </c>
      <c r="I5" s="763">
        <v>1.5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344</v>
      </c>
      <c r="C6" s="458">
        <v>295</v>
      </c>
      <c r="D6" s="458">
        <v>49</v>
      </c>
      <c r="E6" s="457">
        <v>725</v>
      </c>
      <c r="F6" s="458">
        <v>626</v>
      </c>
      <c r="G6" s="458">
        <v>99</v>
      </c>
      <c r="H6" s="457">
        <v>2.1</v>
      </c>
      <c r="I6" s="763">
        <v>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1156</v>
      </c>
      <c r="C7" s="612">
        <v>993</v>
      </c>
      <c r="D7" s="612">
        <v>163</v>
      </c>
      <c r="E7" s="601">
        <v>3177</v>
      </c>
      <c r="F7" s="612">
        <v>2946</v>
      </c>
      <c r="G7" s="612">
        <v>231</v>
      </c>
      <c r="H7" s="947">
        <v>3</v>
      </c>
      <c r="I7" s="948">
        <v>1.4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235</v>
      </c>
      <c r="C14" s="674">
        <f t="shared" ref="C14:D14" si="0">IF(ISBLANK(C5),"",C5)</f>
        <v>223</v>
      </c>
      <c r="D14" s="669">
        <f t="shared" si="0"/>
        <v>12</v>
      </c>
      <c r="F14" s="884">
        <f>A5</f>
        <v>2020</v>
      </c>
      <c r="G14" s="674">
        <f>IF(ISBLANK(E5),"",E5)</f>
        <v>566</v>
      </c>
      <c r="H14" s="674">
        <f t="shared" ref="H14:I16" si="1">IF(ISBLANK(F5),"",F5)</f>
        <v>548</v>
      </c>
      <c r="I14" s="669">
        <f t="shared" si="1"/>
        <v>18</v>
      </c>
      <c r="J14" s="756"/>
      <c r="K14" s="884">
        <f>A5</f>
        <v>2020</v>
      </c>
      <c r="L14" s="674">
        <f>IF(ISBLANK(H5),"",H5)</f>
        <v>2.5</v>
      </c>
      <c r="M14" s="669">
        <f>IF(ISBLANK(I5),"",I5)</f>
        <v>1.5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344</v>
      </c>
      <c r="C15" s="879">
        <f t="shared" si="3"/>
        <v>295</v>
      </c>
      <c r="D15" s="886">
        <f t="shared" si="3"/>
        <v>49</v>
      </c>
      <c r="F15" s="890">
        <f t="shared" ref="F15:F16" si="4">A6</f>
        <v>2021</v>
      </c>
      <c r="G15" s="853">
        <f t="shared" ref="G15:G16" si="5">IF(ISBLANK(E6),"",E6)</f>
        <v>725</v>
      </c>
      <c r="H15" s="853">
        <f t="shared" si="1"/>
        <v>626</v>
      </c>
      <c r="I15" s="670">
        <f t="shared" si="1"/>
        <v>99</v>
      </c>
      <c r="J15" s="211"/>
      <c r="K15" s="890">
        <f t="shared" ref="K15:K16" si="6">A6</f>
        <v>2021</v>
      </c>
      <c r="L15" s="853">
        <f t="shared" ref="L15:M16" si="7">IF(ISBLANK(H6),"",H6)</f>
        <v>2.1</v>
      </c>
      <c r="M15" s="670">
        <f t="shared" si="7"/>
        <v>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1156</v>
      </c>
      <c r="C16" s="888">
        <f t="shared" si="3"/>
        <v>993</v>
      </c>
      <c r="D16" s="889">
        <f t="shared" si="3"/>
        <v>163</v>
      </c>
      <c r="F16" s="891">
        <f t="shared" si="4"/>
        <v>2022</v>
      </c>
      <c r="G16" s="676">
        <f t="shared" si="5"/>
        <v>3177</v>
      </c>
      <c r="H16" s="676">
        <f t="shared" si="1"/>
        <v>2946</v>
      </c>
      <c r="I16" s="671">
        <f t="shared" si="1"/>
        <v>231</v>
      </c>
      <c r="J16" s="211"/>
      <c r="K16" s="891">
        <f t="shared" si="6"/>
        <v>2022</v>
      </c>
      <c r="L16" s="676">
        <f t="shared" si="7"/>
        <v>3</v>
      </c>
      <c r="M16" s="671">
        <f t="shared" si="7"/>
        <v>1.4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235</v>
      </c>
      <c r="C22" s="674">
        <f t="shared" ref="C22:D22" si="8">IF(ISBLANK(C5),"",C5)</f>
        <v>223</v>
      </c>
      <c r="D22" s="669">
        <f t="shared" si="8"/>
        <v>12</v>
      </c>
      <c r="F22" s="884">
        <f>A5</f>
        <v>2020</v>
      </c>
      <c r="G22" s="674">
        <f>IF(ISBLANK(E5),"",E5)</f>
        <v>566</v>
      </c>
      <c r="H22" s="674">
        <f t="shared" ref="H22:I24" si="9">IF(ISBLANK(F5),"",F5)</f>
        <v>548</v>
      </c>
      <c r="I22" s="669">
        <f t="shared" si="9"/>
        <v>18</v>
      </c>
      <c r="J22" s="756"/>
      <c r="K22" s="884">
        <f>A5</f>
        <v>2020</v>
      </c>
      <c r="L22" s="674">
        <f>IF(ISBLANK(H5),"",H5)</f>
        <v>2.5</v>
      </c>
      <c r="M22" s="669">
        <f>IF(ISBLANK(I5),"",I5)</f>
        <v>1.5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344</v>
      </c>
      <c r="C23" s="853">
        <f t="shared" si="11"/>
        <v>295</v>
      </c>
      <c r="D23" s="670">
        <f t="shared" si="11"/>
        <v>49</v>
      </c>
      <c r="F23" s="890">
        <f t="shared" ref="F23:F24" si="12">A6</f>
        <v>2021</v>
      </c>
      <c r="G23" s="853">
        <f t="shared" ref="G23:G24" si="13">IF(ISBLANK(E6),"",E6)</f>
        <v>725</v>
      </c>
      <c r="H23" s="853">
        <f t="shared" si="9"/>
        <v>626</v>
      </c>
      <c r="I23" s="670">
        <f t="shared" si="9"/>
        <v>99</v>
      </c>
      <c r="J23" s="211"/>
      <c r="K23" s="890">
        <f t="shared" ref="K23:K24" si="14">A6</f>
        <v>2021</v>
      </c>
      <c r="L23" s="853">
        <f t="shared" ref="L23:M24" si="15">IF(ISBLANK(H6),"",H6)</f>
        <v>2.1</v>
      </c>
      <c r="M23" s="670">
        <f t="shared" si="15"/>
        <v>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1156</v>
      </c>
      <c r="C24" s="676">
        <f t="shared" si="11"/>
        <v>993</v>
      </c>
      <c r="D24" s="671">
        <f t="shared" si="11"/>
        <v>163</v>
      </c>
      <c r="F24" s="891">
        <f t="shared" si="12"/>
        <v>2022</v>
      </c>
      <c r="G24" s="676">
        <f t="shared" si="13"/>
        <v>3177</v>
      </c>
      <c r="H24" s="676">
        <f t="shared" si="9"/>
        <v>2946</v>
      </c>
      <c r="I24" s="671">
        <f t="shared" si="9"/>
        <v>231</v>
      </c>
      <c r="J24" s="211"/>
      <c r="K24" s="891">
        <f t="shared" si="14"/>
        <v>2022</v>
      </c>
      <c r="L24" s="676">
        <f t="shared" si="15"/>
        <v>3</v>
      </c>
      <c r="M24" s="671">
        <f t="shared" si="15"/>
        <v>1.4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21</v>
      </c>
      <c r="C3" s="71">
        <v>1</v>
      </c>
      <c r="D3" s="71">
        <v>10.5</v>
      </c>
      <c r="F3" s="105" t="s">
        <v>537</v>
      </c>
      <c r="G3" s="97">
        <f>IF(ISBLANK(B3),"",B3)</f>
        <v>21</v>
      </c>
      <c r="H3" s="97">
        <f>IF(ISBLANK(B4),"",B4)</f>
        <v>26</v>
      </c>
      <c r="I3" s="97">
        <f>IF(ISBLANK(B5),"",B5)</f>
        <v>29</v>
      </c>
      <c r="J3" s="365"/>
    </row>
    <row r="4" spans="1:12" x14ac:dyDescent="0.25">
      <c r="A4" s="286">
        <v>2021</v>
      </c>
      <c r="B4" s="214">
        <v>26</v>
      </c>
      <c r="C4" s="214">
        <v>3</v>
      </c>
      <c r="D4" s="214">
        <v>14.5</v>
      </c>
      <c r="F4" s="130" t="s">
        <v>538</v>
      </c>
      <c r="G4" s="98">
        <f>IF(ISBLANK(C3),"",C3)</f>
        <v>1</v>
      </c>
      <c r="H4" s="98">
        <f>IF(ISBLANK(C4),"",C4)</f>
        <v>3</v>
      </c>
      <c r="I4" s="98">
        <f>IF(ISBLANK(C5),"",C5)</f>
        <v>4</v>
      </c>
      <c r="J4" s="365"/>
    </row>
    <row r="5" spans="1:12" x14ac:dyDescent="0.25">
      <c r="A5" s="218">
        <v>2022</v>
      </c>
      <c r="B5" s="168">
        <v>29</v>
      </c>
      <c r="C5" s="168">
        <v>4</v>
      </c>
      <c r="D5" s="168">
        <v>18.8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21</v>
      </c>
      <c r="H8" s="97">
        <f>IF(ISBLANK(B4),"",B4)</f>
        <v>26</v>
      </c>
      <c r="I8" s="97">
        <f>IF(ISBLANK(B5),"",B5)</f>
        <v>29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</v>
      </c>
      <c r="H9" s="98">
        <f>IF(ISBLANK(C4),"",C4)</f>
        <v>3</v>
      </c>
      <c r="I9" s="98">
        <f>IF(ISBLANK(C5),"",C5)</f>
        <v>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10.5</v>
      </c>
      <c r="H13" s="132">
        <f>IF(ISBLANK(D4),"",D4)</f>
        <v>14.5</v>
      </c>
      <c r="I13" s="132">
        <f>IF(ISBLANK(D5),"",D5)</f>
        <v>18.8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92</v>
      </c>
      <c r="C4" s="110">
        <v>100</v>
      </c>
      <c r="E4" s="29" t="s">
        <v>540</v>
      </c>
      <c r="F4" s="163">
        <f>B4/($B$22+$C$22)*100</f>
        <v>1.5084440072142975</v>
      </c>
      <c r="G4" s="163">
        <f>C4/($B$22+$C$22)*100</f>
        <v>1.6396130513198885</v>
      </c>
      <c r="J4" s="29" t="s">
        <v>540</v>
      </c>
      <c r="K4" s="163">
        <f>G4</f>
        <v>1.6396130513198885</v>
      </c>
    </row>
    <row r="5" spans="1:11" x14ac:dyDescent="0.25">
      <c r="A5" s="202" t="s">
        <v>541</v>
      </c>
      <c r="B5" s="212">
        <v>111</v>
      </c>
      <c r="C5" s="160">
        <v>105</v>
      </c>
      <c r="E5" s="29" t="s">
        <v>541</v>
      </c>
      <c r="F5" s="163">
        <f t="shared" ref="F5:G21" si="0">B5/($B$22+$C$22)*100</f>
        <v>1.8199704869650761</v>
      </c>
      <c r="G5" s="163">
        <f t="shared" si="0"/>
        <v>1.7215937038858831</v>
      </c>
      <c r="J5" s="29" t="s">
        <v>541</v>
      </c>
      <c r="K5" s="163">
        <f t="shared" ref="K5:K21" si="1">G5</f>
        <v>1.7215937038858831</v>
      </c>
    </row>
    <row r="6" spans="1:11" x14ac:dyDescent="0.25">
      <c r="A6" s="202" t="s">
        <v>542</v>
      </c>
      <c r="B6" s="212">
        <v>103</v>
      </c>
      <c r="C6" s="160">
        <v>108</v>
      </c>
      <c r="E6" s="29" t="s">
        <v>542</v>
      </c>
      <c r="F6" s="163">
        <f t="shared" si="0"/>
        <v>1.6888014428594851</v>
      </c>
      <c r="G6" s="163">
        <f t="shared" si="0"/>
        <v>1.7707820954254796</v>
      </c>
      <c r="J6" s="29" t="s">
        <v>542</v>
      </c>
      <c r="K6" s="163">
        <f t="shared" si="1"/>
        <v>1.7707820954254796</v>
      </c>
    </row>
    <row r="7" spans="1:11" x14ac:dyDescent="0.25">
      <c r="A7" s="202" t="s">
        <v>543</v>
      </c>
      <c r="B7" s="212">
        <v>148</v>
      </c>
      <c r="C7" s="160">
        <v>158</v>
      </c>
      <c r="E7" s="29" t="s">
        <v>543</v>
      </c>
      <c r="F7" s="163">
        <f t="shared" si="0"/>
        <v>2.4266273159534348</v>
      </c>
      <c r="G7" s="163">
        <f t="shared" si="0"/>
        <v>2.5905886210854239</v>
      </c>
      <c r="J7" s="29" t="s">
        <v>543</v>
      </c>
      <c r="K7" s="163">
        <f t="shared" si="1"/>
        <v>2.5905886210854239</v>
      </c>
    </row>
    <row r="8" spans="1:11" x14ac:dyDescent="0.25">
      <c r="A8" s="202" t="s">
        <v>544</v>
      </c>
      <c r="B8" s="212">
        <v>129</v>
      </c>
      <c r="C8" s="160">
        <v>147</v>
      </c>
      <c r="E8" s="29" t="s">
        <v>544</v>
      </c>
      <c r="F8" s="163">
        <f t="shared" si="0"/>
        <v>2.115100836202656</v>
      </c>
      <c r="G8" s="163">
        <f t="shared" si="0"/>
        <v>2.4102311854402361</v>
      </c>
      <c r="J8" s="29" t="s">
        <v>544</v>
      </c>
      <c r="K8" s="163">
        <f t="shared" si="1"/>
        <v>2.4102311854402361</v>
      </c>
    </row>
    <row r="9" spans="1:11" x14ac:dyDescent="0.25">
      <c r="A9" s="202" t="s">
        <v>545</v>
      </c>
      <c r="B9" s="212">
        <v>127</v>
      </c>
      <c r="C9" s="160">
        <v>168</v>
      </c>
      <c r="E9" s="29" t="s">
        <v>545</v>
      </c>
      <c r="F9" s="163">
        <f t="shared" si="0"/>
        <v>2.0823085751762584</v>
      </c>
      <c r="G9" s="163">
        <f t="shared" si="0"/>
        <v>2.7545499262174129</v>
      </c>
      <c r="J9" s="29" t="s">
        <v>545</v>
      </c>
      <c r="K9" s="163">
        <f t="shared" si="1"/>
        <v>2.7545499262174129</v>
      </c>
    </row>
    <row r="10" spans="1:11" x14ac:dyDescent="0.25">
      <c r="A10" s="202" t="s">
        <v>546</v>
      </c>
      <c r="B10" s="212">
        <v>138</v>
      </c>
      <c r="C10" s="160">
        <v>143</v>
      </c>
      <c r="E10" s="29" t="s">
        <v>546</v>
      </c>
      <c r="F10" s="163">
        <f t="shared" si="0"/>
        <v>2.2626660108214462</v>
      </c>
      <c r="G10" s="163">
        <f t="shared" si="0"/>
        <v>2.3446466633874405</v>
      </c>
      <c r="J10" s="29" t="s">
        <v>546</v>
      </c>
      <c r="K10" s="163">
        <f t="shared" si="1"/>
        <v>2.3446466633874405</v>
      </c>
    </row>
    <row r="11" spans="1:11" x14ac:dyDescent="0.25">
      <c r="A11" s="202" t="s">
        <v>547</v>
      </c>
      <c r="B11" s="212">
        <v>145</v>
      </c>
      <c r="C11" s="160">
        <v>182</v>
      </c>
      <c r="E11" s="29" t="s">
        <v>547</v>
      </c>
      <c r="F11" s="163">
        <f t="shared" si="0"/>
        <v>2.3774389244138385</v>
      </c>
      <c r="G11" s="163">
        <f t="shared" si="0"/>
        <v>2.984095753402197</v>
      </c>
      <c r="J11" s="29" t="s">
        <v>547</v>
      </c>
      <c r="K11" s="163">
        <f t="shared" si="1"/>
        <v>2.984095753402197</v>
      </c>
    </row>
    <row r="12" spans="1:11" x14ac:dyDescent="0.25">
      <c r="A12" s="202" t="s">
        <v>548</v>
      </c>
      <c r="B12" s="212">
        <v>187</v>
      </c>
      <c r="C12" s="160">
        <v>193</v>
      </c>
      <c r="E12" s="29" t="s">
        <v>548</v>
      </c>
      <c r="F12" s="163">
        <f t="shared" si="0"/>
        <v>3.0660764059681918</v>
      </c>
      <c r="G12" s="163">
        <f t="shared" si="0"/>
        <v>3.1644531890473853</v>
      </c>
      <c r="J12" s="29" t="s">
        <v>548</v>
      </c>
      <c r="K12" s="163">
        <f t="shared" si="1"/>
        <v>3.1644531890473853</v>
      </c>
    </row>
    <row r="13" spans="1:11" x14ac:dyDescent="0.25">
      <c r="A13" s="202" t="s">
        <v>549</v>
      </c>
      <c r="B13" s="212">
        <v>213</v>
      </c>
      <c r="C13" s="160">
        <v>250</v>
      </c>
      <c r="E13" s="29" t="s">
        <v>549</v>
      </c>
      <c r="F13" s="163">
        <f t="shared" si="0"/>
        <v>3.4923757993113624</v>
      </c>
      <c r="G13" s="163">
        <f t="shared" si="0"/>
        <v>4.0990326282997209</v>
      </c>
      <c r="J13" s="29" t="s">
        <v>549</v>
      </c>
      <c r="K13" s="163">
        <f t="shared" si="1"/>
        <v>4.0990326282997209</v>
      </c>
    </row>
    <row r="14" spans="1:11" x14ac:dyDescent="0.25">
      <c r="A14" s="202" t="s">
        <v>550</v>
      </c>
      <c r="B14" s="212">
        <v>230</v>
      </c>
      <c r="C14" s="160">
        <v>279</v>
      </c>
      <c r="E14" s="29" t="s">
        <v>550</v>
      </c>
      <c r="F14" s="163">
        <f t="shared" si="0"/>
        <v>3.7711100180357433</v>
      </c>
      <c r="G14" s="163">
        <f t="shared" si="0"/>
        <v>4.5745204131824888</v>
      </c>
      <c r="J14" s="29" t="s">
        <v>550</v>
      </c>
      <c r="K14" s="163">
        <f t="shared" si="1"/>
        <v>4.5745204131824888</v>
      </c>
    </row>
    <row r="15" spans="1:11" x14ac:dyDescent="0.25">
      <c r="A15" s="202" t="s">
        <v>551</v>
      </c>
      <c r="B15" s="212">
        <v>248</v>
      </c>
      <c r="C15" s="160">
        <v>277</v>
      </c>
      <c r="E15" s="29" t="s">
        <v>551</v>
      </c>
      <c r="F15" s="163">
        <f t="shared" si="0"/>
        <v>4.0662403672733234</v>
      </c>
      <c r="G15" s="163">
        <f t="shared" si="0"/>
        <v>4.5417281521560913</v>
      </c>
      <c r="J15" s="29" t="s">
        <v>551</v>
      </c>
      <c r="K15" s="163">
        <f t="shared" si="1"/>
        <v>4.5417281521560913</v>
      </c>
    </row>
    <row r="16" spans="1:11" x14ac:dyDescent="0.25">
      <c r="A16" s="202" t="s">
        <v>552</v>
      </c>
      <c r="B16" s="212">
        <v>251</v>
      </c>
      <c r="C16" s="160">
        <v>265</v>
      </c>
      <c r="E16" s="29" t="s">
        <v>552</v>
      </c>
      <c r="F16" s="163">
        <f t="shared" si="0"/>
        <v>4.1154287588129206</v>
      </c>
      <c r="G16" s="163">
        <f t="shared" si="0"/>
        <v>4.3449745859977043</v>
      </c>
      <c r="J16" s="29" t="s">
        <v>552</v>
      </c>
      <c r="K16" s="163">
        <f t="shared" si="1"/>
        <v>4.3449745859977043</v>
      </c>
    </row>
    <row r="17" spans="1:11" x14ac:dyDescent="0.25">
      <c r="A17" s="202" t="s">
        <v>553</v>
      </c>
      <c r="B17" s="212">
        <v>255</v>
      </c>
      <c r="C17" s="160">
        <v>269</v>
      </c>
      <c r="E17" s="29" t="s">
        <v>553</v>
      </c>
      <c r="F17" s="163">
        <f t="shared" si="0"/>
        <v>4.1810132808657157</v>
      </c>
      <c r="G17" s="163">
        <f t="shared" si="0"/>
        <v>4.4105591080505002</v>
      </c>
      <c r="J17" s="29" t="s">
        <v>553</v>
      </c>
      <c r="K17" s="163">
        <f t="shared" si="1"/>
        <v>4.4105591080505002</v>
      </c>
    </row>
    <row r="18" spans="1:11" x14ac:dyDescent="0.25">
      <c r="A18" s="202" t="s">
        <v>554</v>
      </c>
      <c r="B18" s="212">
        <v>216</v>
      </c>
      <c r="C18" s="160">
        <v>207</v>
      </c>
      <c r="E18" s="29" t="s">
        <v>554</v>
      </c>
      <c r="F18" s="163">
        <f t="shared" si="0"/>
        <v>3.5415641908509592</v>
      </c>
      <c r="G18" s="163">
        <f t="shared" si="0"/>
        <v>3.3939990162321694</v>
      </c>
      <c r="J18" s="29" t="s">
        <v>554</v>
      </c>
      <c r="K18" s="163">
        <f t="shared" si="1"/>
        <v>3.3939990162321694</v>
      </c>
    </row>
    <row r="19" spans="1:11" x14ac:dyDescent="0.25">
      <c r="A19" s="202" t="s">
        <v>555</v>
      </c>
      <c r="B19" s="212">
        <v>163</v>
      </c>
      <c r="C19" s="160">
        <v>139</v>
      </c>
      <c r="E19" s="29" t="s">
        <v>555</v>
      </c>
      <c r="F19" s="163">
        <f t="shared" si="0"/>
        <v>2.6725692736514182</v>
      </c>
      <c r="G19" s="163">
        <f t="shared" si="0"/>
        <v>2.279062141334645</v>
      </c>
      <c r="J19" s="29" t="s">
        <v>555</v>
      </c>
      <c r="K19" s="163">
        <f t="shared" si="1"/>
        <v>2.279062141334645</v>
      </c>
    </row>
    <row r="20" spans="1:11" x14ac:dyDescent="0.25">
      <c r="A20" s="202" t="s">
        <v>556</v>
      </c>
      <c r="B20" s="212">
        <v>129</v>
      </c>
      <c r="C20" s="160">
        <v>85</v>
      </c>
      <c r="E20" s="29" t="s">
        <v>556</v>
      </c>
      <c r="F20" s="163">
        <f t="shared" si="0"/>
        <v>2.115100836202656</v>
      </c>
      <c r="G20" s="163">
        <f t="shared" si="0"/>
        <v>1.3936710936219052</v>
      </c>
      <c r="J20" s="29" t="s">
        <v>556</v>
      </c>
      <c r="K20" s="163">
        <f t="shared" si="1"/>
        <v>1.3936710936219052</v>
      </c>
    </row>
    <row r="21" spans="1:11" x14ac:dyDescent="0.25">
      <c r="A21" s="203" t="s">
        <v>557</v>
      </c>
      <c r="B21" s="72">
        <v>90</v>
      </c>
      <c r="C21" s="111">
        <v>49</v>
      </c>
      <c r="E21" s="31" t="s">
        <v>557</v>
      </c>
      <c r="F21" s="163">
        <f t="shared" si="0"/>
        <v>1.4756517461878997</v>
      </c>
      <c r="G21" s="163">
        <f t="shared" si="0"/>
        <v>0.80341039514674539</v>
      </c>
      <c r="J21" s="31" t="s">
        <v>557</v>
      </c>
      <c r="K21" s="210">
        <f t="shared" si="1"/>
        <v>0.80341039514674539</v>
      </c>
    </row>
    <row r="22" spans="1:11" x14ac:dyDescent="0.25">
      <c r="A22" s="309" t="s">
        <v>16</v>
      </c>
      <c r="B22" s="121">
        <f>SUM(B4:B21)</f>
        <v>2975</v>
      </c>
      <c r="C22" s="124">
        <f>SUM(C4:C21)</f>
        <v>3124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159</v>
      </c>
      <c r="C3" s="110">
        <v>599</v>
      </c>
      <c r="E3" s="297" t="s">
        <v>709</v>
      </c>
      <c r="F3" s="71">
        <v>52.47</v>
      </c>
      <c r="G3" s="71">
        <v>59.69</v>
      </c>
      <c r="K3" s="122" t="s">
        <v>16</v>
      </c>
      <c r="L3" s="71">
        <v>2.69</v>
      </c>
      <c r="M3" s="71">
        <v>2.29</v>
      </c>
    </row>
    <row r="4" spans="1:16" x14ac:dyDescent="0.25">
      <c r="A4" s="202" t="s">
        <v>704</v>
      </c>
      <c r="B4" s="212">
        <v>234</v>
      </c>
      <c r="C4" s="160">
        <v>632</v>
      </c>
      <c r="E4" s="298" t="s">
        <v>710</v>
      </c>
      <c r="F4" s="214">
        <v>38.520000000000003</v>
      </c>
      <c r="G4" s="214">
        <v>31.78</v>
      </c>
      <c r="K4" s="215" t="s">
        <v>212</v>
      </c>
      <c r="L4" s="214">
        <v>2.86</v>
      </c>
      <c r="M4" s="214">
        <v>2.35</v>
      </c>
      <c r="N4" s="211"/>
    </row>
    <row r="5" spans="1:16" x14ac:dyDescent="0.25">
      <c r="A5" s="202" t="s">
        <v>705</v>
      </c>
      <c r="B5" s="212">
        <v>207</v>
      </c>
      <c r="C5" s="160">
        <v>338</v>
      </c>
      <c r="E5" s="298" t="s">
        <v>711</v>
      </c>
      <c r="F5" s="214">
        <v>6.63</v>
      </c>
      <c r="G5" s="214">
        <v>6.55</v>
      </c>
      <c r="K5" s="123" t="s">
        <v>213</v>
      </c>
      <c r="L5" s="73">
        <v>2.62</v>
      </c>
      <c r="M5" s="73">
        <v>2.25</v>
      </c>
      <c r="N5" s="211"/>
    </row>
    <row r="6" spans="1:16" x14ac:dyDescent="0.25">
      <c r="A6" s="202" t="s">
        <v>706</v>
      </c>
      <c r="B6" s="212">
        <v>236</v>
      </c>
      <c r="C6" s="160">
        <v>259</v>
      </c>
      <c r="E6" s="298" t="s">
        <v>712</v>
      </c>
      <c r="F6" s="214">
        <v>1.81</v>
      </c>
      <c r="G6" s="214">
        <v>1.71</v>
      </c>
      <c r="K6" s="226"/>
      <c r="L6" s="164"/>
      <c r="M6" s="211"/>
    </row>
    <row r="7" spans="1:16" x14ac:dyDescent="0.25">
      <c r="A7" s="202" t="s">
        <v>707</v>
      </c>
      <c r="B7" s="212">
        <v>55</v>
      </c>
      <c r="C7" s="160">
        <v>132</v>
      </c>
      <c r="E7" s="299" t="s">
        <v>713</v>
      </c>
      <c r="F7" s="73">
        <v>0.56000000000000005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24</v>
      </c>
      <c r="C8" s="111">
        <v>142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28.496669838249289</v>
      </c>
      <c r="C13" s="301">
        <f>B3/SUM(B3:B8)*100</f>
        <v>17.377049180327869</v>
      </c>
      <c r="E13" s="217" t="s">
        <v>836</v>
      </c>
      <c r="F13" s="289">
        <f>IF(ISBLANK(F3),"",F3)</f>
        <v>52.47</v>
      </c>
      <c r="G13" s="289">
        <f>IF(ISBLANK(G3),"",G3)</f>
        <v>59.69</v>
      </c>
    </row>
    <row r="14" spans="1:16" x14ac:dyDescent="0.25">
      <c r="A14" s="220" t="s">
        <v>825</v>
      </c>
      <c r="B14" s="305">
        <f>C4/SUM(C3:C8)*100</f>
        <v>30.066603235014274</v>
      </c>
      <c r="C14" s="302">
        <f>B4/SUM(B3:B8)*100</f>
        <v>25.573770491803277</v>
      </c>
      <c r="E14" s="286" t="s">
        <v>837</v>
      </c>
      <c r="F14" s="290">
        <f t="shared" ref="F14:G17" si="0">IF(ISBLANK(F4),"",F4)</f>
        <v>38.520000000000003</v>
      </c>
      <c r="G14" s="290">
        <f t="shared" si="0"/>
        <v>31.78</v>
      </c>
    </row>
    <row r="15" spans="1:16" x14ac:dyDescent="0.25">
      <c r="A15" s="220" t="s">
        <v>826</v>
      </c>
      <c r="B15" s="305">
        <f>C5/SUM(C3:C8)*100</f>
        <v>16.079923882017127</v>
      </c>
      <c r="C15" s="302">
        <f>B5/SUM(B3:B8)*100</f>
        <v>22.622950819672131</v>
      </c>
      <c r="E15" s="286" t="s">
        <v>838</v>
      </c>
      <c r="F15" s="290">
        <f t="shared" si="0"/>
        <v>6.63</v>
      </c>
      <c r="G15" s="290">
        <f t="shared" si="0"/>
        <v>6.55</v>
      </c>
    </row>
    <row r="16" spans="1:16" x14ac:dyDescent="0.25">
      <c r="A16" s="220" t="s">
        <v>827</v>
      </c>
      <c r="B16" s="305">
        <f>C6/SUM(C3:C8)*100</f>
        <v>12.321598477640343</v>
      </c>
      <c r="C16" s="302">
        <f>B6/SUM(B3:B8)*100</f>
        <v>25.792349726775953</v>
      </c>
      <c r="E16" s="286" t="s">
        <v>839</v>
      </c>
      <c r="F16" s="290">
        <f t="shared" si="0"/>
        <v>1.81</v>
      </c>
      <c r="G16" s="290">
        <f t="shared" si="0"/>
        <v>1.71</v>
      </c>
    </row>
    <row r="17" spans="1:18" x14ac:dyDescent="0.25">
      <c r="A17" s="220" t="s">
        <v>828</v>
      </c>
      <c r="B17" s="305">
        <f>C7/SUM(C3:C8)*100</f>
        <v>6.279733587059944</v>
      </c>
      <c r="C17" s="302">
        <f>B7/SUM(B3:B8)*100</f>
        <v>6.0109289617486334</v>
      </c>
      <c r="E17" s="219" t="s">
        <v>840</v>
      </c>
      <c r="F17" s="291">
        <f t="shared" si="0"/>
        <v>0.56000000000000005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6.7554709800190293</v>
      </c>
      <c r="C18" s="303">
        <f>B8/SUM(B3:B8)*100</f>
        <v>2.622950819672131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28.496669838249289</v>
      </c>
      <c r="C22" s="301">
        <f>C13</f>
        <v>17.377049180327869</v>
      </c>
    </row>
    <row r="23" spans="1:18" x14ac:dyDescent="0.25">
      <c r="A23" s="220" t="s">
        <v>831</v>
      </c>
      <c r="B23" s="305">
        <f t="shared" ref="B23:C27" si="1">B14</f>
        <v>30.066603235014274</v>
      </c>
      <c r="C23" s="302">
        <f t="shared" si="1"/>
        <v>25.573770491803277</v>
      </c>
    </row>
    <row r="24" spans="1:18" x14ac:dyDescent="0.25">
      <c r="A24" s="307" t="s">
        <v>832</v>
      </c>
      <c r="B24" s="305">
        <f t="shared" si="1"/>
        <v>16.079923882017127</v>
      </c>
      <c r="C24" s="302">
        <f t="shared" si="1"/>
        <v>22.622950819672131</v>
      </c>
    </row>
    <row r="25" spans="1:18" x14ac:dyDescent="0.25">
      <c r="A25" s="220" t="s">
        <v>833</v>
      </c>
      <c r="B25" s="305">
        <f t="shared" si="1"/>
        <v>12.321598477640343</v>
      </c>
      <c r="C25" s="302">
        <f t="shared" si="1"/>
        <v>25.792349726775953</v>
      </c>
    </row>
    <row r="26" spans="1:18" x14ac:dyDescent="0.25">
      <c r="A26" s="220" t="s">
        <v>834</v>
      </c>
      <c r="B26" s="305">
        <f t="shared" si="1"/>
        <v>6.279733587059944</v>
      </c>
      <c r="C26" s="302">
        <f t="shared" si="1"/>
        <v>6.0109289617486334</v>
      </c>
    </row>
    <row r="27" spans="1:18" x14ac:dyDescent="0.25">
      <c r="A27" s="308" t="s">
        <v>835</v>
      </c>
      <c r="B27" s="306">
        <f t="shared" si="1"/>
        <v>6.7554709800190293</v>
      </c>
      <c r="C27" s="303">
        <f t="shared" si="1"/>
        <v>2.622950819672131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299</v>
      </c>
      <c r="C34" s="110">
        <v>611</v>
      </c>
      <c r="E34" s="297" t="s">
        <v>709</v>
      </c>
      <c r="F34" s="71">
        <v>59.69</v>
      </c>
      <c r="G34" s="211"/>
      <c r="K34" s="122" t="s">
        <v>16</v>
      </c>
      <c r="L34" s="71">
        <v>2.29</v>
      </c>
      <c r="M34" s="211"/>
    </row>
    <row r="35" spans="1:16" x14ac:dyDescent="0.25">
      <c r="A35" s="202" t="s">
        <v>704</v>
      </c>
      <c r="B35" s="212">
        <v>302</v>
      </c>
      <c r="C35" s="160">
        <v>496</v>
      </c>
      <c r="E35" s="298" t="s">
        <v>710</v>
      </c>
      <c r="F35" s="214">
        <v>31.78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204</v>
      </c>
      <c r="C36" s="160">
        <v>255</v>
      </c>
      <c r="E36" s="298" t="s">
        <v>711</v>
      </c>
      <c r="F36" s="214">
        <v>6.55</v>
      </c>
      <c r="G36" s="211"/>
      <c r="K36" s="123" t="s">
        <v>213</v>
      </c>
      <c r="L36" s="73">
        <v>2.25</v>
      </c>
      <c r="M36" s="211"/>
      <c r="N36" s="288">
        <v>2022</v>
      </c>
    </row>
    <row r="37" spans="1:16" x14ac:dyDescent="0.25">
      <c r="A37" s="202" t="s">
        <v>706</v>
      </c>
      <c r="B37" s="212">
        <v>137</v>
      </c>
      <c r="C37" s="160">
        <v>174</v>
      </c>
      <c r="E37" s="298" t="s">
        <v>712</v>
      </c>
      <c r="F37" s="214">
        <v>1.71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35</v>
      </c>
      <c r="C38" s="160">
        <v>72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15</v>
      </c>
      <c r="C39" s="111">
        <v>44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36.985472154963681</v>
      </c>
      <c r="C44" s="301">
        <f>B34/SUM(B34:B39)*100</f>
        <v>30.141129032258064</v>
      </c>
      <c r="E44" s="217" t="s">
        <v>836</v>
      </c>
      <c r="F44" s="289">
        <f>IF(ISBLANK(F34),"",F34)</f>
        <v>59.69</v>
      </c>
    </row>
    <row r="45" spans="1:16" x14ac:dyDescent="0.25">
      <c r="A45" s="220" t="s">
        <v>825</v>
      </c>
      <c r="B45" s="305">
        <f>C35/SUM(C34:C39)*100</f>
        <v>30.024213075060537</v>
      </c>
      <c r="C45" s="302">
        <f>B35/SUM(B34:B39)*100</f>
        <v>30.443548387096776</v>
      </c>
      <c r="E45" s="286" t="s">
        <v>837</v>
      </c>
      <c r="F45" s="290">
        <f t="shared" ref="F45:F48" si="2">IF(ISBLANK(F35),"",F35)</f>
        <v>31.78</v>
      </c>
    </row>
    <row r="46" spans="1:16" x14ac:dyDescent="0.25">
      <c r="A46" s="220" t="s">
        <v>826</v>
      </c>
      <c r="B46" s="305">
        <f>C36/SUM(C34:C39)*100</f>
        <v>15.435835351089588</v>
      </c>
      <c r="C46" s="302">
        <f>B36/SUM(B34:B39)*100</f>
        <v>20.56451612903226</v>
      </c>
      <c r="E46" s="286" t="s">
        <v>838</v>
      </c>
      <c r="F46" s="290">
        <f t="shared" si="2"/>
        <v>6.55</v>
      </c>
    </row>
    <row r="47" spans="1:16" x14ac:dyDescent="0.25">
      <c r="A47" s="220" t="s">
        <v>827</v>
      </c>
      <c r="B47" s="305">
        <f>C37/SUM(C34:C39)*100</f>
        <v>10.53268765133172</v>
      </c>
      <c r="C47" s="302">
        <f>B37/SUM(B34:B39)*100</f>
        <v>13.81048387096774</v>
      </c>
      <c r="E47" s="286" t="s">
        <v>839</v>
      </c>
      <c r="F47" s="290">
        <f t="shared" si="2"/>
        <v>1.71</v>
      </c>
    </row>
    <row r="48" spans="1:16" x14ac:dyDescent="0.25">
      <c r="A48" s="220" t="s">
        <v>828</v>
      </c>
      <c r="B48" s="305">
        <f>C38/SUM(C34:C39)*100</f>
        <v>4.3583535108958831</v>
      </c>
      <c r="C48" s="302">
        <f>B38/SUM(B34:B39)*100</f>
        <v>3.5282258064516134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2.6634382566585959</v>
      </c>
      <c r="C49" s="303">
        <f>B39/SUM(B34:B39)*100</f>
        <v>1.5120967741935485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36.985472154963681</v>
      </c>
      <c r="C53" s="301">
        <f>C44</f>
        <v>30.141129032258064</v>
      </c>
    </row>
    <row r="54" spans="1:3" x14ac:dyDescent="0.25">
      <c r="A54" s="220" t="s">
        <v>831</v>
      </c>
      <c r="B54" s="305">
        <f t="shared" ref="B54:C54" si="3">B45</f>
        <v>30.024213075060537</v>
      </c>
      <c r="C54" s="302">
        <f t="shared" si="3"/>
        <v>30.443548387096776</v>
      </c>
    </row>
    <row r="55" spans="1:3" x14ac:dyDescent="0.25">
      <c r="A55" s="307" t="s">
        <v>832</v>
      </c>
      <c r="B55" s="305">
        <f t="shared" ref="B55:C55" si="4">B46</f>
        <v>15.435835351089588</v>
      </c>
      <c r="C55" s="302">
        <f t="shared" si="4"/>
        <v>20.56451612903226</v>
      </c>
    </row>
    <row r="56" spans="1:3" x14ac:dyDescent="0.25">
      <c r="A56" s="220" t="s">
        <v>833</v>
      </c>
      <c r="B56" s="305">
        <f t="shared" ref="B56:C56" si="5">B47</f>
        <v>10.53268765133172</v>
      </c>
      <c r="C56" s="302">
        <f t="shared" si="5"/>
        <v>13.81048387096774</v>
      </c>
    </row>
    <row r="57" spans="1:3" x14ac:dyDescent="0.25">
      <c r="A57" s="220" t="s">
        <v>834</v>
      </c>
      <c r="B57" s="305">
        <f t="shared" ref="B57:C57" si="6">B48</f>
        <v>4.3583535108958831</v>
      </c>
      <c r="C57" s="302">
        <f t="shared" si="6"/>
        <v>3.5282258064516134</v>
      </c>
    </row>
    <row r="58" spans="1:3" x14ac:dyDescent="0.25">
      <c r="A58" s="308" t="s">
        <v>835</v>
      </c>
      <c r="B58" s="306">
        <f t="shared" ref="B58:C58" si="7">B49</f>
        <v>2.6634382566585959</v>
      </c>
      <c r="C58" s="303">
        <f t="shared" si="7"/>
        <v>1.5120967741935485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2024-04-26T07:34:58Z</dcterms:modified>
</cp:coreProperties>
</file>