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<sst xmlns="http://schemas.openxmlformats.org/spreadsheetml/2006/main" count="6316" uniqueCount="2914">
  <si>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</si>
  <si>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</si>
  <si>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</si>
  <si>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</si>
  <si>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</si>
  <si>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</si>
  <si>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</si>
  <si>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</si>
  <si>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</si>
  <si>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</si>
  <si>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</si>
  <si>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</si>
  <si>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</si>
  <si>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</si>
  <si>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</si>
  <si>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</si>
  <si>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</si>
  <si>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</si>
  <si>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</si>
  <si>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</si>
  <si>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</si>
  <si>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</si>
  <si>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</si>
  <si>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</si>
  <si>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</si>
  <si>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</si>
  <si>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</si>
  <si>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</si>
  <si>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</si>
  <si>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</si>
  <si>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</si>
  <si>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</si>
  <si>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</si>
  <si>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</si>
  <si>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</si>
  <si>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</si>
  <si>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</si>
  <si>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</si>
  <si>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</si>
  <si>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</si>
  <si>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</si>
  <si>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</si>
  <si>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</si>
  <si>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</si>
  <si>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</si>
  <si>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</si>
  <si>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</si>
  <si>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</si>
  <si>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</si>
  <si>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</si>
  <si>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</si>
  <si>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</si>
  <si>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</si>
  <si>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</si>
  <si>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</si>
  <si>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</si>
  <si>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</si>
  <si>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</si>
  <si>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</si>
  <si>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</si>
  <si>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</si>
  <si>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</si>
  <si>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</si>
  <si>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</si>
  <si>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</si>
  <si>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</si>
  <si>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</si>
  <si>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</si>
  <si>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</si>
  <si>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</si>
  <si>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</si>
  <si>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</si>
  <si>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</si>
  <si>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</si>
  <si>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</si>
  <si>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</si>
  <si>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</si>
  <si>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</si>
  <si>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</si>
  <si>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</si>
  <si>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</si>
  <si>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</si>
  <si>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</si>
  <si>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</si>
  <si>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</si>
  <si>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</si>
  <si>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</si>
  <si>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</si>
  <si>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</si>
  <si>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</si>
  <si>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</si>
  <si>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</si>
  <si>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</si>
  <si>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</si>
  <si>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</si>
  <si>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</si>
  <si>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</si>
  <si>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</si>
  <si>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</si>
  <si>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</si>
  <si>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</si>
  <si>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</si>
  <si>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</si>
  <si>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</si>
  <si>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</si>
  <si>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</si>
  <si>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</si>
  <si>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</si>
  <si>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</si>
  <si>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</si>
  <si>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</si>
  <si>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</si>
  <si>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</si>
  <si>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</si>
  <si>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</si>
  <si>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</si>
  <si>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</si>
  <si>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</si>
  <si>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</si>
  <si>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</si>
  <si>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</si>
  <si>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</si>
  <si>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</si>
  <si>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</si>
  <si>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</si>
  <si>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</si>
  <si>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</si>
  <si>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</si>
  <si>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</si>
  <si>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</si>
  <si>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</si>
  <si>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</si>
  <si>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</si>
  <si>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</si>
  <si>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</si>
  <si>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</si>
  <si>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</si>
  <si>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</si>
  <si>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</si>
  <si>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</si>
  <si>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</si>
  <si>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</si>
  <si>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</si>
  <si>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</si>
  <si>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</si>
  <si>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</si>
  <si>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</si>
  <si>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</si>
  <si>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</si>
  <si>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</si>
  <si>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</si>
  <si>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</si>
  <si>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</si>
  <si>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</si>
  <si>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</si>
  <si>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</si>
  <si>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</si>
  <si>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</si>
  <si>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</si>
  <si>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</si>
  <si>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</si>
  <si>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</si>
  <si>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</si>
  <si>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</si>
  <si>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</si>
  <si>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</si>
  <si>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</si>
  <si>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</si>
  <si>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</si>
  <si>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</si>
  <si>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</si>
  <si>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</si>
  <si>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</si>
  <si>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</si>
  <si>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</si>
  <si>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</si>
  <si>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</si>
  <si>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</si>
  <si>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</si>
  <si>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</si>
  <si>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</si>
  <si>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</si>
  <si>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</si>
  <si>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</si>
  <si>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</si>
  <si>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</si>
  <si>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</si>
  <si>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</si>
  <si>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</si>
  <si>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</si>
  <si>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</si>
  <si>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</si>
  <si>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</si>
  <si>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</si>
  <si>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</si>
  <si>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</si>
  <si>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</si>
  <si>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</si>
  <si>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</si>
  <si>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</si>
  <si>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</si>
  <si>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</si>
  <si>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</si>
  <si>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</si>
  <si>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</si>
  <si>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</si>
  <si>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</si>
  <si>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</si>
  <si>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</si>
  <si>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</si>
  <si>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</si>
  <si>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</si>
  <si>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</si>
  <si>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</si>
  <si>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</si>
  <si>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</si>
  <si>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</si>
  <si>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</si>
  <si>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</si>
  <si>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</si>
  <si>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</si>
  <si>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</si>
  <si>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</si>
  <si>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</si>
  <si>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</si>
  <si>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</si>
  <si>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</si>
  <si>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</si>
  <si>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</si>
  <si>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</si>
  <si>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</si>
  <si>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</si>
  <si>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</si>
  <si>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</si>
  <si>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</si>
  <si>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</si>
  <si>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</si>
  <si>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</si>
  <si>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</si>
  <si>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</si>
  <si>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</si>
  <si>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</si>
  <si>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</si>
  <si>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</si>
  <si>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</si>
  <si>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</si>
  <si>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</si>
  <si>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</si>
  <si>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</si>
  <si>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</si>
  <si>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</si>
  <si>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</si>
  <si>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</si>
  <si>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</si>
  <si>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</si>
  <si>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</si>
  <si>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</si>
  <si>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</si>
  <si>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</si>
  <si>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</si>
  <si>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</si>
  <si>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</si>
  <si>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</si>
  <si>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</si>
  <si>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</si>
  <si>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</si>
  <si>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</si>
  <si>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</si>
  <si>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</si>
  <si>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</si>
  <si>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</si>
  <si>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</si>
  <si>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</si>
  <si>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</si>
  <si>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</si>
  <si>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</si>
  <si>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</si>
  <si>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</si>
  <si>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</si>
  <si>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</si>
  <si>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</si>
  <si>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</si>
  <si>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</si>
  <si>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</si>
  <si>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</si>
  <si>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</si>
  <si>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</si>
  <si>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</si>
  <si>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</si>
  <si>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</si>
  <si>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</si>
  <si>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</si>
  <si>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</si>
  <si>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</si>
  <si>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</si>
  <si>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</si>
  <si>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</si>
  <si>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</si>
  <si>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</si>
  <si>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</si>
  <si>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</si>
  <si>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</si>
  <si>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</si>
  <si>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</si>
  <si>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</si>
  <si>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</si>
  <si>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</si>
  <si>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</si>
  <si>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</si>
  <si>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</si>
  <si>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</si>
  <si>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</si>
  <si>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</si>
  <si>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</si>
  <si>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</si>
  <si>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</si>
  <si>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</si>
  <si>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</si>
  <si>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</si>
  <si>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</si>
  <si>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</si>
  <si>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</si>
  <si>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</si>
  <si>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</si>
  <si>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</si>
  <si>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</si>
  <si>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</si>
  <si>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</si>
  <si>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</si>
  <si>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</si>
  <si>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</si>
  <si>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</si>
  <si>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</si>
  <si>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</si>
  <si>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</si>
  <si>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</si>
  <si>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</si>
  <si>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</si>
  <si>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</si>
  <si>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</si>
  <si>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</si>
  <si>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</si>
  <si>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</si>
  <si>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</si>
  <si>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</si>
  <si>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</si>
  <si>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</si>
  <si>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</si>
  <si>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</si>
  <si>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</si>
  <si>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</si>
  <si>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</si>
  <si>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</si>
  <si>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</si>
  <si>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</si>
  <si>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</si>
  <si>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</si>
  <si>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</si>
  <si>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</si>
  <si>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</si>
  <si>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</si>
  <si>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</si>
  <si>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</si>
  <si>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</si>
  <si>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</si>
  <si>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</si>
  <si>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</si>
  <si>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</si>
  <si>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</si>
  <si>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</si>
  <si>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</si>
  <si>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</si>
  <si>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</si>
  <si>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</si>
  <si>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</si>
  <si>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</si>
  <si>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</si>
  <si>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</si>
  <si>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</si>
  <si>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</si>
  <si>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</si>
  <si>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</si>
  <si>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</si>
  <si>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</si>
  <si>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</si>
  <si>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</si>
  <si>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</si>
  <si>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</si>
  <si>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</si>
  <si>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</si>
  <si>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</si>
  <si>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</si>
  <si>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</si>
  <si>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</si>
  <si>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</si>
  <si>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</si>
  <si>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</si>
  <si>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</si>
  <si>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</si>
  <si>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</si>
  <si>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</si>
  <si>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</si>
  <si>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</si>
  <si>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</si>
  <si>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</si>
  <si>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</si>
  <si>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</si>
  <si>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</si>
  <si>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</si>
  <si>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</si>
  <si>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</si>
  <si>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</si>
  <si>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</si>
  <si>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</si>
  <si>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</si>
  <si>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</si>
  <si>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</si>
  <si>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</si>
  <si>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</si>
  <si>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</si>
  <si>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</si>
  <si>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</si>
  <si>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</si>
  <si>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</si>
  <si>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</si>
  <si>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</si>
  <si>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</si>
  <si>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</si>
  <si>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</si>
  <si>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</si>
  <si>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</si>
  <si>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</si>
  <si>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</si>
  <si>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</si>
  <si>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</si>
  <si>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</si>
  <si>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</si>
  <si>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</si>
  <si>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</si>
  <si>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</si>
  <si>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</si>
  <si>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</si>
  <si>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</si>
  <si>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</si>
  <si>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</si>
  <si>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</si>
  <si>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</si>
  <si>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</si>
  <si>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</si>
  <si>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</si>
  <si>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</si>
  <si>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</si>
  <si>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</si>
  <si>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</si>
  <si>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</si>
  <si>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</si>
  <si>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</si>
  <si>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</si>
  <si>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</si>
  <si>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</si>
  <si>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</si>
  <si>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</si>
  <si>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</si>
  <si>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</si>
  <si>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</si>
  <si>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</si>
  <si>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</si>
  <si>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</si>
  <si>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</si>
  <si>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</si>
  <si>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</si>
  <si>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</si>
  <si>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</si>
  <si>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</si>
  <si>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</si>
  <si>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</si>
  <si>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</si>
  <si>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</si>
  <si>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</si>
  <si>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</si>
  <si>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</si>
  <si>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</si>
  <si>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</si>
  <si>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</si>
  <si>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</si>
  <si>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</si>
  <si>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</si>
  <si>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</si>
  <si>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</si>
  <si>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</si>
  <si>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</si>
  <si>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</si>
  <si>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</si>
  <si>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</si>
  <si>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</si>
  <si>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</si>
  <si>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</si>
  <si>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</si>
  <si>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</si>
  <si>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</si>
  <si>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</si>
  <si>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</si>
  <si>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</si>
  <si>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</si>
  <si>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</si>
  <si>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</si>
  <si>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</si>
  <si>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</si>
  <si>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</si>
  <si>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</si>
  <si>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</si>
  <si>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</si>
  <si>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</si>
  <si>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</si>
  <si>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</si>
  <si>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</si>
  <si>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</si>
  <si>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</si>
  <si>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</si>
  <si>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</si>
  <si>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</si>
  <si>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</si>
  <si>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</si>
  <si>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</si>
  <si>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</si>
  <si>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</si>
  <si>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</si>
  <si>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</si>
  <si>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</si>
  <si>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</si>
  <si>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</si>
  <si>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</si>
  <si>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</si>
  <si>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</si>
  <si>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</si>
  <si>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</si>
  <si>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</si>
  <si>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</si>
  <si>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</si>
  <si>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</si>
  <si>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</si>
  <si>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</si>
  <si>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</si>
  <si>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</si>
  <si>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</si>
  <si>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</si>
  <si>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</si>
  <si>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</si>
  <si>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</si>
  <si>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</si>
  <si>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</si>
  <si>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</si>
  <si>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</si>
  <si>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</si>
  <si>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</si>
  <si>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</si>
  <si>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</si>
  <si>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</si>
  <si>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</si>
  <si>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</si>
  <si>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</si>
  <si>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</si>
  <si>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</si>
  <si>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</si>
  <si>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</si>
  <si>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</si>
  <si>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</si>
  <si>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</si>
  <si>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</si>
  <si>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</si>
  <si>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</si>
  <si>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</si>
  <si>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</si>
  <si>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</si>
  <si>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</si>
  <si>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</si>
  <si>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</si>
  <si>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</si>
  <si>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</si>
  <si>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</si>
  <si>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</si>
  <si>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</si>
  <si>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</si>
  <si>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</si>
  <si>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</si>
  <si>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</si>
  <si>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</si>
  <si>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</si>
  <si>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</si>
  <si>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</si>
  <si>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</si>
  <si>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</si>
  <si>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</si>
  <si>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</si>
  <si>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</si>
  <si>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</si>
  <si>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</si>
  <si>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</si>
  <si>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</si>
  <si>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</si>
  <si>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</si>
  <si>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</si>
  <si>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</si>
  <si>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</si>
  <si>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</si>
  <si>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</si>
  <si>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</si>
  <si>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</si>
  <si>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</si>
  <si>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</si>
  <si>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</si>
  <si>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</si>
  <si>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</si>
  <si>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</si>
  <si>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</si>
  <si>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</si>
  <si>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</si>
  <si>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</si>
  <si>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</si>
  <si>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</si>
  <si>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</si>
  <si>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</si>
  <si>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</si>
  <si>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</si>
  <si>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</si>
  <si>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</si>
  <si>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</si>
  <si>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</si>
  <si>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</si>
  <si>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</si>
  <si>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</si>
  <si>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</si>
  <si>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</si>
  <si>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</si>
  <si>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</si>
  <si>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</si>
  <si>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</si>
  <si>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</si>
  <si>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</si>
  <si>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</si>
  <si>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</si>
  <si>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</si>
  <si>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</si>
  <si>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</si>
  <si>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</si>
  <si>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</si>
  <si>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</si>
  <si>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</si>
  <si>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</si>
  <si>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</si>
  <si>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</si>
  <si>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</si>
  <si>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</si>
  <si>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</si>
  <si>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</si>
  <si>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</si>
  <si>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</si>
  <si>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</si>
  <si>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</si>
  <si>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</si>
  <si>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</si>
  <si>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</si>
  <si>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</si>
  <si>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</si>
  <si>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</si>
  <si>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</si>
  <si>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</si>
  <si>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</si>
  <si>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</si>
  <si>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</si>
  <si>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</si>
  <si>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</si>
  <si>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</si>
  <si>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</si>
  <si>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</si>
  <si>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</si>
  <si>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</si>
  <si>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</si>
  <si>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</si>
  <si>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</si>
  <si>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</si>
  <si>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</si>
  <si>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</si>
  <si>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</si>
  <si>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</si>
  <si>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</si>
  <si>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</si>
  <si>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</si>
  <si>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</si>
  <si>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</si>
  <si>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</si>
  <si>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</si>
  <si>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</si>
  <si>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</si>
  <si>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</si>
  <si>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</si>
  <si>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</si>
  <si>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</si>
  <si>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</si>
  <si>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</si>
  <si>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</si>
  <si>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</si>
  <si>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</si>
  <si>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</si>
  <si>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</si>
  <si>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</si>
  <si>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</si>
  <si>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</si>
  <si>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</si>
  <si>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</si>
  <si>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</si>
  <si>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</si>
  <si>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</si>
  <si>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</si>
  <si>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</si>
  <si>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</si>
  <si>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</si>
  <si>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</si>
  <si>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</si>
  <si>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</si>
  <si>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</si>
  <si>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</si>
  <si>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</si>
  <si>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</si>
  <si>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</si>
  <si>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</si>
  <si>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</si>
  <si>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</si>
  <si>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</si>
  <si>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</si>
  <si>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</si>
  <si>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</si>
  <si>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</si>
  <si>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</si>
  <si>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</si>
  <si>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</si>
  <si>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</si>
  <si>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</si>
  <si>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</si>
  <si>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</si>
  <si>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</si>
  <si>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</si>
  <si>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</si>
  <si>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</si>
  <si>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</si>
  <si>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</si>
  <si>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</si>
  <si>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</si>
  <si>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</si>
  <si>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</si>
  <si>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</si>
  <si>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</si>
  <si>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</si>
  <si>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</si>
  <si>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</si>
  <si>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</si>
  <si>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</si>
  <si>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</si>
  <si>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</si>
  <si>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</si>
  <si>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</si>
  <si>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</si>
  <si>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</si>
  <si>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</si>
  <si>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</si>
  <si>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</si>
  <si>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</si>
  <si>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</si>
  <si>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</si>
  <si>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</si>
  <si>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</si>
  <si>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</si>
  <si>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</si>
  <si>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</si>
  <si>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</si>
  <si>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</si>
  <si>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</si>
  <si>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</si>
  <si>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</si>
  <si>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</si>
  <si>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</si>
  <si>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</si>
  <si>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</si>
  <si>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</si>
  <si>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</si>
  <si>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</si>
  <si>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</si>
  <si>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</si>
  <si>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</si>
  <si>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</si>
  <si>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</si>
  <si>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</si>
  <si>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</si>
  <si>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</si>
  <si>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</si>
  <si>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</si>
  <si>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</si>
  <si>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</si>
  <si>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</si>
  <si>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</si>
  <si>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</si>
  <si>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</si>
  <si>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</si>
  <si>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</si>
  <si>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</si>
  <si>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</si>
  <si>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</si>
  <si>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</si>
  <si>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</si>
  <si>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</si>
  <si>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</si>
  <si>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</si>
  <si>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</si>
  <si>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</si>
  <si>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</si>
  <si>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</si>
  <si>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</si>
  <si>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</si>
  <si>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</si>
  <si>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</si>
  <si>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</si>
  <si>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</si>
  <si>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</si>
  <si>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</si>
  <si>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</si>
  <si>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</si>
  <si>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</si>
  <si>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</si>
  <si>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</si>
  <si>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</si>
  <si>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</si>
  <si>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</si>
  <si>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</si>
  <si>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</si>
  <si>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</si>
  <si>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</si>
  <si>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</si>
  <si>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</si>
  <si>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</si>
  <si>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</si>
  <si>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</si>
  <si>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</si>
  <si>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</si>
  <si>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</si>
  <si>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</si>
  <si>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</si>
  <si>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</si>
  <si>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</si>
  <si>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</si>
  <si>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</si>
  <si>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</si>
  <si>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</si>
  <si>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</si>
  <si>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</si>
  <si>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</si>
  <si>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</si>
  <si>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</si>
  <si>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</si>
  <si>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</si>
  <si>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</si>
  <si>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</si>
  <si>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</si>
  <si>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</si>
  <si>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</si>
  <si>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</si>
  <si>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</si>
  <si>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</si>
  <si>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</si>
  <si>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</si>
  <si>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</si>
  <si>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</si>
  <si>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</si>
  <si>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</si>
  <si>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</si>
  <si>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</si>
  <si>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</si>
  <si>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</si>
  <si>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</si>
  <si>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</si>
  <si>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</si>
  <si>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</si>
  <si>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</si>
  <si>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</si>
  <si>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</si>
  <si>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</si>
  <si>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</si>
  <si>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</si>
  <si>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</si>
  <si>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</si>
  <si>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</si>
  <si>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</si>
  <si>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</si>
  <si>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</si>
  <si>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</si>
  <si>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</si>
  <si>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</si>
  <si>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</si>
  <si>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</si>
  <si>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</si>
  <si>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</si>
  <si>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</si>
  <si>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</si>
  <si>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</si>
  <si>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</si>
  <si>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</si>
  <si>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</si>
  <si>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</si>
  <si>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</si>
  <si>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</si>
  <si>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</si>
  <si>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</si>
  <si>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</si>
  <si>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</si>
  <si>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</si>
  <si>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</si>
  <si>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</si>
  <si>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</si>
  <si>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</si>
  <si>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</si>
  <si>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</si>
  <si>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</si>
  <si>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</si>
  <si>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</si>
  <si>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</si>
  <si>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</si>
  <si>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</si>
  <si>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</si>
  <si>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</si>
  <si>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</si>
  <si>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</si>
  <si>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</si>
  <si>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</si>
  <si>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</si>
  <si>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</si>
  <si>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</si>
  <si>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</si>
  <si>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</si>
  <si>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</si>
  <si>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</si>
  <si>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</si>
  <si>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</si>
  <si>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</si>
  <si>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</si>
  <si>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</si>
  <si>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</si>
  <si>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</si>
  <si>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</si>
  <si>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</si>
  <si>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</si>
  <si>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</si>
  <si>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</si>
  <si>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</si>
  <si>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</si>
  <si>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</si>
  <si>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</si>
  <si>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</si>
  <si>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</si>
  <si>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</si>
  <si>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</si>
  <si>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</si>
  <si>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</si>
  <si>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</si>
  <si>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</si>
  <si>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</si>
  <si>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</si>
  <si>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</si>
  <si>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</si>
  <si>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</si>
  <si>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</si>
  <si>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</si>
  <si>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</si>
  <si>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</si>
  <si>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</si>
  <si>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</si>
  <si>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</si>
  <si>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</si>
  <si>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</si>
  <si>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</si>
  <si>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</si>
  <si>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</si>
  <si>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</si>
  <si>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</si>
  <si>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</si>
  <si>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</si>
  <si>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</si>
  <si>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</si>
  <si>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</si>
  <si>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</si>
  <si>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</si>
  <si>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</si>
  <si>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</si>
  <si>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</si>
  <si>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</si>
  <si>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</si>
  <si>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</si>
  <si>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</si>
  <si>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</si>
  <si>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</si>
  <si>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</si>
  <si>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</si>
  <si>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</si>
  <si>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</si>
  <si>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</si>
  <si>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</si>
  <si>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</si>
  <si>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</si>
  <si>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</si>
  <si>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</si>
  <si>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</si>
  <si>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</si>
  <si>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</si>
  <si>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</si>
  <si>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</si>
  <si>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</si>
  <si>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</si>
  <si>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</si>
  <si>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</si>
  <si>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</si>
  <si>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</si>
  <si>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</si>
  <si>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</si>
  <si>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</si>
  <si>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</si>
  <si>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</si>
  <si>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</si>
  <si>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</si>
  <si>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</si>
  <si>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</si>
  <si>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</si>
  <si>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</si>
  <si>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</si>
  <si>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</si>
  <si>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</si>
  <si>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</si>
  <si>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</si>
  <si>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</si>
  <si>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</si>
  <si>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</si>
  <si>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</si>
  <si>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</si>
  <si>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</si>
  <si>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</si>
  <si>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</si>
  <si>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</si>
  <si>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</si>
  <si>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</si>
  <si>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</si>
  <si>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</si>
  <si>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</si>
  <si>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</si>
  <si>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</si>
  <si>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</si>
  <si>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</si>
  <si>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</si>
  <si>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</si>
  <si>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</si>
  <si>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</si>
  <si>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</si>
  <si>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</si>
  <si>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</si>
  <si>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</si>
  <si>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</si>
  <si>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</si>
  <si>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</si>
  <si>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</si>
  <si>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</si>
  <si>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</si>
  <si>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</si>
  <si>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</si>
  <si>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</si>
  <si>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</si>
  <si>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</si>
  <si>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</si>
  <si>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</si>
  <si>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</si>
  <si>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</si>
  <si>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</si>
  <si>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</si>
  <si>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</si>
  <si>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</si>
  <si>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</si>
  <si>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</si>
  <si>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</si>
  <si>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</si>
  <si>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</si>
  <si>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</si>
  <si>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</si>
  <si>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</si>
  <si>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</si>
  <si>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</si>
  <si>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</si>
  <si>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</si>
  <si>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</si>
  <si>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</si>
  <si>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</si>
  <si>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</si>
  <si>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</si>
  <si>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</si>
  <si>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</si>
  <si>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</si>
  <si>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</si>
  <si>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</si>
  <si>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</si>
  <si>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</si>
  <si>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</si>
  <si>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</si>
  <si>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</si>
  <si>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</si>
  <si>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</si>
  <si>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</si>
  <si>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</si>
  <si>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</si>
  <si>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</si>
  <si>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</si>
  <si>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</si>
  <si>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</si>
  <si>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</si>
  <si>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</si>
  <si>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</si>
  <si>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</si>
  <si>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</si>
  <si>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</si>
  <si>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</si>
  <si>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</si>
  <si>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</si>
  <si>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</si>
  <si>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</si>
  <si>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</si>
  <si>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</si>
  <si>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</si>
  <si>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</si>
  <si>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</si>
  <si>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</si>
  <si>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</si>
  <si>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</si>
  <si>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</si>
  <si>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</si>
  <si>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</si>
  <si>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</si>
  <si>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</si>
  <si>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</si>
  <si>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</si>
  <si>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</si>
  <si>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</si>
  <si>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</si>
  <si>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</si>
  <si>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</si>
  <si>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</si>
  <si>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</si>
  <si>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</si>
  <si>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</si>
  <si>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</si>
  <si>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</si>
  <si>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</si>
  <si>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</si>
  <si>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</si>
  <si>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</si>
  <si>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</si>
  <si>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</si>
  <si>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</si>
  <si>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</si>
  <si>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</si>
  <si>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</si>
  <si>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</si>
  <si>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</si>
  <si>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</si>
  <si>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</si>
  <si>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</si>
  <si>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</si>
  <si>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</si>
  <si>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</si>
  <si>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</si>
  <si>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</si>
  <si>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</si>
  <si>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</si>
  <si>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</si>
  <si>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</si>
  <si>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</si>
  <si>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</si>
  <si>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</si>
  <si>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</si>
  <si>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</si>
  <si>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</si>
  <si>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</si>
  <si>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</si>
  <si>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</si>
  <si>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</si>
  <si>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</si>
  <si>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</si>
  <si>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</si>
  <si>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</si>
  <si>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</si>
  <si>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</si>
  <si>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</si>
  <si>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</si>
  <si>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</si>
  <si>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</si>
  <si>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</si>
  <si>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</si>
  <si>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</si>
  <si>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</si>
  <si>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</si>
  <si>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</si>
  <si>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</si>
  <si>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</si>
  <si>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</si>
  <si>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</si>
  <si>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</si>
  <si>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</si>
  <si>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</si>
  <si>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</si>
  <si>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</si>
  <si>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</si>
  <si>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</si>
  <si>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</si>
  <si>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</si>
  <si>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</si>
  <si>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</si>
  <si>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</si>
  <si>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</si>
  <si>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</si>
  <si>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</si>
  <si>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</si>
  <si>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</si>
  <si>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</si>
  <si>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</si>
  <si>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</si>
  <si>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</si>
  <si>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</si>
  <si>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</si>
  <si>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</si>
  <si>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</si>
  <si>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</si>
  <si>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</si>
  <si>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</si>
  <si>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</si>
  <si>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</si>
  <si>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</si>
  <si>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</si>
  <si>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</si>
  <si>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</si>
  <si>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</si>
  <si>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</si>
  <si>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</si>
  <si>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</si>
  <si>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</si>
  <si>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</si>
  <si>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</si>
  <si>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</si>
  <si>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</si>
  <si>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</si>
  <si>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</si>
  <si>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</si>
  <si>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</si>
  <si>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</si>
  <si>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</si>
  <si>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</si>
  <si>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</si>
  <si>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</si>
  <si>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</si>
  <si>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</si>
  <si>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</si>
  <si>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</si>
  <si>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</si>
  <si>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</si>
  <si>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</si>
  <si>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</si>
  <si>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</si>
  <si>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</si>
  <si>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</si>
  <si>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</si>
  <si>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</si>
  <si>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</si>
  <si>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</si>
  <si>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</si>
  <si>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</si>
  <si>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</si>
  <si>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</si>
  <si>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</si>
  <si>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</si>
  <si>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</si>
  <si>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</si>
  <si>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</si>
  <si>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</si>
  <si>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</si>
  <si>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</si>
  <si>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</si>
  <si>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</si>
  <si>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</si>
  <si>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</si>
  <si>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</si>
  <si>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</si>
  <si>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</si>
  <si>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</si>
  <si>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</si>
  <si>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</si>
  <si>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</si>
  <si>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</si>
  <si>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</si>
  <si>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</si>
  <si>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</si>
  <si>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</si>
  <si>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</si>
  <si>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</si>
  <si>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</si>
  <si>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</si>
  <si>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</si>
  <si>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</si>
  <si>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</si>
  <si>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</si>
  <si>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</si>
  <si>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</si>
  <si>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</si>
  <si>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</si>
  <si>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</si>
  <si>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</si>
  <si>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</si>
  <si>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</si>
  <si>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</si>
  <si>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</si>
  <si>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</si>
  <si>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</si>
  <si>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</si>
  <si>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</si>
  <si>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</si>
  <si>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</si>
  <si>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</si>
  <si>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</si>
  <si>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</si>
  <si>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</si>
  <si>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</si>
  <si>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</si>
  <si>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</si>
  <si>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</si>
  <si>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</si>
  <si>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</si>
  <si>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</si>
  <si>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</si>
  <si>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</si>
  <si>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</si>
  <si>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</si>
  <si>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</si>
  <si>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</si>
  <si>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</si>
  <si>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</si>
  <si>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</si>
  <si>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</si>
  <si>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</si>
  <si>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</si>
  <si>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</si>
  <si>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</si>
  <si>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</si>
  <si>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</si>
  <si>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</si>
  <si>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</si>
  <si>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</si>
  <si>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</si>
  <si>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</si>
  <si>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</si>
  <si>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</si>
  <si>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</si>
  <si>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</si>
  <si>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</si>
  <si>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</si>
  <si>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</si>
  <si>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</si>
  <si>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</si>
  <si>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</si>
  <si>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</si>
  <si>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</si>
  <si>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</si>
  <si>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</si>
  <si>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</si>
  <si>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</si>
  <si>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</si>
  <si>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</si>
  <si>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</si>
  <si>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</si>
  <si>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</si>
  <si>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</si>
  <si>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</si>
  <si>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</si>
  <si>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</si>
  <si>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</si>
  <si>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</si>
  <si>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</si>
  <si>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</si>
  <si>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</si>
  <si>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</si>
  <si>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</si>
  <si>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</si>
  <si>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</si>
  <si>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</si>
  <si>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</si>
  <si>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</si>
  <si>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</si>
  <si>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</si>
  <si>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</si>
  <si>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</si>
  <si>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</si>
  <si>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</si>
  <si>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</si>
  <si>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</si>
  <si>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</si>
  <si>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</si>
  <si>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</si>
  <si>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</si>
  <si>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</si>
  <si>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</si>
  <si>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</si>
  <si>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</si>
  <si>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</si>
  <si>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</si>
  <si>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</si>
  <si>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</si>
  <si>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</si>
  <si>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</si>
  <si>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</si>
  <si>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</si>
  <si>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</si>
  <si>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</si>
  <si>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</si>
  <si>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</si>
  <si>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</si>
  <si>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</si>
  <si>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</si>
  <si>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</si>
  <si>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</si>
  <si>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</si>
  <si>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</si>
  <si>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</si>
  <si>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</si>
  <si>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</si>
  <si>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</si>
  <si>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</si>
  <si>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</si>
  <si>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</si>
  <si>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</si>
  <si>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</si>
  <si>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</si>
  <si>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</si>
  <si>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</si>
  <si>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</si>
  <si>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</si>
  <si>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</si>
  <si>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</si>
  <si>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</si>
  <si>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</si>
  <si>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</si>
  <si>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</si>
  <si>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</si>
  <si>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</si>
  <si>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</si>
  <si>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</si>
  <si>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</si>
  <si>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</si>
  <si>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</si>
  <si>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</si>
  <si>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</si>
  <si>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</si>
  <si>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</si>
  <si>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</si>
  <si>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</si>
  <si>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</si>
  <si>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</si>
  <si>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</si>
  <si>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</si>
  <si>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</si>
  <si>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</si>
  <si>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</si>
  <si>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</si>
  <si>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</si>
  <si>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</si>
  <si>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</si>
  <si>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</si>
  <si>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</si>
  <si>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</si>
  <si>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</si>
  <si>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</si>
  <si>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</si>
  <si>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</si>
  <si>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</si>
  <si>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</si>
  <si>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</si>
  <si>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</si>
  <si>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</si>
  <si>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</si>
  <si>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</si>
  <si>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</si>
  <si>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</si>
  <si>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</si>
  <si>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</si>
  <si>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</si>
  <si>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</si>
  <si>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</si>
  <si>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</si>
  <si>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</si>
  <si>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</si>
  <si>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</si>
  <si>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</si>
  <si>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</si>
  <si>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</si>
  <si>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</si>
  <si>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</si>
  <si>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</si>
  <si>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</si>
  <si>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</si>
  <si>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</si>
  <si>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</si>
  <si>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</si>
  <si>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</si>
  <si>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</si>
  <si>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</si>
  <si>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</si>
  <si>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</si>
  <si>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</si>
  <si>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</si>
  <si>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</si>
  <si>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</si>
  <si>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</si>
  <si>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</si>
  <si>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</si>
  <si>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</si>
  <si>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</si>
  <si>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</si>
  <si>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</si>
  <si>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</si>
  <si>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</si>
  <si>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</si>
  <si>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</si>
  <si>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</si>
  <si>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</si>
  <si>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</si>
  <si>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</si>
  <si>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</si>
  <si>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</si>
  <si>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</si>
  <si>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</si>
  <si>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</si>
  <si>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</si>
  <si>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</si>
  <si>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</si>
  <si>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</si>
  <si>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</si>
  <si>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</si>
  <si>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</si>
  <si>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</si>
  <si>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</si>
  <si>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</si>
  <si>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</si>
  <si>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</si>
  <si>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</si>
  <si>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</si>
  <si>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</si>
  <si>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</si>
  <si>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</si>
  <si>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</si>
  <si>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</si>
  <si>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</si>
  <si>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</si>
  <si>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</si>
  <si>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</si>
  <si>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</si>
  <si>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</si>
  <si>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</si>
  <si>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</si>
  <si>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</si>
  <si>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</si>
  <si>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</si>
  <si>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</si>
  <si>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</si>
  <si>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</si>
  <si>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</si>
  <si>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</si>
  <si>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</si>
  <si>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</si>
  <si>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</si>
  <si>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</si>
  <si>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</si>
  <si>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</si>
  <si>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</si>
  <si>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</si>
  <si>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</si>
  <si>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</si>
  <si>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</si>
  <si>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</si>
  <si>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</si>
  <si>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</si>
  <si>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</si>
  <si>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</si>
  <si>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</si>
  <si>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</si>
  <si>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</si>
  <si>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</si>
  <si>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</si>
  <si>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</si>
  <si>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</si>
  <si>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</si>
  <si>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</si>
  <si>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</si>
  <si>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</si>
  <si>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</si>
  <si>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</si>
  <si>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</si>
  <si>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</si>
  <si>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</si>
  <si>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</si>
  <si>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</si>
  <si>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</si>
  <si>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</si>
  <si>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</si>
  <si>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</si>
  <si>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</si>
  <si>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</si>
  <si>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</si>
  <si>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</si>
  <si>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</si>
  <si>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</si>
  <si>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</si>
  <si>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</si>
  <si>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</si>
  <si>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</si>
  <si>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</si>
  <si>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</si>
  <si>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</si>
  <si>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</si>
  <si>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</si>
  <si>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</si>
  <si>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</si>
  <si>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</si>
  <si>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</si>
  <si>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</si>
  <si>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</si>
  <si>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</si>
  <si>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</si>
  <si>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</si>
  <si>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</si>
  <si>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</si>
  <si>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</si>
  <si>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</si>
  <si>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</si>
  <si>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</si>
  <si>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</si>
  <si>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</si>
  <si>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</si>
  <si>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</si>
  <si>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</si>
  <si>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</si>
  <si>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</si>
  <si>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</si>
  <si>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</si>
  <si>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</si>
  <si>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</si>
  <si>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</si>
  <si>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</si>
  <si>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</si>
  <si>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</si>
  <si>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</si>
  <si>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</si>
  <si>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</si>
  <si>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</si>
  <si>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</si>
  <si>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</si>
  <si>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</si>
  <si>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</si>
  <si>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</si>
  <si>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</si>
  <si>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</si>
  <si>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</si>
  <si>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</si>
  <si>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</si>
  <si>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</si>
  <si>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</si>
  <si>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</si>
  <si>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</si>
  <si>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</si>
  <si>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</si>
  <si>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</si>
  <si>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</si>
  <si>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</si>
  <si>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</si>
  <si>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</si>
  <si>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</si>
  <si>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</si>
  <si>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</si>
  <si>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</si>
  <si>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</si>
  <si>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</si>
  <si>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</si>
  <si>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</si>
  <si>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</si>
  <si>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</si>
  <si>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</si>
  <si>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</si>
  <si>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</si>
  <si>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</si>
  <si>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</si>
  <si>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</si>
  <si>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</si>
  <si>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</si>
  <si>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</si>
  <si>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</si>
  <si>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</si>
  <si>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</si>
  <si>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</si>
  <si>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</si>
  <si>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</si>
  <si>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</si>
  <si>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</si>
  <si>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</si>
  <si>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</si>
  <si>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</si>
  <si>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</si>
  <si>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</si>
  <si>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</si>
  <si>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</si>
  <si>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</si>
  <si>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</si>
  <si>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</si>
  <si>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</si>
  <si>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</si>
  <si>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</si>
  <si>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</si>
  <si>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</si>
  <si>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</si>
  <si>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</si>
  <si>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</si>
  <si>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</si>
  <si>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</si>
  <si>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</si>
  <si>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</si>
  <si>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</si>
  <si>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</si>
  <si>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</si>
  <si>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</si>
  <si>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</si>
  <si>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</si>
  <si>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</si>
  <si>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</si>
  <si>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</si>
  <si>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</si>
  <si>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</si>
  <si>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</si>
  <si>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</si>
  <si>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</si>
  <si>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</si>
  <si>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</si>
  <si>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</si>
  <si>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</si>
  <si>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</si>
  <si>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</si>
  <si>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</si>
  <si>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</si>
  <si>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</si>
  <si>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</si>
  <si>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</si>
  <si>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</si>
  <si>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</si>
  <si>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</si>
  <si>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</si>
  <si>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</si>
  <si>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</si>
  <si>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</si>
  <si>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</si>
  <si>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</si>
  <si>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</si>
  <si>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</si>
  <si>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</si>
  <si>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</si>
  <si>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</si>
  <si>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</si>
  <si>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</si>
  <si>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</si>
  <si>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</si>
  <si>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</si>
  <si>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</si>
  <si>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</si>
  <si>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</si>
  <si>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</si>
  <si>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</si>
  <si>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</si>
  <si>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</si>
  <si>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</si>
  <si>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</si>
  <si>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</si>
  <si>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</si>
  <si>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</si>
  <si>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</si>
  <si>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</si>
  <si>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</si>
  <si>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</si>
  <si>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</si>
  <si>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</si>
  <si>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</si>
  <si>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</si>
  <si>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</si>
  <si>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</si>
  <si>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</si>
  <si>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</si>
  <si>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</si>
  <si>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</si>
  <si>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</si>
  <si>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</si>
  <si>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</si>
  <si>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</si>
  <si>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</si>
  <si>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</si>
  <si>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</si>
  <si>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</si>
  <si>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</si>
  <si>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</si>
  <si>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</si>
  <si>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</si>
  <si>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</si>
  <si>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</si>
  <si>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</si>
  <si>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</si>
  <si>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</si>
  <si>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</si>
  <si>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</si>
  <si>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</si>
  <si>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</si>
  <si>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</si>
  <si>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</si>
  <si>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</si>
  <si>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</si>
  <si>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</si>
  <si>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</si>
  <si>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</si>
  <si>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</si>
  <si>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</si>
  <si>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</si>
  <si>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</si>
  <si>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</si>
  <si>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</si>
  <si>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</si>
  <si>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</si>
  <si>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</si>
  <si>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</si>
  <si>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</si>
  <si>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</si>
  <si>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</si>
  <si>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</si>
  <si>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</si>
  <si>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</si>
  <si>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</si>
  <si>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</si>
  <si>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</si>
  <si>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</si>
  <si>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</si>
  <si>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</si>
  <si>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</si>
  <si>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</si>
  <si>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</si>
  <si>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</si>
  <si>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</si>
  <si>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</si>
  <si>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</si>
  <si>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</si>
  <si>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</si>
  <si>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</si>
  <si>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</si>
  <si>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</si>
  <si>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</si>
  <si>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</si>
  <si>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</si>
  <si>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</si>
  <si>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</si>
  <si>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</si>
  <si>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</si>
  <si>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</si>
  <si>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</si>
  <si>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</si>
  <si>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</si>
  <si>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</si>
  <si>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</si>
  <si>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</si>
  <si>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</si>
  <si>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</si>
  <si>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</si>
  <si>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</si>
  <si>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</si>
  <si>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</si>
  <si>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</si>
  <si>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</si>
  <si>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</si>
  <si>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</si>
  <si>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</si>
  <si>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</si>
  <si>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</si>
  <si>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</si>
  <si>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</si>
  <si>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</si>
  <si>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</si>
  <si>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</si>
  <si>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</si>
  <si>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</si>
  <si>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</si>
  <si>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</si>
  <si>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</si>
  <si>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</si>
  <si>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</si>
  <si>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</si>
  <si>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</si>
  <si>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</si>
  <si>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</si>
  <si>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</si>
  <si>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</si>
  <si>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</si>
  <si>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</si>
  <si>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</si>
  <si>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</si>
  <si>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</si>
  <si>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</si>
  <si>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</si>
  <si>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</si>
  <si>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</si>
  <si>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</si>
  <si>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</si>
  <si>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</si>
  <si>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</si>
  <si>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</si>
  <si>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</si>
  <si>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</si>
  <si>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</si>
  <si>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</si>
  <si>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</si>
  <si>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</si>
  <si>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</si>
  <si>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</si>
  <si>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</si>
  <si>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</si>
  <si>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</si>
  <si>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</si>
  <si>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</si>
  <si>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</si>
  <si>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</si>
  <si>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</si>
  <si>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</si>
  <si>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</si>
  <si>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</si>
  <si>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</si>
  <si>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</si>
  <si>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</si>
  <si>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</si>
  <si>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</si>
  <si>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</si>
  <si>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</si>
  <si>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</si>
  <si>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</si>
  <si>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</si>
  <si>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</si>
  <si>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</si>
  <si>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</si>
  <si>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</si>
  <si>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</si>
  <si>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</si>
  <si>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</si>
  <si>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</si>
  <si>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</si>
  <si>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</si>
  <si>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</si>
  <si>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</si>
  <si>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</si>
  <si>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</si>
  <si>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</si>
  <si>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</si>
  <si>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</si>
  <si>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</si>
  <si>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</si>
  <si>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</si>
  <si>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</si>
  <si>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</si>
  <si>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</si>
  <si>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</si>
  <si>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</si>
  <si>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</si>
  <si>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</si>
  <si>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</si>
  <si>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</si>
  <si>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</si>
  <si>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</si>
  <si>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</si>
  <si>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</si>
  <si>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</si>
  <si>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</si>
  <si>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</si>
  <si>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</si>
  <si>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</si>
  <si>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</si>
  <si>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</si>
  <si>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</si>
  <si>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</si>
  <si>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</si>
  <si>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</si>
  <si>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</si>
  <si>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</si>
  <si>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</si>
  <si>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</si>
  <si>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</si>
  <si>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</si>
  <si>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</si>
  <si>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</si>
  <si>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</si>
  <si>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</si>
  <si>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</si>
  <si>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</si>
  <si>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</si>
  <si>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</si>
  <si>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</si>
  <si>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</si>
  <si>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</si>
  <si>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</si>
  <si>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</si>
  <si>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</si>
  <si>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</si>
  <si>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</si>
  <si>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</si>
  <si>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</si>
  <si>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</si>
  <si>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</si>
  <si>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</si>
  <si>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</si>
  <si>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</si>
  <si>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</si>
  <si>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</si>
  <si>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</si>
  <si>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</si>
  <si>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</si>
  <si>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</si>
  <si>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</si>
  <si>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</si>
  <si>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</si>
  <si>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</si>
  <si>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</si>
  <si>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</si>
  <si>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</si>
  <si>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</si>
  <si>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</si>
  <si>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</si>
  <si>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</si>
  <si>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</si>
  <si>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</si>
  <si>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</si>
  <si>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</si>
  <si>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</si>
  <si>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</si>
  <si>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</si>
  <si>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</si>
  <si>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</si>
  <si>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</si>
  <si>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</si>
  <si>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</si>
  <si>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</si>
  <si>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</si>
  <si>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</si>
  <si>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</si>
  <si>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</si>
  <si>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</si>
  <si>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</si>
  <si>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</si>
  <si>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</si>
  <si>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</si>
  <si>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</si>
  <si>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</si>
  <si>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</si>
  <si>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</si>
  <si>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</si>
  <si>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</si>
  <si>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</si>
  <si>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</si>
  <si>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</si>
  <si>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</si>
  <si>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</si>
  <si>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</si>
  <si>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</si>
  <si>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</si>
  <si>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</si>
  <si>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</si>
  <si>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</si>
  <si>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</si>
  <si>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</si>
  <si>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</si>
  <si>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</si>
  <si>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</si>
  <si>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</si>
  <si>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</si>
  <si>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</si>
  <si>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</si>
  <si>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</si>
  <si>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</si>
  <si>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</si>
  <si>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</si>
  <si>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</si>
  <si>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</si>
  <si>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</si>
  <si>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</si>
  <si>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</si>
  <si>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</si>
  <si>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</si>
  <si>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</si>
  <si>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</si>
  <si>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</si>
  <si>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</si>
  <si>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</si>
  <si>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</si>
  <si>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</si>
  <si>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</si>
  <si>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</si>
  <si>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</si>
  <si>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</si>
  <si>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</si>
  <si>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</si>
  <si>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</si>
  <si>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</si>
  <si>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</si>
  <si>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</si>
  <si>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</si>
  <si>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</si>
  <si>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</si>
  <si>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</si>
  <si>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</si>
  <si>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</si>
  <si>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</si>
  <si>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</si>
  <si>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</si>
  <si>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</si>
  <si>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</si>
  <si>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</si>
  <si>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</si>
  <si>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</si>
  <si>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</si>
  <si>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</si>
  <si>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</si>
  <si>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</si>
  <si>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</si>
  <si>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</si>
  <si>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</si>
  <si>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</si>
  <si>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</si>
  <si>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</si>
  <si>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</si>
  <si>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</si>
  <si>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</si>
  <si>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</si>
  <si>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</si>
  <si>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</si>
  <si>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</si>
  <si>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</si>
  <si>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</si>
  <si>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</si>
  <si>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</si>
  <si>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</si>
  <si>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</si>
  <si>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</si>
  <si>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</si>
  <si>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</si>
  <si>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</si>
  <si>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</si>
  <si>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</si>
  <si>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</si>
  <si>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</si>
  <si>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</si>
  <si>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</si>
  <si>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</si>
  <si>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</si>
  <si>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</si>
  <si>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</si>
  <si>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</si>
  <si>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</si>
  <si>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</si>
  <si>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</si>
  <si>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</si>
  <si>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</si>
  <si>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</si>
  <si>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</si>
  <si>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</si>
  <si>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</si>
  <si>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</si>
  <si>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</si>
  <si>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</si>
  <si>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</si>
  <si>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</si>
  <si>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</si>
  <si>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</si>
  <si>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</si>
  <si>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</si>
  <si>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</si>
  <si>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</si>
  <si>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</si>
  <si>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</si>
  <si>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</si>
  <si>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</si>
  <si>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</si>
  <si>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</si>
  <si>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</si>
  <si>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</si>
  <si>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</si>
  <si>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</si>
  <si>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</si>
  <si>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</si>
  <si>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</si>
  <si>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</si>
  <si>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</si>
  <si>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</si>
  <si>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</si>
  <si>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</si>
  <si>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</si>
  <si>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</si>
  <si>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</si>
  <si>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</si>
  <si>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</si>
  <si>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</si>
  <si>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</si>
  <si>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</si>
  <si>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</si>
  <si>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</si>
  <si>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</si>
  <si>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</si>
  <si>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</si>
  <si>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</si>
  <si>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</si>
  <si>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</si>
  <si>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</si>
  <si>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</si>
  <si>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</si>
  <si>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</si>
  <si>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</si>
  <si>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</si>
  <si>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</si>
  <si>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</si>
  <si>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</si>
  <si>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</si>
  <si>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</si>
  <si>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</si>
  <si>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</si>
  <si>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</si>
  <si>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</si>
  <si>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</si>
  <si>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</si>
  <si>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</si>
  <si>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</si>
  <si>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</si>
  <si>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</si>
  <si>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</si>
  <si>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</si>
  <si>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</si>
  <si>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</si>
  <si>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</si>
  <si>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</si>
  <si>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</si>
  <si>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</si>
  <si>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</si>
  <si>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</si>
  <si>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</si>
  <si>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</si>
  <si>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</si>
  <si>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</si>
  <si>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</si>
  <si>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</si>
  <si>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</si>
  <si>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</si>
  <si>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</si>
  <si>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</si>
  <si>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</si>
  <si>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</si>
  <si>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</si>
  <si>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</si>
  <si>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</si>
  <si>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</si>
  <si>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</si>
  <si>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</si>
  <si>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</si>
  <si>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</si>
  <si>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</si>
  <si>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</si>
  <si>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</si>
  <si>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</si>
  <si>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</si>
  <si>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</si>
  <si>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</si>
  <si>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</si>
  <si>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</si>
  <si>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</si>
  <si>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</si>
  <si>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</si>
  <si>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</si>
  <si>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</si>
  <si>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</si>
  <si>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</si>
  <si>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</si>
  <si>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</si>
  <si>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</si>
  <si>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</si>
  <si>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</si>
  <si>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</si>
  <si>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</si>
  <si>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</si>
  <si>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</si>
  <si>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</si>
  <si>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</si>
  <si>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</si>
  <si>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</si>
  <si>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</si>
  <si>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</si>
  <si>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</si>
  <si>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</si>
  <si>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</si>
  <si>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</si>
  <si>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</si>
  <si>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</si>
  <si>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</si>
  <si>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</si>
  <si>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</si>
  <si>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</si>
  <si>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</si>
  <si>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</si>
  <si>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</si>
  <si>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</si>
  <si>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</si>
  <si>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</si>
  <si>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</si>
  <si>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</si>
  <si>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</si>
  <si>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</si>
  <si>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</si>
  <si>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</si>
  <si>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</si>
  <si>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</si>
  <si>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</si>
  <si>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</si>
  <si>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</si>
  <si>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</si>
  <si>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</si>
  <si>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</si>
  <si>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</si>
  <si>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</si>
  <si>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</si>
  <si>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</si>
  <si>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</si>
  <si>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</si>
  <si>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</si>
  <si>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</si>
  <si>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</si>
  <si>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</si>
  <si>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</si>
  <si>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</si>
  <si>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</si>
  <si>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</si>
  <si>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</si>
  <si>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</si>
  <si>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</si>
  <si>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</si>
  <si>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</si>
  <si>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</si>
  <si>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</si>
  <si>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</si>
  <si>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</si>
  <si>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</si>
  <si>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</si>
  <si>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</si>
  <si>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</si>
  <si>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</si>
  <si>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</si>
  <si>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</si>
  <si>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</si>
  <si>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</si>
  <si>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</si>
  <si>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</si>
  <si>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</si>
  <si>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</si>
  <si>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</si>
  <si>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</si>
  <si>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</si>
  <si>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</si>
  <si>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</si>
  <si>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</si>
  <si>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</si>
  <si>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</si>
  <si>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</si>
  <si>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</si>
  <si>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</si>
  <si>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</si>
  <si>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</si>
  <si>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</si>
  <si>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</si>
  <si>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</si>
  <si>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</si>
  <si>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</si>
  <si>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</si>
  <si>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</si>
  <si>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</si>
  <si>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</si>
  <si>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</si>
  <si>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</si>
  <si>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</si>
  <si>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</si>
  <si>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</si>
  <si>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</si>
  <si>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</si>
  <si>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</si>
  <si>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</si>
  <si>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</si>
  <si>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</si>
  <si>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</si>
  <si>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</si>
  <si>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</si>
  <si>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</si>
  <si>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</si>
  <si>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</si>
  <si>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</si>
  <si>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</si>
  <si>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</si>
  <si>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</si>
  <si>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</si>
  <si>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</si>
  <si>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</si>
  <si>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</si>
  <si>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</si>
  <si>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</si>
  <si>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</si>
  <si>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</si>
  <si>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</si>
  <si>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</si>
  <si>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</si>
  <si>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</si>
  <si>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</si>
  <si>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</si>
  <si>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</si>
  <si>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</si>
  <si>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</si>
  <si>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</si>
  <si>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</si>
  <si>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</si>
  <si>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</si>
  <si>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</si>
  <si>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</si>
  <si>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</si>
  <si>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</si>
  <si>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</si>
  <si>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</si>
  <si>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</si>
  <si>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</si>
  <si>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</si>
  <si>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</si>
  <si>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</si>
  <si>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</si>
  <si>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</si>
  <si>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</si>
  <si>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</si>
  <si>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</si>
  <si>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</si>
  <si>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</si>
  <si>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</si>
  <si>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</si>
  <si>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</si>
  <si>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</si>
  <si>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</si>
  <si>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</si>
  <si>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</si>
  <si>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</si>
  <si>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</si>
  <si>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</si>
  <si>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</si>
  <si>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</si>
  <si>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</si>
  <si>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</si>
  <si>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</si>
  <si>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</si>
  <si>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</si>
  <si>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</si>
  <si>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</si>
  <si>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</si>
  <si>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</si>
  <si>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</si>
  <si>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</si>
  <si>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</si>
  <si>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</si>
  <si>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</si>
  <si>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</si>
  <si>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</si>
  <si>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</si>
  <si>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</si>
  <si>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</si>
  <si>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</si>
  <si>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</si>
  <si>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</si>
  <si>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</si>
  <si>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</si>
  <si>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</si>
  <si>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</si>
  <si>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</si>
  <si>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</si>
  <si>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</si>
  <si>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</si>
  <si>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</si>
  <si>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</si>
  <si>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</si>
  <si>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</si>
  <si>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</si>
  <si>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</si>
  <si>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</si>
  <si>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</si>
  <si>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</si>
  <si>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</si>
  <si>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</si>
  <si>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</si>
  <si>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</si>
  <si>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</si>
  <si>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</si>
  <si>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</si>
  <si>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</si>
  <si>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</si>
  <si>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</si>
  <si>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</si>
  <si>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</si>
  <si>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</si>
  <si>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</si>
  <si>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</si>
  <si>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</si>
  <si>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</si>
  <si>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</si>
  <si>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</si>
  <si>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</si>
  <si>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</si>
  <si>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</si>
  <si>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</si>
  <si>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</si>
  <si>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</si>
  <si>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</si>
  <si>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</si>
  <si>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</si>
  <si>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</si>
  <si>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</si>
  <si>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</si>
  <si>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</si>
  <si>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</si>
  <si>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</si>
  <si>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</si>
  <si>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</si>
  <si>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</si>
  <si>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</si>
  <si>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</si>
  <si>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</si>
  <si>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</si>
  <si>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</si>
  <si>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</si>
  <si>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</si>
  <si>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</si>
  <si>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</si>
  <si>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</si>
  <si>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</si>
  <si>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</si>
  <si>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</si>
  <si>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</si>
  <si>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</si>
  <si>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</si>
  <si>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</si>
  <si>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</si>
  <si>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</si>
  <si>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</si>
  <si>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</si>
  <si>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</si>
  <si>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</si>
  <si>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</si>
  <si>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</si>
  <si>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</si>
  <si>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</si>
  <si>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</si>
  <si>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</si>
  <si>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</si>
  <si>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</si>
  <si>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</si>
  <si>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</si>
  <si>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</si>
  <si>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</si>
  <si>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</si>
  <si>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</si>
  <si>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</si>
  <si>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</si>
  <si>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</si>
  <si>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</si>
  <si>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</si>
  <si>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</si>
  <si>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</si>
  <si>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</si>
  <si>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</si>
  <si>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</si>
  <si>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</si>
  <si>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</si>
  <si>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</si>
  <si>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</si>
  <si>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</si>
  <si>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</si>
  <si>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</si>
  <si>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</si>
  <si>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</si>
  <si>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</si>
  <si>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</si>
  <si>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</si>
  <si>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</si>
  <si>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</si>
  <si>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</si>
  <si>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</si>
  <si>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</si>
  <si>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</si>
  <si>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</si>
  <si>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</si>
  <si>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</si>
  <si>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</si>
  <si>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</si>
  <si>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</si>
  <si>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</si>
  <si>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</si>
  <si>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</si>
  <si>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</si>
  <si>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</si>
  <si>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</si>
  <si>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</si>
  <si>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</si>
  <si>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</si>
  <si>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</si>
  <si>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</si>
  <si>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</si>
  <si>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</si>
  <si>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</si>
  <si>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</si>
  <si>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</si>
  <si>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</si>
  <si>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</si>
  <si>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</si>
  <si>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</si>
  <si>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</si>
  <si>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</si>
  <si>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</si>
  <si>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</si>
  <si>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</si>
  <si>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</si>
  <si>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</si>
  <si>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</si>
  <si>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</si>
  <si>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</si>
  <si>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</si>
  <si>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</si>
  <si>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</si>
  <si>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</si>
  <si>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</si>
  <si>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</si>
  <si>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</si>
  <si>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</si>
  <si>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</si>
  <si>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</si>
  <si>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</si>
  <si>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</si>
  <si>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</si>
  <si>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</si>
  <si>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</si>
  <si>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</si>
  <si>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</si>
  <si>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</si>
  <si>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</si>
  <si>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</si>
  <si>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</si>
  <si>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</si>
  <si>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</si>
  <si>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</si>
  <si>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</si>
  <si>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</si>
  <si>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</si>
  <si>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</si>
  <si>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</si>
  <si>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</si>
  <si>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</si>
  <si>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</si>
  <si>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</si>
  <si>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</si>
  <si>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</si>
  <si>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</si>
  <si>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</si>
  <si>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</si>
  <si>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</si>
  <si>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</si>
  <si>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</si>
  <si>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</si>
  <si>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</si>
  <si>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</si>
  <si>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</si>
  <si>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</si>
  <si>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</si>
  <si>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</si>
  <si>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</si>
  <si>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</si>
  <si>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</si>
  <si>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</si>
  <si>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</si>
  <si>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</si>
  <si>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</si>
  <si>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</si>
  <si>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</si>
  <si>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</si>
  <si>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</si>
  <si>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</si>
  <si>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</si>
  <si>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</si>
  <si>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</si>
  <si>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</si>
  <si>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</si>
  <si>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</si>
  <si>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</si>
  <si>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</si>
  <si>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</si>
  <si>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</si>
  <si>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</si>
  <si>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</si>
  <si>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</si>
  <si>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</si>
  <si>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</si>
  <si>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</si>
  <si>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</si>
  <si>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</si>
  <si>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</si>
  <si>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</si>
  <si>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</si>
  <si>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</si>
  <si>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</si>
  <si>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</si>
  <si>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</si>
  <si>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</si>
  <si>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</si>
  <si>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</si>
  <si>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</si>
  <si>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</si>
  <si>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</si>
  <si>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</si>
  <si>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</si>
  <si>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</si>
  <si>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</si>
  <si>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</si>
  <si>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</si>
  <si>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</si>
  <si>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</si>
  <si>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</si>
  <si>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</si>
  <si>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</si>
  <si>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</si>
  <si>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</si>
  <si>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</si>
  <si>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</si>
  <si>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</si>
  <si>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</si>
  <si>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</si>
  <si>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</si>
  <si>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</si>
  <si>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</si>
  <si>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</si>
  <si>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</si>
  <si>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</si>
  <si>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</si>
  <si>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</si>
  <si>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</si>
  <si>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</si>
  <si>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</si>
  <si>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</si>
  <si>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</si>
  <si>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</si>
  <si>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</si>
  <si>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</si>
  <si>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</si>
  <si>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</si>
  <si>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</si>
  <si>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</si>
  <si>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</si>
  <si>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</si>
  <si>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</si>
  <si>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</si>
  <si>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</si>
  <si>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</si>
  <si>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</si>
  <si>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</si>
  <si>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</si>
  <si>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</si>
  <si>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</si>
  <si>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</si>
  <si>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</si>
  <si>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</si>
  <si>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</si>
  <si>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</si>
  <si>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</si>
  <si>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</si>
  <si>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</si>
  <si>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</si>
  <si>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</si>
  <si>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</si>
  <si>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</si>
  <si>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</si>
  <si>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</si>
  <si>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</si>
  <si>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</si>
  <si>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</si>
  <si>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</si>
  <si>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</si>
  <si>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</si>
  <si>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</si>
  <si>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</si>
  <si>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</si>
  <si>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</si>
  <si>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</si>
  <si>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</si>
  <si>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</si>
  <si>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</si>
  <si>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</si>
  <si>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</si>
  <si>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</si>
  <si>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</si>
  <si>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</si>
  <si>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</si>
  <si>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</si>
  <si>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</si>
  <si>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</si>
  <si>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</si>
  <si>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</si>
  <si>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</si>
  <si>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</si>
  <si>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</si>
  <si>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</si>
  <si>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</si>
  <si>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</si>
  <si>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</si>
  <si>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</si>
  <si>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</si>
  <si>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</si>
  <si>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</si>
  <si>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</si>
  <si>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</si>
  <si>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</si>
  <si>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</si>
  <si>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</si>
  <si>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</si>
  <si>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</si>
  <si>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</si>
  <si>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</si>
  <si>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</si>
  <si>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</si>
  <si>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</si>
  <si>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</si>
  <si>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</si>
  <si>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</si>
  <si>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</si>
  <si>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</si>
  <si>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</si>
  <si>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</si>
  <si>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</si>
  <si>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</si>
  <si>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</si>
  <si>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</si>
  <si>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</si>
  <si>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</si>
  <si>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</si>
  <si>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</si>
  <si>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</si>
  <si>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</si>
  <si>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</si>
  <si>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</si>
  <si>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</si>
  <si>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</si>
  <si>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</si>
  <si>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</si>
  <si>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</si>
  <si>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</si>
  <si>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</si>
  <si>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</si>
  <si>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</si>
  <si>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</si>
  <si>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</si>
  <si>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</si>
  <si>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</si>
  <si>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</si>
  <si>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</si>
  <si>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</si>
  <si>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</si>
  <si>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</si>
  <si>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</si>
  <si>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</si>
  <si>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</si>
  <si>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</si>
  <si>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</si>
  <si>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</si>
  <si>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</si>
  <si>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</si>
  <si>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</si>
  <si>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</si>
  <si>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</si>
  <si>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</si>
  <si>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</si>
  <si>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</si>
  <si>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</si>
  <si>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</si>
  <si>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</si>
  <si>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</si>
  <si>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</si>
  <si>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</si>
  <si>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</si>
  <si>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</si>
  <si>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</si>
  <si>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</si>
  <si>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</si>
  <si>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</si>
  <si>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</si>
  <si>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</si>
  <si>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</si>
  <si>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</si>
  <si>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</si>
  <si>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</si>
  <si>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Bogatić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</si>
</sst>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292</c:v>
                </c:pt>
                <c:pt idx="1">
                  <c:v>334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309</c:v>
                </c:pt>
                <c:pt idx="1">
                  <c:v>382</c:v>
                </c:pt>
                <c:pt idx="2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771648"/>
        <c:axId val="202021504"/>
      </c:barChart>
      <c:catAx>
        <c:axId val="2017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504"/>
        <c:crosses val="autoZero"/>
        <c:auto val="1"/>
        <c:lblAlgn val="ctr"/>
        <c:lblOffset val="100"/>
        <c:noMultiLvlLbl val="0"/>
      </c:catAx>
      <c:valAx>
        <c:axId val="2020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64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1199</c:v>
                </c:pt>
                <c:pt idx="1">
                  <c:v>1264</c:v>
                </c:pt>
                <c:pt idx="2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154560"/>
        <c:axId val="205218176"/>
      </c:barChart>
      <c:catAx>
        <c:axId val="20515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18176"/>
        <c:crosses val="autoZero"/>
        <c:auto val="1"/>
        <c:lblAlgn val="ctr"/>
        <c:lblOffset val="100"/>
        <c:noMultiLvlLbl val="0"/>
      </c:catAx>
      <c:valAx>
        <c:axId val="2052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5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</c:v>
                </c:pt>
                <c:pt idx="1">
                  <c:v>41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36864"/>
        <c:axId val="205239040"/>
      </c:barChart>
      <c:catAx>
        <c:axId val="20523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9040"/>
        <c:crosses val="autoZero"/>
        <c:auto val="1"/>
        <c:lblAlgn val="ctr"/>
        <c:lblOffset val="100"/>
        <c:noMultiLvlLbl val="0"/>
      </c:catAx>
      <c:valAx>
        <c:axId val="205239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446144"/>
        <c:axId val="205522048"/>
      </c:barChart>
      <c:catAx>
        <c:axId val="205446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22048"/>
        <c:crosses val="autoZero"/>
        <c:auto val="1"/>
        <c:lblAlgn val="ctr"/>
        <c:lblOffset val="100"/>
        <c:noMultiLvlLbl val="0"/>
      </c:catAx>
      <c:valAx>
        <c:axId val="205522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44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7562</c:v>
                </c:pt>
                <c:pt idx="1">
                  <c:v>7233</c:v>
                </c:pt>
                <c:pt idx="2">
                  <c:v>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629696"/>
        <c:axId val="205733888"/>
      </c:barChart>
      <c:catAx>
        <c:axId val="2056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3888"/>
        <c:crosses val="autoZero"/>
        <c:auto val="1"/>
        <c:lblAlgn val="ctr"/>
        <c:lblOffset val="100"/>
        <c:noMultiLvlLbl val="0"/>
      </c:catAx>
      <c:valAx>
        <c:axId val="20573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62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16.845354126055881</c:v>
                </c:pt>
                <c:pt idx="1">
                  <c:v>60.757797270955159</c:v>
                </c:pt>
                <c:pt idx="2">
                  <c:v>22.396848602988953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25</c:v>
                </c:pt>
                <c:pt idx="1">
                  <c:v>26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324864"/>
        <c:axId val="206326400"/>
      </c:barChart>
      <c:catAx>
        <c:axId val="20632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326400"/>
        <c:crosses val="autoZero"/>
        <c:auto val="1"/>
        <c:lblAlgn val="ctr"/>
        <c:lblOffset val="100"/>
        <c:noMultiLvlLbl val="0"/>
      </c:catAx>
      <c:valAx>
        <c:axId val="2063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32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946304"/>
        <c:axId val="206947840"/>
      </c:barChart>
      <c:catAx>
        <c:axId val="2069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47840"/>
        <c:crosses val="autoZero"/>
        <c:auto val="1"/>
        <c:lblAlgn val="ctr"/>
        <c:lblOffset val="100"/>
        <c:noMultiLvlLbl val="0"/>
      </c:catAx>
      <c:valAx>
        <c:axId val="2069478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9463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107.8</c:v>
                </c:pt>
                <c:pt idx="1">
                  <c:v>103.3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101.8</c:v>
                </c:pt>
                <c:pt idx="1">
                  <c:v>101</c:v>
                </c:pt>
                <c:pt idx="2">
                  <c:v>110.2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916288"/>
        <c:axId val="214057344"/>
      </c:barChart>
      <c:catAx>
        <c:axId val="21391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057344"/>
        <c:crosses val="autoZero"/>
        <c:auto val="1"/>
        <c:lblAlgn val="ctr"/>
        <c:lblOffset val="100"/>
        <c:noMultiLvlLbl val="0"/>
      </c:catAx>
      <c:valAx>
        <c:axId val="2140573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9162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485</c:v>
                </c:pt>
                <c:pt idx="1">
                  <c:v>450</c:v>
                </c:pt>
                <c:pt idx="2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4244352"/>
        <c:axId val="214295296"/>
      </c:barChart>
      <c:catAx>
        <c:axId val="2142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295296"/>
        <c:crosses val="autoZero"/>
        <c:auto val="1"/>
        <c:lblAlgn val="ctr"/>
        <c:lblOffset val="100"/>
        <c:noMultiLvlLbl val="0"/>
      </c:catAx>
      <c:valAx>
        <c:axId val="21429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24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12</c:v>
                </c:pt>
                <c:pt idx="1">
                  <c:v>16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18</c:v>
                </c:pt>
                <c:pt idx="1">
                  <c:v>15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4348160"/>
        <c:axId val="214350080"/>
      </c:barChart>
      <c:catAx>
        <c:axId val="2143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50080"/>
        <c:crosses val="autoZero"/>
        <c:auto val="1"/>
        <c:lblAlgn val="ctr"/>
        <c:lblOffset val="100"/>
        <c:noMultiLvlLbl val="0"/>
      </c:catAx>
      <c:valAx>
        <c:axId val="2143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48160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78</c:v>
                </c:pt>
                <c:pt idx="1">
                  <c:v>110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26</c:v>
                </c:pt>
                <c:pt idx="1">
                  <c:v>40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62</c:v>
                </c:pt>
                <c:pt idx="1">
                  <c:v>71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84</c:v>
                </c:pt>
                <c:pt idx="1">
                  <c:v>139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4495616"/>
        <c:axId val="214497536"/>
      </c:barChart>
      <c:catAx>
        <c:axId val="21449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497536"/>
        <c:crosses val="autoZero"/>
        <c:auto val="1"/>
        <c:lblAlgn val="ctr"/>
        <c:lblOffset val="100"/>
        <c:noMultiLvlLbl val="0"/>
      </c:catAx>
      <c:valAx>
        <c:axId val="21449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495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2.1483105912930474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2.1767381416504223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2.2214100064977256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2.6518843404808314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2.4569525666016894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2.505685510071475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2.5259909031838856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2.7737166991552953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3.155458089668616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3.4478557504873297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3.5047108512020793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3.6549707602339181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3.8905133203378814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4.5118583495776479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3.5209551656920079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1.8640350877192982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1.3482781026640676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0.95029239766081863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177664"/>
        <c:axId val="216307968"/>
      </c:barChart>
      <c:catAx>
        <c:axId val="2161776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6307968"/>
        <c:crosses val="autoZero"/>
        <c:auto val="1"/>
        <c:lblAlgn val="ctr"/>
        <c:lblOffset val="100"/>
        <c:noMultiLvlLbl val="0"/>
      </c:catAx>
      <c:valAx>
        <c:axId val="2163079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61776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2.1767381416504223</c:v>
                </c:pt>
                <c:pt idx="1">
                  <c:v>2.3107537361923325</c:v>
                </c:pt>
                <c:pt idx="2">
                  <c:v>2.4610136452241713</c:v>
                </c:pt>
                <c:pt idx="3">
                  <c:v>2.9117933723196878</c:v>
                </c:pt>
                <c:pt idx="4">
                  <c:v>2.6559454191033138</c:v>
                </c:pt>
                <c:pt idx="5">
                  <c:v>2.9727095516569197</c:v>
                </c:pt>
                <c:pt idx="6">
                  <c:v>3.0173814165042234</c:v>
                </c:pt>
                <c:pt idx="7">
                  <c:v>3.3422677063027941</c:v>
                </c:pt>
                <c:pt idx="8">
                  <c:v>3.3910006497725798</c:v>
                </c:pt>
                <c:pt idx="9">
                  <c:v>3.8661468486029889</c:v>
                </c:pt>
                <c:pt idx="10">
                  <c:v>3.797108512020793</c:v>
                </c:pt>
                <c:pt idx="11">
                  <c:v>3.8905133203378814</c:v>
                </c:pt>
                <c:pt idx="12">
                  <c:v>3.6955815464587394</c:v>
                </c:pt>
                <c:pt idx="13">
                  <c:v>4.052956465237167</c:v>
                </c:pt>
                <c:pt idx="14">
                  <c:v>3.0458089668615984</c:v>
                </c:pt>
                <c:pt idx="15">
                  <c:v>1.547270955165692</c:v>
                </c:pt>
                <c:pt idx="16">
                  <c:v>1.0152696556205327</c:v>
                </c:pt>
                <c:pt idx="17">
                  <c:v>0.54012345679012341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566400"/>
        <c:axId val="216945792"/>
      </c:barChart>
      <c:catAx>
        <c:axId val="2165664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6945792"/>
        <c:crosses val="autoZero"/>
        <c:auto val="1"/>
        <c:lblAlgn val="ctr"/>
        <c:lblOffset val="100"/>
        <c:noMultiLvlLbl val="0"/>
      </c:catAx>
      <c:valAx>
        <c:axId val="2169457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5664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0.15248260745258743</c:v>
                </c:pt>
                <c:pt idx="1">
                  <c:v>0.14896192160878877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1.8583817783284093</c:v>
                </c:pt>
                <c:pt idx="1">
                  <c:v>0.72618936784284516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11.817402077575528</c:v>
                </c:pt>
                <c:pt idx="1">
                  <c:v>7.0105204357136213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29.71504812732298</c:v>
                </c:pt>
                <c:pt idx="1">
                  <c:v>28.665859789591288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45.582769465357856</c:v>
                </c:pt>
                <c:pt idx="1">
                  <c:v>54.138348384694154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4.5744782235776231</c:v>
                </c:pt>
                <c:pt idx="1">
                  <c:v>3.612326599013127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6.2994377203850194</c:v>
                </c:pt>
                <c:pt idx="1">
                  <c:v>5.6977935015361698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9438080"/>
        <c:axId val="219502464"/>
      </c:barChart>
      <c:catAx>
        <c:axId val="21943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502464"/>
        <c:crosses val="autoZero"/>
        <c:auto val="1"/>
        <c:lblAlgn val="ctr"/>
        <c:lblOffset val="100"/>
        <c:noMultiLvlLbl val="0"/>
      </c:catAx>
      <c:valAx>
        <c:axId val="219502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438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36.052606499571141</c:v>
                </c:pt>
                <c:pt idx="1">
                  <c:v>32.119914346895072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34.165634232345369</c:v>
                </c:pt>
                <c:pt idx="1">
                  <c:v>39.558700307233963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29.562565519870386</c:v>
                </c:pt>
                <c:pt idx="1">
                  <c:v>28.09794246345778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0.21919374821309442</c:v>
                </c:pt>
                <c:pt idx="1">
                  <c:v>0.22344288241318314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0847104"/>
        <c:axId val="221121536"/>
      </c:barChart>
      <c:catAx>
        <c:axId val="22084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121536"/>
        <c:crosses val="autoZero"/>
        <c:auto val="1"/>
        <c:lblAlgn val="ctr"/>
        <c:lblOffset val="100"/>
        <c:noMultiLvlLbl val="0"/>
      </c:catAx>
      <c:valAx>
        <c:axId val="221121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847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13</c:v>
                </c:pt>
                <c:pt idx="4">
                  <c:v>8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1193728"/>
        <c:axId val="221195264"/>
      </c:barChart>
      <c:catAx>
        <c:axId val="22119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195264"/>
        <c:crosses val="autoZero"/>
        <c:auto val="1"/>
        <c:lblAlgn val="ctr"/>
        <c:lblOffset val="100"/>
        <c:noMultiLvlLbl val="0"/>
      </c:catAx>
      <c:valAx>
        <c:axId val="221195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19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1.05</c:v>
                </c:pt>
                <c:pt idx="1">
                  <c:v>0.41</c:v>
                </c:pt>
                <c:pt idx="3">
                  <c:v>0</c:v>
                </c:pt>
                <c:pt idx="4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1473792"/>
        <c:axId val="221504256"/>
      </c:barChart>
      <c:catAx>
        <c:axId val="22147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504256"/>
        <c:crosses val="autoZero"/>
        <c:auto val="1"/>
        <c:lblAlgn val="ctr"/>
        <c:lblOffset val="100"/>
        <c:noMultiLvlLbl val="0"/>
      </c:catAx>
      <c:valAx>
        <c:axId val="2215042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4737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14.285714285714285</c:v>
                </c:pt>
                <c:pt idx="1">
                  <c:v>65.616596235113335</c:v>
                </c:pt>
                <c:pt idx="2">
                  <c:v>13.820747154080488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85.714285714285708</c:v>
                </c:pt>
                <c:pt idx="1">
                  <c:v>34.383403764886673</c:v>
                </c:pt>
                <c:pt idx="2">
                  <c:v>86.179252845919507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2216576"/>
        <c:axId val="223031680"/>
      </c:barChart>
      <c:catAx>
        <c:axId val="22221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3031680"/>
        <c:crosses val="autoZero"/>
        <c:auto val="1"/>
        <c:lblAlgn val="ctr"/>
        <c:lblOffset val="100"/>
        <c:noMultiLvlLbl val="0"/>
      </c:catAx>
      <c:valAx>
        <c:axId val="223031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2165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5.2</c:v>
                </c:pt>
                <c:pt idx="1">
                  <c:v>29.4</c:v>
                </c:pt>
                <c:pt idx="2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075776"/>
        <c:axId val="224077696"/>
      </c:barChart>
      <c:catAx>
        <c:axId val="2240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077696"/>
        <c:crosses val="autoZero"/>
        <c:auto val="1"/>
        <c:lblAlgn val="ctr"/>
        <c:lblOffset val="100"/>
        <c:noMultiLvlLbl val="0"/>
      </c:catAx>
      <c:valAx>
        <c:axId val="22407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07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98</c:v>
                </c:pt>
                <c:pt idx="1">
                  <c:v>107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98</c:v>
                </c:pt>
                <c:pt idx="1">
                  <c:v>96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215040"/>
        <c:axId val="224354688"/>
      </c:barChart>
      <c:catAx>
        <c:axId val="2242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354688"/>
        <c:crosses val="autoZero"/>
        <c:auto val="1"/>
        <c:lblAlgn val="ctr"/>
        <c:lblOffset val="100"/>
        <c:noMultiLvlLbl val="0"/>
      </c:catAx>
      <c:valAx>
        <c:axId val="224354688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421504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1291</c:v>
                </c:pt>
                <c:pt idx="1">
                  <c:v>1139</c:v>
                </c:pt>
                <c:pt idx="2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1180</c:v>
                </c:pt>
                <c:pt idx="1">
                  <c:v>1071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074560"/>
        <c:axId val="203195520"/>
      </c:barChart>
      <c:catAx>
        <c:axId val="2030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195520"/>
        <c:crosses val="autoZero"/>
        <c:auto val="1"/>
        <c:lblAlgn val="ctr"/>
        <c:lblOffset val="100"/>
        <c:noMultiLvlLbl val="0"/>
      </c:catAx>
      <c:valAx>
        <c:axId val="2031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074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241</c:v>
                </c:pt>
                <c:pt idx="1">
                  <c:v>305</c:v>
                </c:pt>
                <c:pt idx="2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273</c:v>
                </c:pt>
                <c:pt idx="1">
                  <c:v>303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382336"/>
        <c:axId val="224384128"/>
      </c:barChart>
      <c:catAx>
        <c:axId val="22438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384128"/>
        <c:crosses val="autoZero"/>
        <c:auto val="1"/>
        <c:lblAlgn val="ctr"/>
        <c:lblOffset val="100"/>
        <c:noMultiLvlLbl val="0"/>
      </c:catAx>
      <c:valAx>
        <c:axId val="2243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4382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25.818311195445919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24.063092979127134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17.421726755218216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14.231499051233396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9.0844402277039862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9.3809297912713472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4901760"/>
        <c:axId val="224988544"/>
      </c:barChart>
      <c:catAx>
        <c:axId val="22490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988544"/>
        <c:crosses val="autoZero"/>
        <c:auto val="1"/>
        <c:lblAlgn val="ctr"/>
        <c:lblOffset val="100"/>
        <c:noMultiLvlLbl val="0"/>
      </c:catAx>
      <c:valAx>
        <c:axId val="224988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901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51.62</c:v>
                </c:pt>
                <c:pt idx="1">
                  <c:v>39.78</c:v>
                </c:pt>
                <c:pt idx="2">
                  <c:v>6.95</c:v>
                </c:pt>
                <c:pt idx="3">
                  <c:v>1.18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54.7</c:v>
                </c:pt>
                <c:pt idx="1">
                  <c:v>35.43</c:v>
                </c:pt>
                <c:pt idx="2">
                  <c:v>7.98</c:v>
                </c:pt>
                <c:pt idx="3">
                  <c:v>1.53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5239424"/>
        <c:axId val="225241728"/>
      </c:barChart>
      <c:catAx>
        <c:axId val="225239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241728"/>
        <c:crosses val="autoZero"/>
        <c:auto val="1"/>
        <c:lblAlgn val="ctr"/>
        <c:lblOffset val="100"/>
        <c:noMultiLvlLbl val="0"/>
      </c:catAx>
      <c:valAx>
        <c:axId val="225241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239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49787</c:v>
                </c:pt>
                <c:pt idx="1">
                  <c:v>56324</c:v>
                </c:pt>
                <c:pt idx="2">
                  <c:v>64482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5551104"/>
        <c:axId val="225552640"/>
      </c:barChart>
      <c:catAx>
        <c:axId val="225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552640"/>
        <c:crosses val="autoZero"/>
        <c:auto val="1"/>
        <c:lblAlgn val="ctr"/>
        <c:lblOffset val="100"/>
        <c:noMultiLvlLbl val="0"/>
      </c:catAx>
      <c:valAx>
        <c:axId val="22555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551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2465</c:v>
                </c:pt>
                <c:pt idx="1">
                  <c:v>2556</c:v>
                </c:pt>
                <c:pt idx="2">
                  <c:v>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4478</c:v>
                </c:pt>
                <c:pt idx="1">
                  <c:v>4463</c:v>
                </c:pt>
                <c:pt idx="2">
                  <c:v>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5784960"/>
        <c:axId val="225787264"/>
      </c:barChart>
      <c:catAx>
        <c:axId val="22578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787264"/>
        <c:crosses val="autoZero"/>
        <c:auto val="1"/>
        <c:lblAlgn val="ctr"/>
        <c:lblOffset val="100"/>
        <c:noMultiLvlLbl val="0"/>
      </c:catAx>
      <c:valAx>
        <c:axId val="22578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578496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23.6</c:v>
                </c:pt>
                <c:pt idx="1">
                  <c:v>30.9</c:v>
                </c:pt>
                <c:pt idx="2">
                  <c:v>2.2999999999999998</c:v>
                </c:pt>
                <c:pt idx="3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73.591549295774655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26.408450704225352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6013184"/>
        <c:axId val="226014720"/>
      </c:barChart>
      <c:catAx>
        <c:axId val="226013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014720"/>
        <c:crosses val="autoZero"/>
        <c:auto val="1"/>
        <c:lblAlgn val="ctr"/>
        <c:lblOffset val="100"/>
        <c:noMultiLvlLbl val="0"/>
      </c:catAx>
      <c:valAx>
        <c:axId val="226014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0131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51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6581888"/>
        <c:axId val="226588160"/>
      </c:barChart>
      <c:catAx>
        <c:axId val="2265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588160"/>
        <c:crosses val="autoZero"/>
        <c:auto val="1"/>
        <c:lblAlgn val="ctr"/>
        <c:lblOffset val="100"/>
        <c:noMultiLvlLbl val="0"/>
      </c:catAx>
      <c:valAx>
        <c:axId val="22658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58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6.1</c:v>
                </c:pt>
                <c:pt idx="1">
                  <c:v>16.899999999999999</c:v>
                </c:pt>
                <c:pt idx="2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8265344"/>
        <c:axId val="228267904"/>
      </c:barChart>
      <c:catAx>
        <c:axId val="22826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267904"/>
        <c:crosses val="autoZero"/>
        <c:auto val="1"/>
        <c:lblAlgn val="ctr"/>
        <c:lblOffset val="100"/>
        <c:noMultiLvlLbl val="0"/>
      </c:catAx>
      <c:valAx>
        <c:axId val="22826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26534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11.5</c:v>
                </c:pt>
                <c:pt idx="1">
                  <c:v>39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8277632"/>
        <c:axId val="228279424"/>
      </c:barChart>
      <c:catAx>
        <c:axId val="2282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279424"/>
        <c:crosses val="autoZero"/>
        <c:auto val="1"/>
        <c:lblAlgn val="ctr"/>
        <c:lblOffset val="100"/>
        <c:noMultiLvlLbl val="0"/>
      </c:catAx>
      <c:valAx>
        <c:axId val="2282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277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</c:v>
                </c:pt>
                <c:pt idx="1">
                  <c:v>55.4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28312960"/>
        <c:axId val="228323712"/>
      </c:barChart>
      <c:catAx>
        <c:axId val="2283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323712"/>
        <c:crosses val="autoZero"/>
        <c:auto val="1"/>
        <c:lblAlgn val="ctr"/>
        <c:lblOffset val="100"/>
        <c:noMultiLvlLbl val="0"/>
      </c:catAx>
      <c:valAx>
        <c:axId val="22832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831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11.5</c:v>
                </c:pt>
                <c:pt idx="1">
                  <c:v>7.8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8922112"/>
        <c:axId val="228923648"/>
      </c:barChart>
      <c:catAx>
        <c:axId val="22892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923648"/>
        <c:crosses val="autoZero"/>
        <c:auto val="1"/>
        <c:lblAlgn val="ctr"/>
        <c:lblOffset val="100"/>
        <c:noMultiLvlLbl val="0"/>
      </c:catAx>
      <c:valAx>
        <c:axId val="22892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92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46.8</c:v>
                </c:pt>
                <c:pt idx="1">
                  <c:v>49.4</c:v>
                </c:pt>
                <c:pt idx="2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13.7</c:v>
                </c:pt>
                <c:pt idx="1">
                  <c:v>12.1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39.6</c:v>
                </c:pt>
                <c:pt idx="1">
                  <c:v>38.5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29074816"/>
        <c:axId val="229082240"/>
      </c:barChart>
      <c:catAx>
        <c:axId val="2290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082240"/>
        <c:crosses val="autoZero"/>
        <c:auto val="1"/>
        <c:lblAlgn val="ctr"/>
        <c:lblOffset val="100"/>
        <c:noMultiLvlLbl val="0"/>
      </c:catAx>
      <c:valAx>
        <c:axId val="22908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29074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309</c:v>
                </c:pt>
                <c:pt idx="1">
                  <c:v>291</c:v>
                </c:pt>
                <c:pt idx="2">
                  <c:v>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9704832"/>
        <c:axId val="229706368"/>
      </c:barChart>
      <c:catAx>
        <c:axId val="22970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706368"/>
        <c:crosses val="autoZero"/>
        <c:auto val="1"/>
        <c:lblAlgn val="ctr"/>
        <c:lblOffset val="100"/>
        <c:noMultiLvlLbl val="0"/>
      </c:catAx>
      <c:valAx>
        <c:axId val="229706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9704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718</c:v>
                </c:pt>
                <c:pt idx="1">
                  <c:v>817</c:v>
                </c:pt>
                <c:pt idx="2">
                  <c:v>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9931264"/>
        <c:axId val="229934592"/>
      </c:barChart>
      <c:catAx>
        <c:axId val="22993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934592"/>
        <c:crosses val="autoZero"/>
        <c:auto val="1"/>
        <c:lblAlgn val="ctr"/>
        <c:lblOffset val="100"/>
        <c:noMultiLvlLbl val="0"/>
      </c:catAx>
      <c:valAx>
        <c:axId val="22993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9931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2.8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487680"/>
        <c:axId val="162497664"/>
      </c:barChart>
      <c:catAx>
        <c:axId val="16248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97664"/>
        <c:crosses val="autoZero"/>
        <c:auto val="1"/>
        <c:lblAlgn val="ctr"/>
        <c:lblOffset val="100"/>
        <c:noMultiLvlLbl val="0"/>
      </c:catAx>
      <c:valAx>
        <c:axId val="16249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48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20.100000000000001</c:v>
                </c:pt>
                <c:pt idx="2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34.1</c:v>
                </c:pt>
                <c:pt idx="1">
                  <c:v>34.6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524160"/>
        <c:axId val="162525952"/>
      </c:barChart>
      <c:catAx>
        <c:axId val="1625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5952"/>
        <c:crosses val="autoZero"/>
        <c:auto val="1"/>
        <c:lblAlgn val="ctr"/>
        <c:lblOffset val="100"/>
        <c:noMultiLvlLbl val="0"/>
      </c:catAx>
      <c:valAx>
        <c:axId val="162525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4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164.13499999999999</c:v>
                </c:pt>
                <c:pt idx="1">
                  <c:v>224.08500000000001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765440"/>
        <c:axId val="162988416"/>
      </c:barChart>
      <c:catAx>
        <c:axId val="162765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988416"/>
        <c:crosses val="autoZero"/>
        <c:auto val="1"/>
        <c:lblAlgn val="ctr"/>
        <c:lblOffset val="100"/>
        <c:noMultiLvlLbl val="0"/>
      </c:catAx>
      <c:valAx>
        <c:axId val="162988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765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227.78</c:v>
                </c:pt>
                <c:pt idx="1">
                  <c:v>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3006336"/>
        <c:axId val="163007872"/>
      </c:barChart>
      <c:catAx>
        <c:axId val="16300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007872"/>
        <c:crosses val="autoZero"/>
        <c:auto val="1"/>
        <c:lblAlgn val="ctr"/>
        <c:lblOffset val="100"/>
        <c:noMultiLvlLbl val="0"/>
      </c:catAx>
      <c:valAx>
        <c:axId val="16300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00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89</c:v>
                </c:pt>
                <c:pt idx="1">
                  <c:v>102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88</c:v>
                </c:pt>
                <c:pt idx="1">
                  <c:v>92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030144"/>
        <c:axId val="163031680"/>
      </c:barChart>
      <c:catAx>
        <c:axId val="16303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31680"/>
        <c:crosses val="autoZero"/>
        <c:auto val="1"/>
        <c:lblAlgn val="ctr"/>
        <c:lblOffset val="100"/>
        <c:noMultiLvlLbl val="0"/>
      </c:catAx>
      <c:valAx>
        <c:axId val="16303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30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20.6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58.5</c:v>
                </c:pt>
                <c:pt idx="1">
                  <c:v>52.1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21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3838208"/>
        <c:axId val="203839744"/>
      </c:barChart>
      <c:catAx>
        <c:axId val="20383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839744"/>
        <c:crosses val="autoZero"/>
        <c:auto val="1"/>
        <c:lblAlgn val="ctr"/>
        <c:lblOffset val="100"/>
        <c:noMultiLvlLbl val="0"/>
      </c:catAx>
      <c:valAx>
        <c:axId val="203839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8382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292</c:v>
                </c:pt>
                <c:pt idx="1">
                  <c:v>334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309</c:v>
                </c:pt>
                <c:pt idx="1">
                  <c:v>382</c:v>
                </c:pt>
                <c:pt idx="2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1792"/>
        <c:axId val="150335488"/>
      </c:barChart>
      <c:catAx>
        <c:axId val="1503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5488"/>
        <c:crosses val="autoZero"/>
        <c:auto val="1"/>
        <c:lblAlgn val="ctr"/>
        <c:lblOffset val="100"/>
        <c:noMultiLvlLbl val="0"/>
      </c:catAx>
      <c:valAx>
        <c:axId val="1503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1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78</c:v>
                </c:pt>
                <c:pt idx="1">
                  <c:v>110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26</c:v>
                </c:pt>
                <c:pt idx="1">
                  <c:v>40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0432"/>
        <c:axId val="150692224"/>
      </c:barChart>
      <c:catAx>
        <c:axId val="1506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224"/>
        <c:crosses val="autoZero"/>
        <c:auto val="1"/>
        <c:lblAlgn val="ctr"/>
        <c:lblOffset val="100"/>
        <c:noMultiLvlLbl val="0"/>
      </c:catAx>
      <c:valAx>
        <c:axId val="15069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1291</c:v>
                </c:pt>
                <c:pt idx="1">
                  <c:v>1139</c:v>
                </c:pt>
                <c:pt idx="2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1180</c:v>
                </c:pt>
                <c:pt idx="1">
                  <c:v>1071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1184"/>
        <c:axId val="151182720"/>
      </c:barChart>
      <c:catAx>
        <c:axId val="15118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2720"/>
        <c:crosses val="autoZero"/>
        <c:auto val="1"/>
        <c:lblAlgn val="ctr"/>
        <c:lblOffset val="100"/>
        <c:noMultiLvlLbl val="0"/>
      </c:catAx>
      <c:valAx>
        <c:axId val="15118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1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</c:v>
                </c:pt>
                <c:pt idx="1">
                  <c:v>55.4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20.6</c:v>
                </c:pt>
                <c:pt idx="1">
                  <c:v>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58.5</c:v>
                </c:pt>
                <c:pt idx="1">
                  <c:v>52.1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21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486848"/>
        <c:axId val="151498112"/>
      </c:barChart>
      <c:catAx>
        <c:axId val="15148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98112"/>
        <c:crosses val="autoZero"/>
        <c:auto val="1"/>
        <c:lblAlgn val="ctr"/>
        <c:lblOffset val="100"/>
        <c:noMultiLvlLbl val="0"/>
      </c:catAx>
      <c:valAx>
        <c:axId val="151498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8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46.8</c:v>
                </c:pt>
                <c:pt idx="1">
                  <c:v>49.4</c:v>
                </c:pt>
                <c:pt idx="2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13.7</c:v>
                </c:pt>
                <c:pt idx="1">
                  <c:v>12.1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39.6</c:v>
                </c:pt>
                <c:pt idx="1">
                  <c:v>38.5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436928"/>
        <c:axId val="153438464"/>
      </c:barChart>
      <c:catAx>
        <c:axId val="1534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38464"/>
        <c:crosses val="autoZero"/>
        <c:auto val="1"/>
        <c:lblAlgn val="ctr"/>
        <c:lblOffset val="100"/>
        <c:noMultiLvlLbl val="0"/>
      </c:catAx>
      <c:valAx>
        <c:axId val="153438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436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641344"/>
        <c:axId val="153642880"/>
      </c:barChart>
      <c:catAx>
        <c:axId val="15364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2880"/>
        <c:crosses val="autoZero"/>
        <c:auto val="1"/>
        <c:lblAlgn val="ctr"/>
        <c:lblOffset val="100"/>
        <c:noMultiLvlLbl val="0"/>
      </c:catAx>
      <c:valAx>
        <c:axId val="15364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64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194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251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34240"/>
        <c:axId val="153835776"/>
      </c:barChart>
      <c:catAx>
        <c:axId val="15383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35776"/>
        <c:crosses val="autoZero"/>
        <c:auto val="1"/>
        <c:lblAlgn val="ctr"/>
        <c:lblOffset val="100"/>
        <c:noMultiLvlLbl val="0"/>
      </c:catAx>
      <c:valAx>
        <c:axId val="1538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59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66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37792"/>
        <c:axId val="153939328"/>
      </c:barChart>
      <c:catAx>
        <c:axId val="15393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1687</c:v>
                </c:pt>
                <c:pt idx="1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3928704"/>
        <c:axId val="204010240"/>
      </c:barChart>
      <c:catAx>
        <c:axId val="20392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010240"/>
        <c:crosses val="autoZero"/>
        <c:auto val="1"/>
        <c:lblAlgn val="ctr"/>
        <c:lblOffset val="100"/>
        <c:noMultiLvlLbl val="0"/>
      </c:catAx>
      <c:valAx>
        <c:axId val="20401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92870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1199</c:v>
                </c:pt>
                <c:pt idx="1">
                  <c:v>1264</c:v>
                </c:pt>
                <c:pt idx="2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3472"/>
        <c:axId val="154315008"/>
      </c:barChart>
      <c:catAx>
        <c:axId val="154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auto val="1"/>
        <c:lblAlgn val="ctr"/>
        <c:lblOffset val="100"/>
        <c:noMultiLvlLbl val="0"/>
      </c:catAx>
      <c:valAx>
        <c:axId val="1543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</c:v>
                </c:pt>
                <c:pt idx="1">
                  <c:v>41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86816"/>
        <c:axId val="154799104"/>
      </c:barChart>
      <c:catAx>
        <c:axId val="154786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auto val="1"/>
        <c:lblAlgn val="ctr"/>
        <c:lblOffset val="100"/>
        <c:noMultiLvlLbl val="0"/>
      </c:catAx>
      <c:valAx>
        <c:axId val="154799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7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</c:v>
                </c:pt>
                <c:pt idx="1">
                  <c:v>51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6848"/>
        <c:axId val="155088384"/>
      </c:barChart>
      <c:catAx>
        <c:axId val="15508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auto val="1"/>
        <c:lblAlgn val="ctr"/>
        <c:lblOffset val="100"/>
        <c:noMultiLvlLbl val="0"/>
      </c:catAx>
      <c:valAx>
        <c:axId val="15508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10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6704"/>
        <c:axId val="155258240"/>
      </c:barChart>
      <c:catAx>
        <c:axId val="15525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auto val="1"/>
        <c:lblAlgn val="ctr"/>
        <c:lblOffset val="100"/>
        <c:noMultiLvlLbl val="0"/>
      </c:catAx>
      <c:valAx>
        <c:axId val="155258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164.13499999999999</c:v>
                </c:pt>
                <c:pt idx="1">
                  <c:v>224.08500000000001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98848"/>
        <c:axId val="155600384"/>
      </c:barChart>
      <c:catAx>
        <c:axId val="15559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auto val="1"/>
        <c:lblAlgn val="ctr"/>
        <c:lblOffset val="100"/>
        <c:noMultiLvlLbl val="0"/>
      </c:catAx>
      <c:valAx>
        <c:axId val="155600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7562</c:v>
                </c:pt>
                <c:pt idx="1">
                  <c:v>7233</c:v>
                </c:pt>
                <c:pt idx="2">
                  <c:v>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69120"/>
        <c:axId val="156470656"/>
      </c:barChart>
      <c:catAx>
        <c:axId val="15646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0656"/>
        <c:crosses val="autoZero"/>
        <c:auto val="1"/>
        <c:lblAlgn val="ctr"/>
        <c:lblOffset val="100"/>
        <c:noMultiLvlLbl val="0"/>
      </c:catAx>
      <c:valAx>
        <c:axId val="15647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11.5</c:v>
                </c:pt>
                <c:pt idx="1">
                  <c:v>7.8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16512"/>
        <c:axId val="156818048"/>
      </c:barChart>
      <c:catAx>
        <c:axId val="1568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8048"/>
        <c:crosses val="autoZero"/>
        <c:auto val="1"/>
        <c:lblAlgn val="ctr"/>
        <c:lblOffset val="100"/>
        <c:noMultiLvlLbl val="0"/>
      </c:catAx>
      <c:valAx>
        <c:axId val="1568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5.2</c:v>
                </c:pt>
                <c:pt idx="1">
                  <c:v>29.4</c:v>
                </c:pt>
                <c:pt idx="2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83680"/>
        <c:axId val="157198592"/>
      </c:barChart>
      <c:catAx>
        <c:axId val="15698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98592"/>
        <c:crosses val="autoZero"/>
        <c:auto val="1"/>
        <c:lblAlgn val="ctr"/>
        <c:lblOffset val="100"/>
        <c:noMultiLvlLbl val="0"/>
      </c:catAx>
      <c:valAx>
        <c:axId val="15719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3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16.845354126055881</c:v>
                </c:pt>
                <c:pt idx="1">
                  <c:v>60.757797270955159</c:v>
                </c:pt>
                <c:pt idx="2">
                  <c:v>22.396848602988953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25</c:v>
                </c:pt>
                <c:pt idx="1">
                  <c:v>26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208768"/>
        <c:axId val="158210304"/>
      </c:barChart>
      <c:catAx>
        <c:axId val="1582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10304"/>
        <c:crosses val="autoZero"/>
        <c:auto val="1"/>
        <c:lblAlgn val="ctr"/>
        <c:lblOffset val="100"/>
        <c:noMultiLvlLbl val="0"/>
      </c:catAx>
      <c:valAx>
        <c:axId val="15821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20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194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251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192768"/>
        <c:axId val="204260096"/>
      </c:barChart>
      <c:catAx>
        <c:axId val="20419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260096"/>
        <c:crosses val="autoZero"/>
        <c:auto val="1"/>
        <c:lblAlgn val="ctr"/>
        <c:lblOffset val="100"/>
        <c:noMultiLvlLbl val="0"/>
      </c:catAx>
      <c:valAx>
        <c:axId val="20426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192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721152"/>
        <c:axId val="158722688"/>
      </c:barChart>
      <c:catAx>
        <c:axId val="15872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22688"/>
        <c:crosses val="autoZero"/>
        <c:auto val="1"/>
        <c:lblAlgn val="ctr"/>
        <c:lblOffset val="100"/>
        <c:noMultiLvlLbl val="0"/>
      </c:catAx>
      <c:valAx>
        <c:axId val="15872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72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107.8</c:v>
                </c:pt>
                <c:pt idx="1">
                  <c:v>103.3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101.8</c:v>
                </c:pt>
                <c:pt idx="1">
                  <c:v>101</c:v>
                </c:pt>
                <c:pt idx="2">
                  <c:v>110.2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61568"/>
        <c:axId val="159083520"/>
      </c:barChart>
      <c:catAx>
        <c:axId val="15886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83520"/>
        <c:crosses val="autoZero"/>
        <c:auto val="1"/>
        <c:lblAlgn val="ctr"/>
        <c:lblOffset val="100"/>
        <c:noMultiLvlLbl val="0"/>
      </c:catAx>
      <c:valAx>
        <c:axId val="159083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1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485</c:v>
                </c:pt>
                <c:pt idx="1">
                  <c:v>450</c:v>
                </c:pt>
                <c:pt idx="2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407104"/>
        <c:axId val="159413376"/>
      </c:barChart>
      <c:catAx>
        <c:axId val="15940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13376"/>
        <c:crosses val="autoZero"/>
        <c:auto val="1"/>
        <c:lblAlgn val="ctr"/>
        <c:lblOffset val="100"/>
        <c:noMultiLvlLbl val="0"/>
      </c:catAx>
      <c:valAx>
        <c:axId val="1594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0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12</c:v>
                </c:pt>
                <c:pt idx="1">
                  <c:v>16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18</c:v>
                </c:pt>
                <c:pt idx="1">
                  <c:v>15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643520"/>
        <c:axId val="159674752"/>
      </c:barChart>
      <c:catAx>
        <c:axId val="15964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4752"/>
        <c:crosses val="autoZero"/>
        <c:auto val="1"/>
        <c:lblAlgn val="ctr"/>
        <c:lblOffset val="100"/>
        <c:noMultiLvlLbl val="0"/>
      </c:catAx>
      <c:valAx>
        <c:axId val="15967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3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62</c:v>
                </c:pt>
                <c:pt idx="1">
                  <c:v>71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84</c:v>
                </c:pt>
                <c:pt idx="1">
                  <c:v>139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19200"/>
        <c:axId val="160020736"/>
      </c:barChart>
      <c:catAx>
        <c:axId val="1600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0736"/>
        <c:crosses val="autoZero"/>
        <c:auto val="1"/>
        <c:lblAlgn val="ctr"/>
        <c:lblOffset val="100"/>
        <c:noMultiLvlLbl val="0"/>
      </c:catAx>
      <c:valAx>
        <c:axId val="16002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1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2.1483105912930474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2.1767381416504223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2.2214100064977256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2.6518843404808314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2.4569525666016894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2.505685510071475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2.5259909031838856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2.7737166991552953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3.155458089668616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3.4478557504873297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3.5047108512020793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3.6549707602339181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3.8905133203378814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4.5118583495776479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3.5209551656920079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1.8640350877192982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1.3482781026640676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0.95029239766081863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884608"/>
        <c:axId val="160886144"/>
      </c:barChart>
      <c:catAx>
        <c:axId val="1608846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886144"/>
        <c:crosses val="autoZero"/>
        <c:auto val="1"/>
        <c:lblAlgn val="ctr"/>
        <c:lblOffset val="100"/>
        <c:noMultiLvlLbl val="0"/>
      </c:catAx>
      <c:valAx>
        <c:axId val="1608861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884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2.1767381416504223</c:v>
                </c:pt>
                <c:pt idx="1">
                  <c:v>2.3107537361923325</c:v>
                </c:pt>
                <c:pt idx="2">
                  <c:v>2.4610136452241713</c:v>
                </c:pt>
                <c:pt idx="3">
                  <c:v>2.9117933723196878</c:v>
                </c:pt>
                <c:pt idx="4">
                  <c:v>2.6559454191033138</c:v>
                </c:pt>
                <c:pt idx="5">
                  <c:v>2.9727095516569197</c:v>
                </c:pt>
                <c:pt idx="6">
                  <c:v>3.0173814165042234</c:v>
                </c:pt>
                <c:pt idx="7">
                  <c:v>3.3422677063027941</c:v>
                </c:pt>
                <c:pt idx="8">
                  <c:v>3.3910006497725798</c:v>
                </c:pt>
                <c:pt idx="9">
                  <c:v>3.8661468486029889</c:v>
                </c:pt>
                <c:pt idx="10">
                  <c:v>3.797108512020793</c:v>
                </c:pt>
                <c:pt idx="11">
                  <c:v>3.8905133203378814</c:v>
                </c:pt>
                <c:pt idx="12">
                  <c:v>3.6955815464587394</c:v>
                </c:pt>
                <c:pt idx="13">
                  <c:v>4.052956465237167</c:v>
                </c:pt>
                <c:pt idx="14">
                  <c:v>3.0458089668615984</c:v>
                </c:pt>
                <c:pt idx="15">
                  <c:v>1.547270955165692</c:v>
                </c:pt>
                <c:pt idx="16">
                  <c:v>1.0152696556205327</c:v>
                </c:pt>
                <c:pt idx="17">
                  <c:v>0.54012345679012341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995968"/>
        <c:axId val="161079296"/>
      </c:barChart>
      <c:catAx>
        <c:axId val="1609959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1079296"/>
        <c:crosses val="autoZero"/>
        <c:auto val="1"/>
        <c:lblAlgn val="ctr"/>
        <c:lblOffset val="100"/>
        <c:noMultiLvlLbl val="0"/>
      </c:catAx>
      <c:valAx>
        <c:axId val="1610792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959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0.15248260745258743</c:v>
                </c:pt>
                <c:pt idx="1">
                  <c:v>0.14896192160878877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1.8583817783284093</c:v>
                </c:pt>
                <c:pt idx="1">
                  <c:v>0.72618936784284516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11.817402077575528</c:v>
                </c:pt>
                <c:pt idx="1">
                  <c:v>7.0105204357136213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29.71504812732298</c:v>
                </c:pt>
                <c:pt idx="1">
                  <c:v>28.665859789591288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45.582769465357856</c:v>
                </c:pt>
                <c:pt idx="1">
                  <c:v>54.138348384694154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4.5744782235776231</c:v>
                </c:pt>
                <c:pt idx="1">
                  <c:v>3.612326599013127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6.2994377203850194</c:v>
                </c:pt>
                <c:pt idx="1">
                  <c:v>5.6977935015361698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29248"/>
        <c:axId val="162247424"/>
      </c:barChart>
      <c:catAx>
        <c:axId val="16222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7424"/>
        <c:crosses val="autoZero"/>
        <c:auto val="1"/>
        <c:lblAlgn val="ctr"/>
        <c:lblOffset val="100"/>
        <c:noMultiLvlLbl val="0"/>
      </c:catAx>
      <c:valAx>
        <c:axId val="162247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29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36.052606499571141</c:v>
                </c:pt>
                <c:pt idx="1">
                  <c:v>32.119914346895072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34.165634232345369</c:v>
                </c:pt>
                <c:pt idx="1">
                  <c:v>39.558700307233963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29.562565519870386</c:v>
                </c:pt>
                <c:pt idx="1">
                  <c:v>28.09794246345778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0.21919374821309442</c:v>
                </c:pt>
                <c:pt idx="1">
                  <c:v>0.22344288241318314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3216384"/>
        <c:axId val="164366208"/>
      </c:barChart>
      <c:catAx>
        <c:axId val="16321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66208"/>
        <c:crosses val="autoZero"/>
        <c:auto val="1"/>
        <c:lblAlgn val="ctr"/>
        <c:lblOffset val="100"/>
        <c:noMultiLvlLbl val="0"/>
      </c:catAx>
      <c:valAx>
        <c:axId val="164366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2163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9</c:v>
                </c:pt>
                <c:pt idx="3">
                  <c:v>11</c:v>
                </c:pt>
                <c:pt idx="4">
                  <c:v>14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13</c:v>
                </c:pt>
                <c:pt idx="4">
                  <c:v>8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6425344"/>
        <c:axId val="186428032"/>
      </c:barChart>
      <c:catAx>
        <c:axId val="186425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28032"/>
        <c:crosses val="autoZero"/>
        <c:auto val="1"/>
        <c:lblAlgn val="ctr"/>
        <c:lblOffset val="100"/>
        <c:noMultiLvlLbl val="0"/>
      </c:catAx>
      <c:valAx>
        <c:axId val="186428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2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59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66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674560"/>
        <c:axId val="204676096"/>
      </c:barChart>
      <c:catAx>
        <c:axId val="20467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676096"/>
        <c:crosses val="autoZero"/>
        <c:auto val="1"/>
        <c:lblAlgn val="ctr"/>
        <c:lblOffset val="100"/>
        <c:noMultiLvlLbl val="0"/>
      </c:catAx>
      <c:valAx>
        <c:axId val="20467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67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1.05</c:v>
                </c:pt>
                <c:pt idx="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6566144"/>
        <c:axId val="186567680"/>
      </c:barChart>
      <c:catAx>
        <c:axId val="18656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567680"/>
        <c:crosses val="autoZero"/>
        <c:auto val="1"/>
        <c:lblAlgn val="ctr"/>
        <c:lblOffset val="100"/>
        <c:noMultiLvlLbl val="0"/>
      </c:catAx>
      <c:valAx>
        <c:axId val="18656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56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14.285714285714285</c:v>
                </c:pt>
                <c:pt idx="1">
                  <c:v>65.616596235113335</c:v>
                </c:pt>
                <c:pt idx="2">
                  <c:v>13.820747154080488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85.714285714285708</c:v>
                </c:pt>
                <c:pt idx="1">
                  <c:v>34.383403764886673</c:v>
                </c:pt>
                <c:pt idx="2">
                  <c:v>86.179252845919507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845824"/>
        <c:axId val="186857728"/>
      </c:barChart>
      <c:catAx>
        <c:axId val="186845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57728"/>
        <c:crosses val="autoZero"/>
        <c:auto val="1"/>
        <c:lblAlgn val="ctr"/>
        <c:lblOffset val="100"/>
        <c:noMultiLvlLbl val="0"/>
      </c:catAx>
      <c:valAx>
        <c:axId val="186857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458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98</c:v>
                </c:pt>
                <c:pt idx="1">
                  <c:v>107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98</c:v>
                </c:pt>
                <c:pt idx="1">
                  <c:v>96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236352"/>
        <c:axId val="189237888"/>
      </c:barChart>
      <c:catAx>
        <c:axId val="189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237888"/>
        <c:crosses val="autoZero"/>
        <c:auto val="1"/>
        <c:lblAlgn val="ctr"/>
        <c:lblOffset val="100"/>
        <c:noMultiLvlLbl val="0"/>
      </c:catAx>
      <c:valAx>
        <c:axId val="18923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23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241</c:v>
                </c:pt>
                <c:pt idx="1">
                  <c:v>305</c:v>
                </c:pt>
                <c:pt idx="2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273</c:v>
                </c:pt>
                <c:pt idx="1">
                  <c:v>303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69344"/>
        <c:axId val="189412096"/>
      </c:barChart>
      <c:catAx>
        <c:axId val="1893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12096"/>
        <c:crosses val="autoZero"/>
        <c:auto val="1"/>
        <c:lblAlgn val="ctr"/>
        <c:lblOffset val="100"/>
        <c:noMultiLvlLbl val="0"/>
      </c:catAx>
      <c:valAx>
        <c:axId val="18941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369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25.818311195445919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24.063092979127134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17.421726755218216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14.231499051233396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9.0844402277039862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9.3809297912713472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9708928"/>
        <c:axId val="189735296"/>
      </c:barChart>
      <c:catAx>
        <c:axId val="18970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735296"/>
        <c:crosses val="autoZero"/>
        <c:auto val="1"/>
        <c:lblAlgn val="ctr"/>
        <c:lblOffset val="100"/>
        <c:noMultiLvlLbl val="0"/>
      </c:catAx>
      <c:valAx>
        <c:axId val="189735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8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51.62</c:v>
                </c:pt>
                <c:pt idx="1">
                  <c:v>39.78</c:v>
                </c:pt>
                <c:pt idx="2">
                  <c:v>6.95</c:v>
                </c:pt>
                <c:pt idx="3">
                  <c:v>1.18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54.7</c:v>
                </c:pt>
                <c:pt idx="1">
                  <c:v>35.43</c:v>
                </c:pt>
                <c:pt idx="2">
                  <c:v>7.98</c:v>
                </c:pt>
                <c:pt idx="3">
                  <c:v>1.53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90043264"/>
        <c:axId val="190044800"/>
      </c:barChart>
      <c:catAx>
        <c:axId val="1900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44800"/>
        <c:crosses val="autoZero"/>
        <c:auto val="1"/>
        <c:lblAlgn val="ctr"/>
        <c:lblOffset val="100"/>
        <c:noMultiLvlLbl val="0"/>
      </c:catAx>
      <c:valAx>
        <c:axId val="190044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432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49787</c:v>
                </c:pt>
                <c:pt idx="1">
                  <c:v>56324</c:v>
                </c:pt>
                <c:pt idx="2">
                  <c:v>64482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149376"/>
        <c:axId val="190150912"/>
      </c:barChart>
      <c:catAx>
        <c:axId val="1901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50912"/>
        <c:crosses val="autoZero"/>
        <c:auto val="1"/>
        <c:lblAlgn val="ctr"/>
        <c:lblOffset val="100"/>
        <c:noMultiLvlLbl val="0"/>
      </c:catAx>
      <c:valAx>
        <c:axId val="19015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4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2465</c:v>
                </c:pt>
                <c:pt idx="1">
                  <c:v>2556</c:v>
                </c:pt>
                <c:pt idx="2">
                  <c:v>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4478</c:v>
                </c:pt>
                <c:pt idx="1">
                  <c:v>4463</c:v>
                </c:pt>
                <c:pt idx="2">
                  <c:v>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427136"/>
        <c:axId val="190428672"/>
      </c:barChart>
      <c:catAx>
        <c:axId val="1904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28672"/>
        <c:crosses val="autoZero"/>
        <c:auto val="1"/>
        <c:lblAlgn val="ctr"/>
        <c:lblOffset val="100"/>
        <c:noMultiLvlLbl val="0"/>
      </c:catAx>
      <c:valAx>
        <c:axId val="19042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27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23.6</c:v>
                </c:pt>
                <c:pt idx="1">
                  <c:v>30.9</c:v>
                </c:pt>
                <c:pt idx="2">
                  <c:v>2.2999999999999998</c:v>
                </c:pt>
                <c:pt idx="3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73.591549295774655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26.408450704225352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1165568"/>
        <c:axId val="191243392"/>
      </c:barChart>
      <c:catAx>
        <c:axId val="191165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243392"/>
        <c:crosses val="autoZero"/>
        <c:auto val="1"/>
        <c:lblAlgn val="ctr"/>
        <c:lblOffset val="100"/>
        <c:noMultiLvlLbl val="0"/>
      </c:catAx>
      <c:valAx>
        <c:axId val="1912433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1655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1687</c:v>
                </c:pt>
                <c:pt idx="1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921472"/>
        <c:axId val="205100160"/>
      </c:barChart>
      <c:catAx>
        <c:axId val="20492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100160"/>
        <c:crosses val="autoZero"/>
        <c:auto val="1"/>
        <c:lblAlgn val="ctr"/>
        <c:lblOffset val="100"/>
        <c:noMultiLvlLbl val="0"/>
      </c:catAx>
      <c:valAx>
        <c:axId val="2051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921472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6.1</c:v>
                </c:pt>
                <c:pt idx="1">
                  <c:v>16.899999999999999</c:v>
                </c:pt>
                <c:pt idx="2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376000"/>
        <c:axId val="191439232"/>
      </c:barChart>
      <c:catAx>
        <c:axId val="19137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439232"/>
        <c:crosses val="autoZero"/>
        <c:auto val="1"/>
        <c:lblAlgn val="ctr"/>
        <c:lblOffset val="100"/>
        <c:noMultiLvlLbl val="0"/>
      </c:catAx>
      <c:valAx>
        <c:axId val="19143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11.5</c:v>
                </c:pt>
                <c:pt idx="1">
                  <c:v>39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680512"/>
        <c:axId val="191682048"/>
      </c:barChart>
      <c:catAx>
        <c:axId val="1916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82048"/>
        <c:crosses val="autoZero"/>
        <c:auto val="1"/>
        <c:lblAlgn val="ctr"/>
        <c:lblOffset val="100"/>
        <c:noMultiLvlLbl val="0"/>
      </c:catAx>
      <c:valAx>
        <c:axId val="19168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8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363520"/>
        <c:axId val="192389888"/>
      </c:barChart>
      <c:catAx>
        <c:axId val="1923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389888"/>
        <c:crosses val="autoZero"/>
        <c:auto val="1"/>
        <c:lblAlgn val="ctr"/>
        <c:lblOffset val="100"/>
        <c:noMultiLvlLbl val="0"/>
      </c:catAx>
      <c:valAx>
        <c:axId val="1923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2363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309</c:v>
                </c:pt>
                <c:pt idx="1">
                  <c:v>291</c:v>
                </c:pt>
                <c:pt idx="2">
                  <c:v>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5248"/>
        <c:axId val="192566784"/>
      </c:barChart>
      <c:catAx>
        <c:axId val="19256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auto val="1"/>
        <c:lblAlgn val="ctr"/>
        <c:lblOffset val="100"/>
        <c:noMultiLvlLbl val="0"/>
      </c:catAx>
      <c:valAx>
        <c:axId val="192566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56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718</c:v>
                </c:pt>
                <c:pt idx="1">
                  <c:v>817</c:v>
                </c:pt>
                <c:pt idx="2">
                  <c:v>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7264"/>
        <c:axId val="193148800"/>
      </c:barChart>
      <c:catAx>
        <c:axId val="19314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8800"/>
        <c:crosses val="autoZero"/>
        <c:auto val="1"/>
        <c:lblAlgn val="ctr"/>
        <c:lblOffset val="100"/>
        <c:noMultiLvlLbl val="0"/>
      </c:catAx>
      <c:valAx>
        <c:axId val="193148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147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2.8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503616"/>
        <c:axId val="193505920"/>
      </c:barChart>
      <c:catAx>
        <c:axId val="19350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5920"/>
        <c:crosses val="autoZero"/>
        <c:auto val="1"/>
        <c:lblAlgn val="ctr"/>
        <c:lblOffset val="100"/>
        <c:noMultiLvlLbl val="0"/>
      </c:catAx>
      <c:valAx>
        <c:axId val="193505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50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20.100000000000001</c:v>
                </c:pt>
                <c:pt idx="2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34.1</c:v>
                </c:pt>
                <c:pt idx="1">
                  <c:v>34.6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721472"/>
        <c:axId val="193757568"/>
      </c:barChart>
      <c:catAx>
        <c:axId val="1937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57568"/>
        <c:crosses val="autoZero"/>
        <c:auto val="1"/>
        <c:lblAlgn val="ctr"/>
        <c:lblOffset val="100"/>
        <c:noMultiLvlLbl val="0"/>
      </c:catAx>
      <c:valAx>
        <c:axId val="19375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21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227.78</c:v>
                </c:pt>
                <c:pt idx="1">
                  <c:v>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8153728"/>
        <c:axId val="198155264"/>
      </c:barChart>
      <c:catAx>
        <c:axId val="19815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155264"/>
        <c:crosses val="autoZero"/>
        <c:auto val="1"/>
        <c:lblAlgn val="ctr"/>
        <c:lblOffset val="100"/>
        <c:noMultiLvlLbl val="0"/>
      </c:catAx>
      <c:valAx>
        <c:axId val="198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15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89</c:v>
                </c:pt>
                <c:pt idx="1">
                  <c:v>102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88</c:v>
                </c:pt>
                <c:pt idx="1">
                  <c:v>92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084672"/>
        <c:axId val="199324032"/>
      </c:barChart>
      <c:catAx>
        <c:axId val="1990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24032"/>
        <c:crosses val="autoZero"/>
        <c:auto val="1"/>
        <c:lblAlgn val="ctr"/>
        <c:lblOffset val="100"/>
        <c:noMultiLvlLbl val="0"/>
      </c:catAx>
      <c:valAx>
        <c:axId val="19932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0846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12142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12482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23766</v>
      </c>
      <c r="C4" s="35">
        <v>11790</v>
      </c>
      <c r="D4" s="63">
        <v>11976</v>
      </c>
      <c r="E4" s="211"/>
    </row>
    <row r="5" spans="1:5" ht="30" x14ac:dyDescent="0.25">
      <c r="A5" s="201" t="s">
        <v>716</v>
      </c>
      <c r="B5" s="72">
        <v>22757</v>
      </c>
      <c r="C5" s="61">
        <v>11371</v>
      </c>
      <c r="D5" s="111">
        <v>11386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3016</v>
      </c>
      <c r="C4" s="71">
        <v>7618</v>
      </c>
    </row>
    <row r="5" spans="1:6" x14ac:dyDescent="0.25">
      <c r="A5" s="286" t="s">
        <v>719</v>
      </c>
      <c r="B5" s="214">
        <v>619</v>
      </c>
      <c r="C5" s="214">
        <v>605</v>
      </c>
    </row>
    <row r="6" spans="1:6" x14ac:dyDescent="0.25">
      <c r="A6" s="286" t="s">
        <v>720</v>
      </c>
      <c r="B6" s="214">
        <v>2014</v>
      </c>
      <c r="C6" s="214">
        <v>2192</v>
      </c>
    </row>
    <row r="7" spans="1:6" x14ac:dyDescent="0.25">
      <c r="A7" s="286" t="s">
        <v>721</v>
      </c>
      <c r="B7" s="214">
        <v>3001</v>
      </c>
      <c r="C7" s="214">
        <v>2042</v>
      </c>
    </row>
    <row r="8" spans="1:6" x14ac:dyDescent="0.25">
      <c r="A8" s="286" t="s">
        <v>722</v>
      </c>
      <c r="B8" s="214">
        <v>54</v>
      </c>
      <c r="C8" s="214">
        <v>122</v>
      </c>
    </row>
    <row r="9" spans="1:6" x14ac:dyDescent="0.25">
      <c r="A9" s="286" t="s">
        <v>723</v>
      </c>
      <c r="B9" s="214">
        <v>998</v>
      </c>
      <c r="C9" s="214">
        <v>957</v>
      </c>
    </row>
    <row r="10" spans="1:6" ht="30" x14ac:dyDescent="0.25">
      <c r="A10" s="293" t="s">
        <v>724</v>
      </c>
      <c r="B10" s="214">
        <v>3872</v>
      </c>
      <c r="C10" s="214">
        <v>222</v>
      </c>
    </row>
    <row r="11" spans="1:6" x14ac:dyDescent="0.25">
      <c r="A11" s="286" t="s">
        <v>887</v>
      </c>
      <c r="B11" s="214">
        <v>738</v>
      </c>
      <c r="C11" s="214">
        <v>813</v>
      </c>
    </row>
    <row r="12" spans="1:6" x14ac:dyDescent="0.25">
      <c r="A12" s="294" t="s">
        <v>16</v>
      </c>
      <c r="B12" s="1">
        <f>SUM(B4:B11)</f>
        <v>14312</v>
      </c>
      <c r="C12" s="1">
        <f>SUM(C4:C11)</f>
        <v>14571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2722</v>
      </c>
      <c r="C19" s="71">
        <v>4352</v>
      </c>
    </row>
    <row r="20" spans="1:3" x14ac:dyDescent="0.25">
      <c r="A20" s="286" t="s">
        <v>719</v>
      </c>
      <c r="B20" s="214">
        <v>475</v>
      </c>
      <c r="C20" s="214">
        <v>611</v>
      </c>
    </row>
    <row r="21" spans="1:3" x14ac:dyDescent="0.25">
      <c r="A21" s="286" t="s">
        <v>720</v>
      </c>
      <c r="B21" s="214">
        <v>1598</v>
      </c>
      <c r="C21" s="214">
        <v>1690</v>
      </c>
    </row>
    <row r="22" spans="1:3" x14ac:dyDescent="0.25">
      <c r="A22" s="286" t="s">
        <v>721</v>
      </c>
      <c r="B22" s="214">
        <v>2913</v>
      </c>
      <c r="C22" s="214">
        <v>2243</v>
      </c>
    </row>
    <row r="23" spans="1:3" x14ac:dyDescent="0.25">
      <c r="A23" s="286" t="s">
        <v>722</v>
      </c>
      <c r="B23" s="214">
        <v>31</v>
      </c>
      <c r="C23" s="214">
        <v>162</v>
      </c>
    </row>
    <row r="24" spans="1:3" x14ac:dyDescent="0.25">
      <c r="A24" s="286" t="s">
        <v>723</v>
      </c>
      <c r="B24" s="214">
        <v>805</v>
      </c>
      <c r="C24" s="214">
        <v>703</v>
      </c>
    </row>
    <row r="25" spans="1:3" ht="30" x14ac:dyDescent="0.25">
      <c r="A25" s="293" t="s">
        <v>724</v>
      </c>
      <c r="B25" s="214">
        <v>2975</v>
      </c>
      <c r="C25" s="214">
        <v>710</v>
      </c>
    </row>
    <row r="26" spans="1:3" x14ac:dyDescent="0.25">
      <c r="A26" s="286" t="s">
        <v>887</v>
      </c>
      <c r="B26" s="214">
        <v>572</v>
      </c>
      <c r="C26" s="214">
        <v>1960</v>
      </c>
    </row>
    <row r="27" spans="1:3" x14ac:dyDescent="0.25">
      <c r="A27" s="294" t="s">
        <v>16</v>
      </c>
      <c r="B27" s="1">
        <f>SUM(B19:B26)</f>
        <v>12091</v>
      </c>
      <c r="C27" s="1">
        <f>SUM(C19:C26)</f>
        <v>12431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73.33</v>
      </c>
      <c r="C4" s="1018">
        <v>70.599999999999994</v>
      </c>
      <c r="D4" s="1018">
        <v>76.45</v>
      </c>
      <c r="E4" s="1019">
        <v>68</v>
      </c>
      <c r="F4" s="1019">
        <v>152.19999999999999</v>
      </c>
      <c r="G4" s="1020">
        <v>44.1</v>
      </c>
      <c r="H4" s="1021">
        <v>43</v>
      </c>
      <c r="I4" s="1022">
        <v>45.2</v>
      </c>
      <c r="J4" s="1019">
        <v>11.5</v>
      </c>
    </row>
    <row r="5" spans="1:12" x14ac:dyDescent="0.25">
      <c r="A5" s="498">
        <v>2021</v>
      </c>
      <c r="B5" s="757">
        <v>72.180000000000007</v>
      </c>
      <c r="C5" s="758">
        <v>69.7</v>
      </c>
      <c r="D5" s="758">
        <v>74.989999999999995</v>
      </c>
      <c r="E5" s="1023">
        <v>67</v>
      </c>
      <c r="F5" s="1023">
        <v>152.5</v>
      </c>
      <c r="G5" s="1024">
        <v>44.1</v>
      </c>
      <c r="H5" s="1025">
        <v>43.1</v>
      </c>
      <c r="I5" s="1026">
        <v>45.2</v>
      </c>
      <c r="J5" s="1023">
        <v>39</v>
      </c>
    </row>
    <row r="6" spans="1:12" x14ac:dyDescent="0.25">
      <c r="A6" s="499">
        <v>2022</v>
      </c>
      <c r="B6" s="1011">
        <v>72.81</v>
      </c>
      <c r="C6" s="1012">
        <v>70.78</v>
      </c>
      <c r="D6" s="1012">
        <v>75.06</v>
      </c>
      <c r="E6" s="1013">
        <v>64</v>
      </c>
      <c r="F6" s="1013">
        <v>157.30000000000001</v>
      </c>
      <c r="G6" s="1014">
        <v>44.4</v>
      </c>
      <c r="H6" s="1015">
        <v>43.3</v>
      </c>
      <c r="I6" s="1016">
        <v>45.4</v>
      </c>
      <c r="J6" s="1013">
        <v>8.1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11.5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39</v>
      </c>
    </row>
    <row r="13" spans="1:12" x14ac:dyDescent="0.25">
      <c r="A13" s="633">
        <f t="shared" si="0"/>
        <v>2022</v>
      </c>
      <c r="B13" s="627">
        <f t="shared" si="1"/>
        <v>8.1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5229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7040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28.6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64482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2039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5389</v>
      </c>
      <c r="C5" s="70">
        <v>6943</v>
      </c>
      <c r="D5" s="55">
        <v>4478</v>
      </c>
      <c r="E5" s="110">
        <v>2465</v>
      </c>
      <c r="F5" s="55">
        <v>26.7</v>
      </c>
      <c r="G5" s="55">
        <v>34.1</v>
      </c>
      <c r="H5" s="110">
        <v>19.100000000000001</v>
      </c>
      <c r="I5" s="55"/>
      <c r="J5" s="70"/>
      <c r="K5" s="55"/>
      <c r="L5" s="55"/>
      <c r="M5" s="71">
        <v>88</v>
      </c>
      <c r="N5" s="71">
        <v>88</v>
      </c>
      <c r="O5" s="71">
        <v>89</v>
      </c>
    </row>
    <row r="6" spans="1:16" x14ac:dyDescent="0.25">
      <c r="A6" s="215">
        <v>2021</v>
      </c>
      <c r="B6" s="212">
        <v>5308</v>
      </c>
      <c r="C6" s="212">
        <v>7019</v>
      </c>
      <c r="D6" s="58">
        <v>4463</v>
      </c>
      <c r="E6" s="160">
        <v>2556</v>
      </c>
      <c r="F6" s="58">
        <v>27.4</v>
      </c>
      <c r="G6" s="58">
        <v>34.6</v>
      </c>
      <c r="H6" s="160">
        <v>20.100000000000001</v>
      </c>
      <c r="I6" s="58">
        <v>49787</v>
      </c>
      <c r="J6" s="212">
        <v>2471</v>
      </c>
      <c r="K6" s="58">
        <v>1180</v>
      </c>
      <c r="L6" s="58">
        <v>1291</v>
      </c>
      <c r="M6" s="214">
        <v>97</v>
      </c>
      <c r="N6" s="214">
        <v>92</v>
      </c>
      <c r="O6" s="214">
        <v>102</v>
      </c>
    </row>
    <row r="7" spans="1:16" x14ac:dyDescent="0.25">
      <c r="A7" s="229">
        <v>2022</v>
      </c>
      <c r="B7" s="167">
        <v>5229</v>
      </c>
      <c r="C7" s="167">
        <v>7040</v>
      </c>
      <c r="D7" s="94">
        <v>4409</v>
      </c>
      <c r="E7" s="169">
        <v>2631</v>
      </c>
      <c r="F7" s="94">
        <v>28.6</v>
      </c>
      <c r="G7" s="58">
        <v>35.299999999999997</v>
      </c>
      <c r="H7" s="160">
        <v>21.7</v>
      </c>
      <c r="I7" s="94">
        <v>56324</v>
      </c>
      <c r="J7" s="167">
        <v>2210</v>
      </c>
      <c r="K7" s="94">
        <v>1071</v>
      </c>
      <c r="L7" s="94">
        <v>1139</v>
      </c>
      <c r="M7" s="214">
        <v>90</v>
      </c>
      <c r="N7" s="214">
        <v>86</v>
      </c>
      <c r="O7" s="214">
        <v>95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64482</v>
      </c>
      <c r="J8" s="1072">
        <v>2039</v>
      </c>
      <c r="K8" s="1073">
        <v>970</v>
      </c>
      <c r="L8" s="1073">
        <v>1069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49787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56324</v>
      </c>
      <c r="F14" s="514">
        <f>A5</f>
        <v>2020</v>
      </c>
      <c r="G14" s="310">
        <f>IF(ISBLANK(E5),"",E5)</f>
        <v>2465</v>
      </c>
      <c r="H14" s="310">
        <f>IF(ISBLANK(D5),"",D5)</f>
        <v>4478</v>
      </c>
      <c r="K14" s="514">
        <f>A6</f>
        <v>2021</v>
      </c>
      <c r="L14" s="310">
        <f>IF(ISBLANK(L6),"",L6)</f>
        <v>1291</v>
      </c>
      <c r="M14" s="310">
        <f>IF(ISBLANK(K6),"",K6)</f>
        <v>1180</v>
      </c>
    </row>
    <row r="15" spans="1:16" x14ac:dyDescent="0.25">
      <c r="A15" s="481">
        <f>A8</f>
        <v>2023</v>
      </c>
      <c r="B15" s="311">
        <f t="shared" si="0"/>
        <v>64482</v>
      </c>
      <c r="F15" s="486">
        <f t="shared" ref="F15:F16" si="1">A6</f>
        <v>2021</v>
      </c>
      <c r="G15" s="479">
        <f t="shared" ref="G15:G16" si="2">IF(ISBLANK(E6),"",E6)</f>
        <v>2556</v>
      </c>
      <c r="H15" s="479">
        <f t="shared" ref="H15:H16" si="3">IF(ISBLANK(D6),"",D6)</f>
        <v>4463</v>
      </c>
      <c r="K15" s="486">
        <f>A7</f>
        <v>2022</v>
      </c>
      <c r="L15" s="479">
        <f t="shared" ref="L15:L16" si="4">IF(ISBLANK(L7),"",L7)</f>
        <v>1139</v>
      </c>
      <c r="M15" s="479">
        <f t="shared" ref="M15:M16" si="5">IF(ISBLANK(K7),"",K7)</f>
        <v>1071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2631</v>
      </c>
      <c r="H16" s="311">
        <f t="shared" si="3"/>
        <v>4409</v>
      </c>
      <c r="K16" s="481">
        <f>A8</f>
        <v>2023</v>
      </c>
      <c r="L16" s="311">
        <f t="shared" si="4"/>
        <v>1069</v>
      </c>
      <c r="M16" s="311">
        <f t="shared" si="5"/>
        <v>970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5389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5308</v>
      </c>
      <c r="C21" s="373"/>
      <c r="D21" s="197"/>
      <c r="F21" s="514">
        <f>A5</f>
        <v>2020</v>
      </c>
      <c r="G21" s="310">
        <f>IF(ISBLANK(E5),"",E5)</f>
        <v>2465</v>
      </c>
      <c r="H21" s="310">
        <f>IF(ISBLANK(D5),"",D5)</f>
        <v>4478</v>
      </c>
      <c r="K21" s="514">
        <f>A6</f>
        <v>2021</v>
      </c>
      <c r="L21" s="310">
        <f>IF(ISBLANK(L6),"",L6)</f>
        <v>1291</v>
      </c>
      <c r="M21" s="310">
        <f>IF(ISBLANK(K6),"",K6)</f>
        <v>1180</v>
      </c>
    </row>
    <row r="22" spans="1:15" x14ac:dyDescent="0.25">
      <c r="A22" s="481">
        <f t="shared" si="6"/>
        <v>2022</v>
      </c>
      <c r="B22" s="311">
        <f t="shared" si="7"/>
        <v>5229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2556</v>
      </c>
      <c r="H22" s="479">
        <f t="shared" ref="H22:H23" si="10">IF(ISBLANK(D6),"",D6)</f>
        <v>4463</v>
      </c>
      <c r="K22" s="486">
        <f>A7</f>
        <v>2022</v>
      </c>
      <c r="L22" s="479">
        <f>IF(ISBLANK(L7),"",L7)</f>
        <v>1139</v>
      </c>
      <c r="M22" s="479">
        <f>IF(ISBLANK(K7),"",K7)</f>
        <v>1071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2631</v>
      </c>
      <c r="H23" s="311">
        <f t="shared" si="10"/>
        <v>4409</v>
      </c>
      <c r="K23" s="481">
        <f>A8</f>
        <v>2023</v>
      </c>
      <c r="L23" s="311">
        <f>IF(ISBLANK(L8),"",L8)</f>
        <v>1069</v>
      </c>
      <c r="M23" s="311">
        <f>IF(ISBLANK(K8),"",K8)</f>
        <v>970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5389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5308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5229</v>
      </c>
      <c r="C28" s="373"/>
      <c r="D28" s="197"/>
      <c r="F28" s="514">
        <f>A5</f>
        <v>2020</v>
      </c>
      <c r="G28" s="310">
        <f>IF(ISBLANK(H5),"",H5)</f>
        <v>19.100000000000001</v>
      </c>
      <c r="H28" s="310">
        <f>IF(ISBLANK(G5),"",G5)</f>
        <v>34.1</v>
      </c>
      <c r="K28" s="514">
        <f>A5</f>
        <v>2020</v>
      </c>
      <c r="L28" s="310">
        <f>IF(ISBLANK(O5),"",O5)</f>
        <v>89</v>
      </c>
      <c r="M28" s="310">
        <f>IF(ISBLANK(N5),"",N5)</f>
        <v>88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20.100000000000001</v>
      </c>
      <c r="H29" s="479">
        <f t="shared" ref="H29:H30" si="15">IF(ISBLANK(G6),"",G6)</f>
        <v>34.6</v>
      </c>
      <c r="K29" s="486">
        <f t="shared" ref="K29:K30" si="16">A6</f>
        <v>2021</v>
      </c>
      <c r="L29" s="479">
        <f t="shared" ref="L29:L30" si="17">IF(ISBLANK(O6),"",O6)</f>
        <v>102</v>
      </c>
      <c r="M29" s="479">
        <f t="shared" ref="M29:M30" si="18">IF(ISBLANK(N6),"",N6)</f>
        <v>92</v>
      </c>
    </row>
    <row r="30" spans="1:15" x14ac:dyDescent="0.25">
      <c r="F30" s="481">
        <f t="shared" si="13"/>
        <v>2022</v>
      </c>
      <c r="G30" s="311">
        <f t="shared" si="14"/>
        <v>21.7</v>
      </c>
      <c r="H30" s="311">
        <f t="shared" si="15"/>
        <v>35.299999999999997</v>
      </c>
      <c r="K30" s="481">
        <f t="shared" si="16"/>
        <v>2022</v>
      </c>
      <c r="L30" s="311">
        <f t="shared" si="17"/>
        <v>95</v>
      </c>
      <c r="M30" s="311">
        <f t="shared" si="18"/>
        <v>86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19.100000000000001</v>
      </c>
      <c r="H35" s="310">
        <f>IF(ISBLANK(G5),"",G5)</f>
        <v>34.1</v>
      </c>
      <c r="K35" s="514">
        <f>A5</f>
        <v>2020</v>
      </c>
      <c r="L35" s="310">
        <f>IF(ISBLANK(O5),"",O5)</f>
        <v>89</v>
      </c>
      <c r="M35" s="310">
        <f>IF(ISBLANK(N5),"",N5)</f>
        <v>88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20.100000000000001</v>
      </c>
      <c r="H36" s="479">
        <f t="shared" ref="H36:H37" si="21">IF(ISBLANK(G6),"",G6)</f>
        <v>34.6</v>
      </c>
      <c r="K36" s="486">
        <f t="shared" ref="K36:K37" si="22">A6</f>
        <v>2021</v>
      </c>
      <c r="L36" s="479">
        <f t="shared" ref="L36:L37" si="23">IF(ISBLANK(O6),"",O6)</f>
        <v>102</v>
      </c>
      <c r="M36" s="479">
        <f t="shared" ref="M36:M37" si="24">IF(ISBLANK(N6),"",N6)</f>
        <v>92</v>
      </c>
    </row>
    <row r="37" spans="6:15" x14ac:dyDescent="0.25">
      <c r="F37" s="481">
        <f t="shared" si="19"/>
        <v>2022</v>
      </c>
      <c r="G37" s="311">
        <f t="shared" si="20"/>
        <v>21.7</v>
      </c>
      <c r="H37" s="311">
        <f t="shared" si="21"/>
        <v>35.299999999999997</v>
      </c>
      <c r="K37" s="481">
        <f t="shared" si="22"/>
        <v>2022</v>
      </c>
      <c r="L37" s="311">
        <f t="shared" si="23"/>
        <v>95</v>
      </c>
      <c r="M37" s="311">
        <f t="shared" si="24"/>
        <v>86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21.5</v>
      </c>
      <c r="C6" s="35">
        <v>21.8</v>
      </c>
      <c r="D6" s="63">
        <v>21.2</v>
      </c>
      <c r="E6" s="35">
        <v>55.8</v>
      </c>
      <c r="F6" s="35">
        <v>51.3</v>
      </c>
      <c r="G6" s="35">
        <v>60</v>
      </c>
      <c r="H6" s="292">
        <v>22.7</v>
      </c>
      <c r="I6" s="35">
        <v>26.9</v>
      </c>
      <c r="J6" s="63">
        <v>18.7</v>
      </c>
      <c r="M6" s="127" t="s">
        <v>16</v>
      </c>
      <c r="N6" s="935">
        <f>IF(ISBLANK(B8),"",B8)</f>
        <v>20</v>
      </c>
      <c r="O6" s="935">
        <f>IF(ISBLANK(E8),"",E8)</f>
        <v>55.4</v>
      </c>
      <c r="P6" s="128">
        <f>IF(ISBLANK(H8),"",H8)</f>
        <v>24.6</v>
      </c>
    </row>
    <row r="7" spans="1:19" x14ac:dyDescent="0.25">
      <c r="A7" s="286">
        <v>2022</v>
      </c>
      <c r="B7" s="167">
        <v>21.1</v>
      </c>
      <c r="C7" s="94">
        <v>22.2</v>
      </c>
      <c r="D7" s="169">
        <v>20.100000000000001</v>
      </c>
      <c r="E7" s="94">
        <v>55.7</v>
      </c>
      <c r="F7" s="94">
        <v>51.3</v>
      </c>
      <c r="G7" s="94">
        <v>59.9</v>
      </c>
      <c r="H7" s="167">
        <v>23.2</v>
      </c>
      <c r="I7" s="94">
        <v>26.5</v>
      </c>
      <c r="J7" s="169">
        <v>20</v>
      </c>
    </row>
    <row r="8" spans="1:19" x14ac:dyDescent="0.25">
      <c r="A8" s="218">
        <v>2023</v>
      </c>
      <c r="B8" s="167">
        <v>20</v>
      </c>
      <c r="C8" s="94">
        <v>19.399999999999999</v>
      </c>
      <c r="D8" s="169">
        <v>20.6</v>
      </c>
      <c r="E8" s="94">
        <v>55.4</v>
      </c>
      <c r="F8" s="94">
        <v>52.1</v>
      </c>
      <c r="G8" s="94">
        <v>58.5</v>
      </c>
      <c r="H8" s="167">
        <v>24.6</v>
      </c>
      <c r="I8" s="94">
        <v>28.6</v>
      </c>
      <c r="J8" s="169">
        <v>21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20.6</v>
      </c>
      <c r="O12" s="936">
        <f>IF(ISBLANK(G8),"",G8)</f>
        <v>58.5</v>
      </c>
      <c r="P12" s="938">
        <f>IF(ISBLANK(J8),"",J8)</f>
        <v>21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19.399999999999999</v>
      </c>
      <c r="O13" s="937">
        <f>IF(ISBLANK(F8),"",F8)</f>
        <v>52.1</v>
      </c>
      <c r="P13" s="939">
        <f>IF(ISBLANK(I8),"",I8)</f>
        <v>28.6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</v>
      </c>
      <c r="O20" s="935">
        <f>IF(ISBLANK(E8),"",E8)</f>
        <v>55.4</v>
      </c>
      <c r="P20" s="940">
        <f>IF(ISBLANK(H8),"",H8)</f>
        <v>24.6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20.6</v>
      </c>
      <c r="O24" s="936">
        <f>IF(ISBLANK(G8),"",G8)</f>
        <v>58.5</v>
      </c>
      <c r="P24" s="938">
        <f>IF(ISBLANK(J8),"",J8)</f>
        <v>21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19.399999999999999</v>
      </c>
      <c r="O25" s="937">
        <f>IF(ISBLANK(F8),"",F8)</f>
        <v>52.1</v>
      </c>
      <c r="P25" s="939">
        <f>IF(ISBLANK(I8),"",I8)</f>
        <v>28.6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844959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34314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893466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36284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1654499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67191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239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972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651654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23.2</v>
      </c>
      <c r="E20" s="600">
        <v>22.1</v>
      </c>
      <c r="F20" s="600">
        <v>23.6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29.9</v>
      </c>
      <c r="E21" s="751">
        <v>28.9</v>
      </c>
      <c r="F21" s="751">
        <v>30.9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</v>
      </c>
      <c r="E22" s="752">
        <v>2</v>
      </c>
      <c r="F22" s="752">
        <v>2.2999999999999998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23.6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30.9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2.2999999999999998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43.2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23.6</v>
      </c>
      <c r="C30" s="204" t="s">
        <v>493</v>
      </c>
    </row>
    <row r="31" spans="1:11" x14ac:dyDescent="0.25">
      <c r="A31" s="698" t="s">
        <v>1430</v>
      </c>
      <c r="B31" s="734">
        <f>F21</f>
        <v>30.9</v>
      </c>
    </row>
    <row r="32" spans="1:11" x14ac:dyDescent="0.25">
      <c r="A32" s="698" t="s">
        <v>1431</v>
      </c>
      <c r="B32" s="734">
        <f>F22</f>
        <v>2.2999999999999998</v>
      </c>
    </row>
    <row r="33" spans="1:2" x14ac:dyDescent="0.25">
      <c r="A33" s="699" t="s">
        <v>1432</v>
      </c>
      <c r="B33" s="732">
        <f>100-(B30+B31+B32)</f>
        <v>43.2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236</v>
      </c>
      <c r="C4" s="71">
        <v>12</v>
      </c>
      <c r="D4" s="71">
        <v>18</v>
      </c>
      <c r="G4" s="217">
        <f>A4</f>
        <v>2021</v>
      </c>
      <c r="H4" s="289">
        <f>IF(ISBLANK(C4),"",C4)</f>
        <v>12</v>
      </c>
      <c r="I4" s="289">
        <f>IF(ISBLANK(D4),"",D4)</f>
        <v>18</v>
      </c>
    </row>
    <row r="5" spans="1:9" x14ac:dyDescent="0.25">
      <c r="A5" s="286">
        <v>2022</v>
      </c>
      <c r="B5" s="214">
        <v>233</v>
      </c>
      <c r="C5" s="214">
        <v>16</v>
      </c>
      <c r="D5" s="214">
        <v>15</v>
      </c>
      <c r="G5" s="286">
        <f t="shared" ref="G5:G6" si="0">A5</f>
        <v>2022</v>
      </c>
      <c r="H5" s="290">
        <f t="shared" ref="H5:H6" si="1">IF(ISBLANK(C5),"",C5)</f>
        <v>16</v>
      </c>
      <c r="I5" s="290">
        <f t="shared" ref="I5:I6" si="2">IF(ISBLANK(D5),"",D5)</f>
        <v>15</v>
      </c>
    </row>
    <row r="6" spans="1:9" x14ac:dyDescent="0.25">
      <c r="A6" s="218">
        <v>2023</v>
      </c>
      <c r="B6" s="168">
        <v>239</v>
      </c>
      <c r="C6" s="168">
        <v>6</v>
      </c>
      <c r="D6" s="168">
        <v>15</v>
      </c>
      <c r="G6" s="219">
        <f t="shared" si="0"/>
        <v>2023</v>
      </c>
      <c r="H6" s="291">
        <f t="shared" si="1"/>
        <v>6</v>
      </c>
      <c r="I6" s="291">
        <f t="shared" si="2"/>
        <v>15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12</v>
      </c>
      <c r="I12" s="289">
        <f>IF(ISBLANK(D4),"",D4)</f>
        <v>18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16</v>
      </c>
      <c r="I13" s="290">
        <f t="shared" si="4"/>
        <v>15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15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858</v>
      </c>
      <c r="C23" s="71">
        <v>62</v>
      </c>
      <c r="D23" s="71">
        <v>84</v>
      </c>
      <c r="G23" s="217">
        <f>A23</f>
        <v>2021</v>
      </c>
      <c r="H23" s="289">
        <f>IF(ISBLANK(C23),"",C23)</f>
        <v>62</v>
      </c>
      <c r="I23" s="289">
        <f>IF(ISBLANK(D23),"",D23)</f>
        <v>84</v>
      </c>
    </row>
    <row r="24" spans="1:13" x14ac:dyDescent="0.25">
      <c r="A24" s="286">
        <v>2022</v>
      </c>
      <c r="B24" s="214">
        <v>923</v>
      </c>
      <c r="C24" s="214">
        <v>71</v>
      </c>
      <c r="D24" s="214">
        <v>139</v>
      </c>
      <c r="G24" s="286">
        <f t="shared" ref="G24:G25" si="6">A24</f>
        <v>2022</v>
      </c>
      <c r="H24" s="290">
        <f t="shared" ref="H24:H25" si="7">IF(ISBLANK(C24),"",C24)</f>
        <v>71</v>
      </c>
      <c r="I24" s="290">
        <f t="shared" ref="I24:I25" si="8">IF(ISBLANK(D24),"",D24)</f>
        <v>139</v>
      </c>
    </row>
    <row r="25" spans="1:13" x14ac:dyDescent="0.25">
      <c r="A25" s="218">
        <v>2023</v>
      </c>
      <c r="B25" s="168">
        <v>972</v>
      </c>
      <c r="C25" s="168">
        <v>79</v>
      </c>
      <c r="D25" s="168">
        <v>126</v>
      </c>
      <c r="G25" s="219">
        <f t="shared" si="6"/>
        <v>2023</v>
      </c>
      <c r="H25" s="291">
        <f t="shared" si="7"/>
        <v>79</v>
      </c>
      <c r="I25" s="291">
        <f t="shared" si="8"/>
        <v>126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62</v>
      </c>
      <c r="I31" s="289">
        <f>IF(ISBLANK(D23),"",D23)</f>
        <v>84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71</v>
      </c>
      <c r="I32" s="290">
        <f t="shared" si="10"/>
        <v>139</v>
      </c>
    </row>
    <row r="33" spans="7:9" x14ac:dyDescent="0.25">
      <c r="G33" s="219">
        <f t="shared" si="9"/>
        <v>2023</v>
      </c>
      <c r="H33" s="291">
        <f t="shared" ref="H33:I33" si="11">IF(ISBLANK(C25),"",C25)</f>
        <v>79</v>
      </c>
      <c r="I33" s="291">
        <f t="shared" si="11"/>
        <v>126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287460</v>
      </c>
      <c r="C4" s="1077">
        <v>11046</v>
      </c>
      <c r="D4" s="110">
        <v>371433</v>
      </c>
      <c r="E4" s="70">
        <v>14273</v>
      </c>
      <c r="F4" s="1076">
        <v>99708</v>
      </c>
      <c r="G4" s="70">
        <v>3831</v>
      </c>
      <c r="H4" s="1078">
        <v>1241690</v>
      </c>
      <c r="I4" s="1077">
        <v>47713</v>
      </c>
    </row>
    <row r="5" spans="1:9" x14ac:dyDescent="0.25">
      <c r="A5" s="587">
        <v>2021</v>
      </c>
      <c r="B5" s="1079">
        <v>360414</v>
      </c>
      <c r="C5" s="1080">
        <v>14062</v>
      </c>
      <c r="D5" s="160">
        <v>471026</v>
      </c>
      <c r="E5" s="212">
        <v>18378</v>
      </c>
      <c r="F5" s="1079">
        <v>32131</v>
      </c>
      <c r="G5" s="212">
        <v>1254</v>
      </c>
      <c r="H5" s="1081">
        <v>1628218</v>
      </c>
      <c r="I5" s="1080">
        <v>63528</v>
      </c>
    </row>
    <row r="6" spans="1:9" x14ac:dyDescent="0.25">
      <c r="A6" s="588">
        <v>2022</v>
      </c>
      <c r="B6" s="1082">
        <v>390443</v>
      </c>
      <c r="C6" s="1083">
        <v>15856</v>
      </c>
      <c r="D6" s="169">
        <v>511532</v>
      </c>
      <c r="E6" s="167">
        <v>20774</v>
      </c>
      <c r="F6" s="1082">
        <v>37271</v>
      </c>
      <c r="G6" s="167">
        <v>1514</v>
      </c>
      <c r="H6" s="1084">
        <v>1654499</v>
      </c>
      <c r="I6" s="1083">
        <v>67191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205811</v>
      </c>
      <c r="C4" s="1076"/>
      <c r="D4" s="1077"/>
      <c r="E4" s="1076"/>
      <c r="F4" s="1077"/>
    </row>
    <row r="5" spans="1:6" x14ac:dyDescent="0.25">
      <c r="A5" s="480">
        <v>2021</v>
      </c>
      <c r="B5" s="1081">
        <v>195719</v>
      </c>
      <c r="C5" s="1079">
        <v>872409</v>
      </c>
      <c r="D5" s="1080">
        <v>34039</v>
      </c>
      <c r="E5" s="1079">
        <v>792574</v>
      </c>
      <c r="F5" s="1080">
        <v>30924</v>
      </c>
    </row>
    <row r="6" spans="1:6" ht="15.75" thickBot="1" x14ac:dyDescent="0.3">
      <c r="A6" s="960">
        <v>2022</v>
      </c>
      <c r="B6" s="1085">
        <v>651654</v>
      </c>
      <c r="C6" s="1086">
        <v>844959</v>
      </c>
      <c r="D6" s="1087">
        <v>34314</v>
      </c>
      <c r="E6" s="1086">
        <v>893466</v>
      </c>
      <c r="F6" s="1087">
        <v>36284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Bogatić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384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24624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-9.3000000000000007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72.81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157.30000000000001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2.91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23766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22757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729</v>
      </c>
      <c r="C63" s="548">
        <f>IF(ISBLANK('DEM2'!C7),"-",'DEM2'!C7)</f>
        <v>732</v>
      </c>
      <c r="D63" s="548"/>
      <c r="E63" s="548">
        <f>IF(ISBLANK('DEM2'!D8),"-",'DEM2'!D8)</f>
        <v>726</v>
      </c>
      <c r="F63" s="548">
        <f>IF(ISBLANK('DEM2'!C8),"-",'DEM2'!C8)</f>
        <v>767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953</v>
      </c>
      <c r="C64" s="317">
        <f>IF(ISBLANK('DEM2'!F7),"-",'DEM2'!F7)</f>
        <v>996</v>
      </c>
      <c r="D64" s="789"/>
      <c r="E64" s="317">
        <f>IF(ISBLANK('DEM2'!G8),"-",'DEM2'!G8)</f>
        <v>886</v>
      </c>
      <c r="F64" s="317">
        <f>IF(ISBLANK('DEM2'!F8),"-",'DEM2'!F8)</f>
        <v>944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554</v>
      </c>
      <c r="C65" s="345">
        <f>IF(ISBLANK('DEM2'!I7),"-",'DEM2'!I7)</f>
        <v>609</v>
      </c>
      <c r="D65" s="393"/>
      <c r="E65" s="345">
        <f>IF(ISBLANK('DEM2'!J8),"-",'DEM2'!J8)</f>
        <v>524</v>
      </c>
      <c r="F65" s="345">
        <f>IF(ISBLANK('DEM2'!I8),"-",'DEM2'!I8)</f>
        <v>576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2095</v>
      </c>
      <c r="C66" s="348">
        <f>IF(ISBLANK('DEM2'!L7),"-",'DEM2'!L7)</f>
        <v>2184</v>
      </c>
      <c r="D66" s="394"/>
      <c r="E66" s="348">
        <f>IF(ISBLANK('DEM2'!M8),"-",'DEM2'!M8)</f>
        <v>2007</v>
      </c>
      <c r="F66" s="348">
        <f>IF(ISBLANK('DEM2'!L8),"-",'DEM2'!L8)</f>
        <v>2141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2054</v>
      </c>
      <c r="C67" s="345">
        <f>IF(ISBLANK('DEM2'!O7),"-",'DEM2'!O7)</f>
        <v>2321</v>
      </c>
      <c r="D67" s="393"/>
      <c r="E67" s="345">
        <f>IF(ISBLANK('DEM2'!P8),"-",'DEM2'!P8)</f>
        <v>1875</v>
      </c>
      <c r="F67" s="345">
        <f>IF(ISBLANK('DEM2'!O8),"-",'DEM2'!O8)</f>
        <v>2103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8000</v>
      </c>
      <c r="C68" s="317">
        <f>IF(ISBLANK('DEM2'!R7),"-",'DEM2'!R7)</f>
        <v>8664</v>
      </c>
      <c r="D68" s="395"/>
      <c r="E68" s="317">
        <f>IF(ISBLANK('DEM2'!S8),"-",'DEM2'!S8)</f>
        <v>7527</v>
      </c>
      <c r="F68" s="317">
        <f>IF(ISBLANK('DEM2'!R8),"-",'DEM2'!R8)</f>
        <v>8259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12714</v>
      </c>
      <c r="C69" s="463">
        <f>IF(ISBLANK('DEM2'!U7),"-",'DEM2'!U7)</f>
        <v>12916</v>
      </c>
      <c r="D69" s="799"/>
      <c r="E69" s="463">
        <f>IF(ISBLANK('DEM2'!V8),"-",'DEM2'!V8)</f>
        <v>12142</v>
      </c>
      <c r="F69" s="463">
        <f>IF(ISBLANK('DEM2'!U8),"-",'DEM2'!U8)</f>
        <v>12482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5229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7040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28.6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64482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2039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42.3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136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15.6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1654499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67191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511532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310349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20774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390443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15856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37271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1514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844959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34314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893466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36284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239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972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651654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6365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7810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4837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45743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6237</v>
      </c>
      <c r="C300" s="808">
        <f>IF(ISBLANK(POLJ3!C4),"-",POLJ3!C4)</f>
        <v>862</v>
      </c>
      <c r="D300" s="1160">
        <f>IF(ISBLANK(POLJ3!D4),"-",POLJ3!D4)</f>
        <v>5375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7809</v>
      </c>
      <c r="C301" s="789">
        <f>IF(ISBLANK(POLJ3!C5),"-",POLJ3!C5)</f>
        <v>5124</v>
      </c>
      <c r="D301" s="1161">
        <f>IF(ISBLANK(POLJ3!D5),"-",POLJ3!D5)</f>
        <v>2685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</v>
      </c>
      <c r="C302" s="790">
        <f>IF(ISBLANK(POLJ3!C6),"-",POLJ3!C6)</f>
        <v>1</v>
      </c>
      <c r="D302" s="1162">
        <f>IF(ISBLANK(POLJ3!D6),"-",POLJ3!D6)</f>
        <v>6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25</v>
      </c>
      <c r="C303" s="791">
        <f>IF(ISBLANK(POLJ3!C7),"-",POLJ3!C7)</f>
        <v>6</v>
      </c>
      <c r="D303" s="1163">
        <f>IF(ISBLANK(POLJ3!D7),"-",POLJ3!D7)</f>
        <v>19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6365</v>
      </c>
      <c r="C304" s="807">
        <f>IF(ISBLANK(POLJ3!C8),"-",POLJ3!C8)</f>
        <v>813</v>
      </c>
      <c r="D304" s="1164">
        <f>IF(ISBLANK(POLJ3!D8),"-",POLJ3!D8)</f>
        <v>5552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348.26</v>
      </c>
      <c r="C310" s="1165"/>
      <c r="D310" s="3"/>
      <c r="E310" s="5"/>
      <c r="F310" s="5"/>
      <c r="G310" s="815" t="s">
        <v>854</v>
      </c>
      <c r="H310" s="816">
        <f>IF(ISBLANK(POLJ2!H3),"-",POLJ2!H3)</f>
        <v>17819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26163.8</v>
      </c>
      <c r="C311" s="1154"/>
      <c r="D311" s="3"/>
      <c r="E311" s="5"/>
      <c r="F311" s="5"/>
      <c r="G311" s="810" t="s">
        <v>855</v>
      </c>
      <c r="H311" s="248">
        <f>IF(ISBLANK(POLJ2!H4),"-",POLJ2!H4)</f>
        <v>126716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315.72000000000003</v>
      </c>
      <c r="C312" s="1154"/>
      <c r="D312" s="3"/>
      <c r="E312" s="5"/>
      <c r="F312" s="5"/>
      <c r="G312" s="810" t="s">
        <v>856</v>
      </c>
      <c r="H312" s="248">
        <f>IF(ISBLANK(POLJ2!H5),"-",POLJ2!H5)</f>
        <v>31460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0.44</v>
      </c>
      <c r="C313" s="1154"/>
      <c r="D313" s="3"/>
      <c r="E313" s="5"/>
      <c r="F313" s="5"/>
      <c r="G313" s="812" t="s">
        <v>857</v>
      </c>
      <c r="H313" s="249">
        <f>IF(ISBLANK(POLJ2!H6),"-",POLJ2!H6)</f>
        <v>203172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3.58</v>
      </c>
      <c r="C314" s="1154"/>
      <c r="D314" s="3"/>
      <c r="E314" s="5"/>
      <c r="F314" s="5"/>
      <c r="G314" s="814" t="s">
        <v>847</v>
      </c>
      <c r="H314" s="817">
        <f>IF(ISBLANK(POLJ2!H7),"-",POLJ2!H7)</f>
        <v>379167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76.06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26907.86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13.8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550</v>
      </c>
      <c r="I364" s="808">
        <f>IF(ISBLANK(OBRAZ2!I6),"-",OBRAZ2!I6)</f>
        <v>0</v>
      </c>
      <c r="J364" s="808">
        <f>IF(ISBLANK(OBRAZ2!J6),"-",OBRAZ2!J6)</f>
        <v>550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295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36</v>
      </c>
      <c r="I365" s="416">
        <f>IF(ISBLANK(OBRAZ2!I7),"-",OBRAZ2!I7)</f>
        <v>0</v>
      </c>
      <c r="J365" s="416">
        <f>IF(ISBLANK(OBRAZ2!J7),"-",OBRAZ2!J7)</f>
        <v>36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53.7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36</v>
      </c>
      <c r="I366" s="807">
        <f>IF(ISBLANK(OBRAZ2!I8),"-",OBRAZ2!I8)</f>
        <v>0</v>
      </c>
      <c r="J366" s="807">
        <f>IF(ISBLANK(OBRAZ2!J8),"-",OBRAZ2!J8)</f>
        <v>36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204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21.062271062271062</v>
      </c>
      <c r="I375" s="850">
        <f>IF(ISBLANK(OBRAZ2!C12),"-",OBRAZ2!C21)</f>
        <v>24.545454545454547</v>
      </c>
      <c r="J375" s="850">
        <f>IF(ISBLANK(OBRAZ2!D12),"-",OBRAZ2!D21)</f>
        <v>25.614035087719301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35.897435897435898</v>
      </c>
      <c r="I377" s="851">
        <f>IF(ISBLANK(OBRAZ2!C14),"-",OBRAZ2!C23)</f>
        <v>39.81818181818182</v>
      </c>
      <c r="J377" s="851">
        <f>IF(ISBLANK(OBRAZ2!D14),"-",OBRAZ2!D23)</f>
        <v>38.596491228070171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35.34798534798535</v>
      </c>
      <c r="I379" s="851">
        <f>IF(ISBLANK(OBRAZ2!C16),"-",OBRAZ2!C25)</f>
        <v>29.63636363636364</v>
      </c>
      <c r="J379" s="851">
        <f>IF(ISBLANK(OBRAZ2!D16),"-",OBRAZ2!D25)</f>
        <v>30.350877192982455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7.6923076923076925</v>
      </c>
      <c r="I380" s="852">
        <f>IF(ISBLANK(OBRAZ2!C17),"-",OBRAZ2!C26)</f>
        <v>6</v>
      </c>
      <c r="J380" s="852">
        <f>IF(ISBLANK(OBRAZ2!D17),"-",OBRAZ2!D26)</f>
        <v>5.4385964912280702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627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911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225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223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581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171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38.1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3108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777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6111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8.3000000000000007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1.9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986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438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167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129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64.5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32.299999999999997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224.08500000000001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2366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3191.78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13.16206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165</v>
      </c>
      <c r="D696" s="3"/>
      <c r="E696" s="5"/>
      <c r="F696" s="5"/>
      <c r="G696" s="837">
        <v>2012</v>
      </c>
      <c r="H696" s="835">
        <f>IF(ISBLANK(INDEKSI2!B5),"-",INDEKSI2!B5)</f>
        <v>22.19</v>
      </c>
      <c r="I696" s="835">
        <f>IF(ISBLANK(INDEKSI2!C5),"-",INDEKSI2!C5)</f>
        <v>132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21.63</v>
      </c>
      <c r="D697" s="3"/>
      <c r="E697" s="5"/>
      <c r="F697" s="5"/>
      <c r="G697" s="838">
        <v>2013</v>
      </c>
      <c r="H697" s="559">
        <f>IF(ISBLANK(INDEKSI2!B6),"-",INDEKSI2!B6)</f>
        <v>24.57</v>
      </c>
      <c r="I697" s="559">
        <f>IF(ISBLANK(INDEKSI2!C6),"-",INDEKSI2!C6)</f>
        <v>128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24.2</v>
      </c>
      <c r="I698" s="836">
        <f>IF(ISBLANK(INDEKSI2!C7),"-",INDEKSI2!C7)</f>
        <v>128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934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3579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714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15.6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42.3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136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24.2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13.16206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165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21.63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21.51</v>
      </c>
      <c r="C4" s="721">
        <v>128</v>
      </c>
      <c r="D4" s="710"/>
      <c r="E4" s="711"/>
      <c r="F4" s="712"/>
    </row>
    <row r="5" spans="1:6" x14ac:dyDescent="0.25">
      <c r="A5" s="286">
        <v>2012</v>
      </c>
      <c r="B5" s="614">
        <v>22.19</v>
      </c>
      <c r="C5" s="722">
        <v>132</v>
      </c>
      <c r="D5" s="713"/>
      <c r="E5" s="641"/>
      <c r="F5" s="714"/>
    </row>
    <row r="6" spans="1:6" x14ac:dyDescent="0.25">
      <c r="A6" s="286">
        <v>2013</v>
      </c>
      <c r="B6" s="614">
        <v>24.57</v>
      </c>
      <c r="C6" s="722">
        <v>128</v>
      </c>
      <c r="D6" s="715">
        <v>13.16206</v>
      </c>
      <c r="E6" s="609">
        <v>165</v>
      </c>
      <c r="F6" s="716">
        <v>21.63</v>
      </c>
    </row>
    <row r="7" spans="1:6" x14ac:dyDescent="0.25">
      <c r="A7" s="219">
        <v>2014</v>
      </c>
      <c r="B7" s="615">
        <v>24.2</v>
      </c>
      <c r="C7" s="723">
        <v>128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6365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4837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7810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348.26</v>
      </c>
      <c r="G3" s="217" t="s">
        <v>765</v>
      </c>
      <c r="H3" s="71">
        <v>17819</v>
      </c>
    </row>
    <row r="4" spans="1:9" x14ac:dyDescent="0.25">
      <c r="A4" s="286" t="s">
        <v>760</v>
      </c>
      <c r="B4" s="214">
        <v>26163.8</v>
      </c>
      <c r="G4" s="286" t="s">
        <v>766</v>
      </c>
      <c r="H4" s="214">
        <v>126716</v>
      </c>
    </row>
    <row r="5" spans="1:9" x14ac:dyDescent="0.25">
      <c r="A5" s="286" t="s">
        <v>761</v>
      </c>
      <c r="B5" s="214">
        <v>315.72000000000003</v>
      </c>
      <c r="G5" s="286" t="s">
        <v>767</v>
      </c>
      <c r="H5" s="214">
        <v>31460</v>
      </c>
    </row>
    <row r="6" spans="1:9" x14ac:dyDescent="0.25">
      <c r="A6" s="286" t="s">
        <v>762</v>
      </c>
      <c r="B6" s="214">
        <v>0.44</v>
      </c>
      <c r="G6" s="286" t="s">
        <v>768</v>
      </c>
      <c r="H6" s="214">
        <v>203172</v>
      </c>
    </row>
    <row r="7" spans="1:9" x14ac:dyDescent="0.25">
      <c r="A7" s="286" t="s">
        <v>763</v>
      </c>
      <c r="B7" s="214">
        <v>3.58</v>
      </c>
      <c r="G7" s="1" t="s">
        <v>24</v>
      </c>
      <c r="H7" s="288">
        <v>379167</v>
      </c>
    </row>
    <row r="8" spans="1:9" x14ac:dyDescent="0.25">
      <c r="A8" s="287" t="s">
        <v>764</v>
      </c>
      <c r="B8" s="73">
        <v>76.06</v>
      </c>
    </row>
    <row r="9" spans="1:9" x14ac:dyDescent="0.25">
      <c r="A9" s="1" t="s">
        <v>24</v>
      </c>
      <c r="B9" s="288">
        <v>26907.86</v>
      </c>
      <c r="I9" s="41" t="s">
        <v>876</v>
      </c>
    </row>
    <row r="10" spans="1:9" x14ac:dyDescent="0.25">
      <c r="G10" s="29" t="s">
        <v>775</v>
      </c>
      <c r="H10" s="58">
        <v>45743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6237</v>
      </c>
      <c r="C4" s="55">
        <v>862</v>
      </c>
      <c r="D4" s="110">
        <v>5375</v>
      </c>
    </row>
    <row r="5" spans="1:4" ht="30" customHeight="1" x14ac:dyDescent="0.25">
      <c r="A5" s="274" t="s">
        <v>884</v>
      </c>
      <c r="B5" s="212">
        <v>7809</v>
      </c>
      <c r="C5" s="58">
        <v>5124</v>
      </c>
      <c r="D5" s="160">
        <v>2685</v>
      </c>
    </row>
    <row r="6" spans="1:4" x14ac:dyDescent="0.25">
      <c r="A6" s="274" t="s">
        <v>772</v>
      </c>
      <c r="B6" s="212">
        <v>7</v>
      </c>
      <c r="C6" s="58">
        <v>1</v>
      </c>
      <c r="D6" s="160">
        <v>6</v>
      </c>
    </row>
    <row r="7" spans="1:4" ht="30" x14ac:dyDescent="0.25">
      <c r="A7" s="274" t="s">
        <v>773</v>
      </c>
      <c r="B7" s="212">
        <v>25</v>
      </c>
      <c r="C7" s="58">
        <v>6</v>
      </c>
      <c r="D7" s="160">
        <v>19</v>
      </c>
    </row>
    <row r="8" spans="1:4" x14ac:dyDescent="0.25">
      <c r="A8" s="201" t="s">
        <v>774</v>
      </c>
      <c r="B8" s="72">
        <v>6365</v>
      </c>
      <c r="C8" s="61">
        <v>813</v>
      </c>
      <c r="D8" s="111">
        <v>5552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14.285714285714285</v>
      </c>
      <c r="C14" s="276">
        <f>D6/B6*100</f>
        <v>85.714285714285708</v>
      </c>
    </row>
    <row r="15" spans="1:4" ht="60" x14ac:dyDescent="0.25">
      <c r="A15" s="277" t="s">
        <v>885</v>
      </c>
      <c r="B15" s="282">
        <f>C5/B5*100</f>
        <v>65.616596235113335</v>
      </c>
      <c r="C15" s="278">
        <f>D5/B5*100</f>
        <v>34.383403764886673</v>
      </c>
    </row>
    <row r="16" spans="1:4" ht="30" x14ac:dyDescent="0.25">
      <c r="A16" s="279" t="s">
        <v>821</v>
      </c>
      <c r="B16" s="283">
        <f>C4/B4*100</f>
        <v>13.820747154080488</v>
      </c>
      <c r="C16" s="280">
        <f>D4/B4*100</f>
        <v>86.179252845919507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14.285714285714285</v>
      </c>
      <c r="C21" s="276">
        <f>C14</f>
        <v>85.714285714285708</v>
      </c>
    </row>
    <row r="22" spans="1:3" ht="60" x14ac:dyDescent="0.25">
      <c r="A22" s="277" t="s">
        <v>823</v>
      </c>
      <c r="B22" s="282">
        <f t="shared" ref="B22:C23" si="0">B15</f>
        <v>65.616596235113335</v>
      </c>
      <c r="C22" s="278">
        <f t="shared" si="0"/>
        <v>34.383403764886673</v>
      </c>
    </row>
    <row r="23" spans="1:3" ht="30" x14ac:dyDescent="0.25">
      <c r="A23" s="279" t="s">
        <v>858</v>
      </c>
      <c r="B23" s="285">
        <f t="shared" si="0"/>
        <v>13.820747154080488</v>
      </c>
      <c r="C23" s="284">
        <f t="shared" si="0"/>
        <v>86.179252845919507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13.8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295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53.7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204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520</v>
      </c>
      <c r="C6" s="973">
        <v>0</v>
      </c>
      <c r="D6" s="945">
        <v>520</v>
      </c>
      <c r="E6" s="973">
        <v>546</v>
      </c>
      <c r="F6" s="973">
        <v>0</v>
      </c>
      <c r="G6" s="945">
        <v>546</v>
      </c>
      <c r="H6" s="599">
        <v>550</v>
      </c>
      <c r="I6" s="616">
        <v>0</v>
      </c>
      <c r="J6" s="945">
        <v>550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53</v>
      </c>
      <c r="C7" s="975">
        <v>0</v>
      </c>
      <c r="D7" s="976">
        <v>53</v>
      </c>
      <c r="E7" s="975">
        <v>23</v>
      </c>
      <c r="F7" s="975">
        <v>0</v>
      </c>
      <c r="G7" s="976">
        <v>23</v>
      </c>
      <c r="H7" s="753">
        <v>36</v>
      </c>
      <c r="I7" s="690">
        <v>0</v>
      </c>
      <c r="J7" s="976">
        <v>36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36</v>
      </c>
      <c r="I8" s="691">
        <v>0</v>
      </c>
      <c r="J8" s="979">
        <v>36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115</v>
      </c>
      <c r="C12" s="600">
        <v>135</v>
      </c>
      <c r="D12" s="600">
        <v>146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196</v>
      </c>
      <c r="C14" s="751">
        <v>219</v>
      </c>
      <c r="D14" s="751">
        <v>220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193</v>
      </c>
      <c r="C16" s="1029">
        <v>163</v>
      </c>
      <c r="D16" s="751">
        <v>173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42</v>
      </c>
      <c r="C17" s="752">
        <v>33</v>
      </c>
      <c r="D17" s="752">
        <v>31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21.062271062271062</v>
      </c>
      <c r="C21" s="289">
        <f>C12/SUM(C12:C17)*100</f>
        <v>24.545454545454547</v>
      </c>
      <c r="D21" s="289">
        <f>D12/SUM(D12:D17)*100</f>
        <v>25.614035087719301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35.897435897435898</v>
      </c>
      <c r="C23" s="290">
        <f>C14/SUM(C12:C17)*100</f>
        <v>39.81818181818182</v>
      </c>
      <c r="D23" s="290">
        <f>D14/SUM(D12:D17)*100</f>
        <v>38.596491228070171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35.34798534798535</v>
      </c>
      <c r="C25" s="290">
        <f>C16/SUM(C12:C17)*100</f>
        <v>29.63636363636364</v>
      </c>
      <c r="D25" s="290">
        <f>D16/SUM(D12:D17)*100</f>
        <v>30.350877192982455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7.6923076923076925</v>
      </c>
      <c r="C26" s="291">
        <f>C17/SUM(C12:C17)*100</f>
        <v>6</v>
      </c>
      <c r="D26" s="291">
        <f>D17/SUM(D12:D17)*100</f>
        <v>5.4385964912280702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46.8</v>
      </c>
      <c r="C7" s="600">
        <v>49.4</v>
      </c>
      <c r="D7" s="600">
        <v>47.4</v>
      </c>
    </row>
    <row r="8" spans="1:6" x14ac:dyDescent="0.25">
      <c r="A8" s="695" t="s">
        <v>944</v>
      </c>
      <c r="B8" s="751">
        <v>13.7</v>
      </c>
      <c r="C8" s="751">
        <v>12.1</v>
      </c>
      <c r="D8" s="751">
        <v>13.6</v>
      </c>
    </row>
    <row r="9" spans="1:6" x14ac:dyDescent="0.25">
      <c r="A9" s="696" t="s">
        <v>224</v>
      </c>
      <c r="B9" s="752">
        <v>39.6</v>
      </c>
      <c r="C9" s="752">
        <v>38.5</v>
      </c>
      <c r="D9" s="752">
        <v>39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46.8</v>
      </c>
      <c r="C13" s="697">
        <f t="shared" ref="C13:D13" si="1">IF(ISBLANK(C7),"",C7)</f>
        <v>49.4</v>
      </c>
      <c r="D13" s="697">
        <f t="shared" si="1"/>
        <v>47.4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13.7</v>
      </c>
      <c r="C14" s="698">
        <f t="shared" si="2"/>
        <v>12.1</v>
      </c>
      <c r="D14" s="698">
        <f t="shared" si="2"/>
        <v>13.6</v>
      </c>
    </row>
    <row r="15" spans="1:6" x14ac:dyDescent="0.25">
      <c r="A15" s="702" t="s">
        <v>1630</v>
      </c>
      <c r="B15" s="699">
        <f t="shared" si="2"/>
        <v>39.6</v>
      </c>
      <c r="C15" s="699">
        <f t="shared" si="2"/>
        <v>38.5</v>
      </c>
      <c r="D15" s="699">
        <f t="shared" si="2"/>
        <v>39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46.8</v>
      </c>
      <c r="C18" s="697">
        <f t="shared" ref="C18:D18" si="4">IF(ISBLANK(C7),"",C7)</f>
        <v>49.4</v>
      </c>
      <c r="D18" s="697">
        <f t="shared" si="4"/>
        <v>47.4</v>
      </c>
    </row>
    <row r="19" spans="1:5" x14ac:dyDescent="0.25">
      <c r="A19" s="701" t="s">
        <v>1632</v>
      </c>
      <c r="B19" s="698">
        <f t="shared" ref="B19:D20" si="5">IF(ISBLANK(B8),"",B8)</f>
        <v>13.7</v>
      </c>
      <c r="C19" s="698">
        <f t="shared" si="5"/>
        <v>12.1</v>
      </c>
      <c r="D19" s="698">
        <f t="shared" si="5"/>
        <v>13.6</v>
      </c>
    </row>
    <row r="20" spans="1:5" x14ac:dyDescent="0.25">
      <c r="A20" s="702" t="s">
        <v>1633</v>
      </c>
      <c r="B20" s="699">
        <f t="shared" si="5"/>
        <v>39.6</v>
      </c>
      <c r="C20" s="699">
        <f t="shared" si="5"/>
        <v>38.5</v>
      </c>
      <c r="D20" s="699">
        <f t="shared" si="5"/>
        <v>39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107.8</v>
      </c>
      <c r="C5" s="611">
        <v>101.8</v>
      </c>
      <c r="D5" s="1030">
        <v>104.9</v>
      </c>
      <c r="F5" s="28"/>
      <c r="G5" s="693">
        <f>A5</f>
        <v>2020</v>
      </c>
      <c r="H5" s="669">
        <f>IF(ISBLANK(B5),"",B5)</f>
        <v>107.8</v>
      </c>
      <c r="I5" s="618">
        <f t="shared" ref="H5:I7" si="0">IF(ISBLANK(C5),"",C5)</f>
        <v>101.8</v>
      </c>
    </row>
    <row r="6" spans="1:10" x14ac:dyDescent="0.25">
      <c r="A6" s="749">
        <v>2021</v>
      </c>
      <c r="B6" s="601">
        <v>103.3</v>
      </c>
      <c r="C6" s="612">
        <v>101</v>
      </c>
      <c r="D6" s="946">
        <v>102.1</v>
      </c>
      <c r="F6" s="44"/>
      <c r="G6" s="693">
        <f t="shared" ref="G6:G7" si="1">A6</f>
        <v>2021</v>
      </c>
      <c r="H6" s="670">
        <f t="shared" si="0"/>
        <v>103.3</v>
      </c>
      <c r="I6" s="619">
        <f t="shared" si="0"/>
        <v>101</v>
      </c>
    </row>
    <row r="7" spans="1:10" x14ac:dyDescent="0.25">
      <c r="A7" s="750">
        <v>2022</v>
      </c>
      <c r="B7" s="601">
        <v>94.4</v>
      </c>
      <c r="C7" s="612">
        <v>110.2</v>
      </c>
      <c r="D7" s="946">
        <v>103</v>
      </c>
      <c r="F7" s="44"/>
      <c r="G7" s="693">
        <f t="shared" si="1"/>
        <v>2022</v>
      </c>
      <c r="H7" s="671">
        <f t="shared" si="0"/>
        <v>94.4</v>
      </c>
      <c r="I7" s="620">
        <f t="shared" si="0"/>
        <v>110.2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107.8</v>
      </c>
      <c r="I13" s="618">
        <f>IF(ISBLANK(C5),"",C5)</f>
        <v>101.8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103.3</v>
      </c>
      <c r="I14" s="619">
        <f t="shared" si="3"/>
        <v>101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94.4</v>
      </c>
      <c r="I15" s="620">
        <f t="shared" si="4"/>
        <v>110.2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Bogatić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384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24624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-9.3000000000000007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72.81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157.30000000000001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2.91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23766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22757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729</v>
      </c>
      <c r="C63" s="548">
        <f>IF(ISBLANK('DEM2'!C7),"-",'DEM2'!C7)</f>
        <v>732</v>
      </c>
      <c r="D63" s="548"/>
      <c r="E63" s="548">
        <f>IF(ISBLANK('DEM2'!D8),"-",'DEM2'!D8)</f>
        <v>726</v>
      </c>
      <c r="F63" s="548">
        <f>IF(ISBLANK('DEM2'!C8),"-",'DEM2'!C8)</f>
        <v>767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953</v>
      </c>
      <c r="C64" s="317">
        <f>IF(ISBLANK('DEM2'!F7),"-",'DEM2'!F7)</f>
        <v>996</v>
      </c>
      <c r="D64" s="789"/>
      <c r="E64" s="317">
        <f>IF(ISBLANK('DEM2'!G8),"-",'DEM2'!G8)</f>
        <v>886</v>
      </c>
      <c r="F64" s="317">
        <f>IF(ISBLANK('DEM2'!F8),"-",'DEM2'!F8)</f>
        <v>944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554</v>
      </c>
      <c r="C65" s="345">
        <f>IF(ISBLANK('DEM2'!I7),"-",'DEM2'!I7)</f>
        <v>609</v>
      </c>
      <c r="D65" s="393"/>
      <c r="E65" s="345">
        <f>IF(ISBLANK('DEM2'!J8),"-",'DEM2'!J8)</f>
        <v>524</v>
      </c>
      <c r="F65" s="345">
        <f>IF(ISBLANK('DEM2'!I8),"-",'DEM2'!I8)</f>
        <v>576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2095</v>
      </c>
      <c r="C66" s="317">
        <f>IF(ISBLANK('DEM2'!L7),"-",'DEM2'!L7)</f>
        <v>2184</v>
      </c>
      <c r="D66" s="395"/>
      <c r="E66" s="317">
        <f>IF(ISBLANK('DEM2'!M8),"-",'DEM2'!M8)</f>
        <v>2007</v>
      </c>
      <c r="F66" s="317">
        <f>IF(ISBLANK('DEM2'!L8),"-",'DEM2'!L8)</f>
        <v>2141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2054</v>
      </c>
      <c r="C67" s="317">
        <f>IF(ISBLANK('DEM2'!O7),"-",'DEM2'!O7)</f>
        <v>2321</v>
      </c>
      <c r="D67" s="395"/>
      <c r="E67" s="317">
        <f>IF(ISBLANK('DEM2'!P8),"-",'DEM2'!P8)</f>
        <v>1875</v>
      </c>
      <c r="F67" s="317">
        <f>IF(ISBLANK('DEM2'!O8),"-",'DEM2'!O8)</f>
        <v>2103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8000</v>
      </c>
      <c r="C68" s="414">
        <f>IF(ISBLANK('DEM2'!R7),"-",'DEM2'!R7)</f>
        <v>8664</v>
      </c>
      <c r="D68" s="420"/>
      <c r="E68" s="414">
        <f>IF(ISBLANK('DEM2'!S8),"-",'DEM2'!S8)</f>
        <v>7527</v>
      </c>
      <c r="F68" s="414">
        <f>IF(ISBLANK('DEM2'!R8),"-",'DEM2'!R8)</f>
        <v>8259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12714</v>
      </c>
      <c r="C69" s="463">
        <f>IF(ISBLANK('DEM2'!U7),"-",'DEM2'!U7)</f>
        <v>12916</v>
      </c>
      <c r="D69" s="799"/>
      <c r="E69" s="463">
        <f>IF(ISBLANK('DEM2'!V8),"-",'DEM2'!V8)</f>
        <v>12142</v>
      </c>
      <c r="F69" s="463">
        <f>IF(ISBLANK('DEM2'!U8),"-",'DEM2'!U8)</f>
        <v>12482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5229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7040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28.6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64482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2039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42.3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136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15.6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1654499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67191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511532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310349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20774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390443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15856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37271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1514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844959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34314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893466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36284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239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972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651654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6365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7810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4837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45743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6237</v>
      </c>
      <c r="C300" s="808">
        <f>IF(ISBLANK(POLJ3!C4),"-",POLJ3!C4)</f>
        <v>862</v>
      </c>
      <c r="D300" s="1160">
        <f>IF(ISBLANK(POLJ3!D4),"-",POLJ3!D4)</f>
        <v>5375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7809</v>
      </c>
      <c r="C301" s="789">
        <f>IF(ISBLANK(POLJ3!C5),"-",POLJ3!C5)</f>
        <v>5124</v>
      </c>
      <c r="D301" s="1161">
        <f>IF(ISBLANK(POLJ3!D5),"-",POLJ3!D5)</f>
        <v>2685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</v>
      </c>
      <c r="C302" s="790">
        <f>IF(ISBLANK(POLJ3!C6),"-",POLJ3!C6)</f>
        <v>1</v>
      </c>
      <c r="D302" s="1162">
        <f>IF(ISBLANK(POLJ3!D6),"-",POLJ3!D6)</f>
        <v>6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25</v>
      </c>
      <c r="C303" s="791">
        <f>IF(ISBLANK(POLJ3!C7),"-",POLJ3!C7)</f>
        <v>6</v>
      </c>
      <c r="D303" s="1163">
        <f>IF(ISBLANK(POLJ3!D7),"-",POLJ3!D7)</f>
        <v>19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6365</v>
      </c>
      <c r="C304" s="807">
        <f>IF(ISBLANK(POLJ3!C8),"-",POLJ3!C8)</f>
        <v>813</v>
      </c>
      <c r="D304" s="1164">
        <f>IF(ISBLANK(POLJ3!D8),"-",POLJ3!D8)</f>
        <v>5552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348.26</v>
      </c>
      <c r="C310" s="1165"/>
      <c r="D310" s="3"/>
      <c r="E310" s="5"/>
      <c r="F310" s="5"/>
      <c r="G310" s="815" t="s">
        <v>765</v>
      </c>
      <c r="H310" s="816">
        <f>IF(ISBLANK(POLJ2!H3),"-",POLJ2!H3)</f>
        <v>17819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26163.8</v>
      </c>
      <c r="C311" s="1154"/>
      <c r="D311" s="3"/>
      <c r="E311" s="5"/>
      <c r="F311" s="5"/>
      <c r="G311" s="810" t="s">
        <v>766</v>
      </c>
      <c r="H311" s="248">
        <f>IF(ISBLANK(POLJ2!H4),"-",POLJ2!H4)</f>
        <v>126716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315.72000000000003</v>
      </c>
      <c r="C312" s="1154"/>
      <c r="D312" s="3"/>
      <c r="E312" s="5"/>
      <c r="F312" s="5"/>
      <c r="G312" s="810" t="s">
        <v>767</v>
      </c>
      <c r="H312" s="248">
        <f>IF(ISBLANK(POLJ2!H5),"-",POLJ2!H5)</f>
        <v>31460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0.44</v>
      </c>
      <c r="C313" s="1154"/>
      <c r="D313" s="3"/>
      <c r="E313" s="5"/>
      <c r="F313" s="5"/>
      <c r="G313" s="812" t="s">
        <v>768</v>
      </c>
      <c r="H313" s="249">
        <f>IF(ISBLANK(POLJ2!H6),"-",POLJ2!H6)</f>
        <v>203172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3.58</v>
      </c>
      <c r="C314" s="1154"/>
      <c r="D314" s="3"/>
      <c r="E314" s="5"/>
      <c r="F314" s="5"/>
      <c r="G314" s="814" t="s">
        <v>16</v>
      </c>
      <c r="H314" s="817">
        <f>IF(ISBLANK(POLJ2!H7),"-",POLJ2!H7)</f>
        <v>379167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76.06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26907.86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13.8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550</v>
      </c>
      <c r="I364" s="808">
        <f>IF(ISBLANK(OBRAZ2!I6),"-",OBRAZ2!I6)</f>
        <v>0</v>
      </c>
      <c r="J364" s="808">
        <f>IF(ISBLANK(OBRAZ2!J6),"-",OBRAZ2!J6)</f>
        <v>550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295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36</v>
      </c>
      <c r="I365" s="789">
        <f>IF(ISBLANK(OBRAZ2!I7),"-",OBRAZ2!I7)</f>
        <v>0</v>
      </c>
      <c r="J365" s="789">
        <f>IF(ISBLANK(OBRAZ2!J7),"-",OBRAZ2!J7)</f>
        <v>36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53.7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36</v>
      </c>
      <c r="I366" s="807">
        <f>IF(ISBLANK(OBRAZ2!I8),"-",OBRAZ2!I8)</f>
        <v>0</v>
      </c>
      <c r="J366" s="807">
        <f>IF(ISBLANK(OBRAZ2!J8),"-",OBRAZ2!J8)</f>
        <v>36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204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21.062271062271062</v>
      </c>
      <c r="I375" s="850">
        <f>IF(ISBLANK(OBRAZ2!C12),"-",OBRAZ2!C21)</f>
        <v>24.545454545454547</v>
      </c>
      <c r="J375" s="850">
        <f>IF(ISBLANK(OBRAZ2!D12),"-",OBRAZ2!D21)</f>
        <v>25.614035087719301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35.897435897435898</v>
      </c>
      <c r="I377" s="851">
        <f>IF(ISBLANK(OBRAZ2!C14),"-",OBRAZ2!C23)</f>
        <v>39.81818181818182</v>
      </c>
      <c r="J377" s="851">
        <f>IF(ISBLANK(OBRAZ2!D14),"-",OBRAZ2!D23)</f>
        <v>38.596491228070171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35.34798534798535</v>
      </c>
      <c r="I379" s="851">
        <f>IF(ISBLANK(OBRAZ2!C16),"-",OBRAZ2!C25)</f>
        <v>29.63636363636364</v>
      </c>
      <c r="J379" s="851">
        <f>IF(ISBLANK(OBRAZ2!D16),"-",OBRAZ2!D25)</f>
        <v>30.350877192982455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7.6923076923076925</v>
      </c>
      <c r="I380" s="852">
        <f>IF(ISBLANK(OBRAZ2!C17),"-",OBRAZ2!C26)</f>
        <v>6</v>
      </c>
      <c r="J380" s="852">
        <f>IF(ISBLANK(OBRAZ2!D17),"-",OBRAZ2!D26)</f>
        <v>5.4385964912280702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627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911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225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223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581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171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38.1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1.02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3108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777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6111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8.3000000000000007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1.9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986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438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167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129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64.5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32.299999999999997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224.08500000000001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2366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3191.78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13.16206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165</v>
      </c>
      <c r="D696" s="315"/>
      <c r="E696" s="314"/>
      <c r="F696" s="5"/>
      <c r="G696" s="837">
        <v>2012</v>
      </c>
      <c r="H696" s="835">
        <f>IF(ISBLANK(INDEKSI2!B5),"-",INDEKSI2!B5)</f>
        <v>22.19</v>
      </c>
      <c r="I696" s="835">
        <f>IF(ISBLANK(INDEKSI2!C5),"-",INDEKSI2!C5)</f>
        <v>132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21.63</v>
      </c>
      <c r="D697" s="315"/>
      <c r="E697" s="314"/>
      <c r="F697" s="5"/>
      <c r="G697" s="838">
        <v>2013</v>
      </c>
      <c r="H697" s="559">
        <f>IF(ISBLANK(INDEKSI2!B6),"-",INDEKSI2!B6)</f>
        <v>24.57</v>
      </c>
      <c r="I697" s="559">
        <f>IF(ISBLANK(INDEKSI2!C6),"-",INDEKSI2!C6)</f>
        <v>128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24.2</v>
      </c>
      <c r="I698" s="836">
        <f>IF(ISBLANK(INDEKSI2!C7),"-",INDEKSI2!C7)</f>
        <v>128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934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3579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714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13</v>
      </c>
      <c r="D6" s="612">
        <v>0</v>
      </c>
      <c r="E6" s="612">
        <v>13</v>
      </c>
      <c r="F6" s="1033">
        <v>62</v>
      </c>
      <c r="G6" s="612">
        <v>27</v>
      </c>
      <c r="H6" s="980">
        <v>35</v>
      </c>
      <c r="I6" s="1034">
        <v>11.6</v>
      </c>
      <c r="J6" s="612">
        <v>10</v>
      </c>
      <c r="K6" s="1035">
        <v>13.3</v>
      </c>
      <c r="L6" s="1033">
        <v>249</v>
      </c>
      <c r="M6" s="612">
        <v>128</v>
      </c>
      <c r="N6" s="1028">
        <v>121</v>
      </c>
      <c r="O6" s="1034">
        <v>48.6</v>
      </c>
      <c r="P6" s="612">
        <v>49.5</v>
      </c>
      <c r="Q6" s="1028">
        <v>47.7</v>
      </c>
      <c r="R6" s="1033">
        <v>235</v>
      </c>
      <c r="S6" s="612">
        <v>111</v>
      </c>
      <c r="T6" s="1035">
        <v>124</v>
      </c>
    </row>
    <row r="7" spans="1:20" x14ac:dyDescent="0.25">
      <c r="A7" s="286">
        <v>2021</v>
      </c>
      <c r="B7" s="602">
        <v>1</v>
      </c>
      <c r="C7" s="601">
        <v>12</v>
      </c>
      <c r="D7" s="612">
        <v>0</v>
      </c>
      <c r="E7" s="612">
        <v>12</v>
      </c>
      <c r="F7" s="1033">
        <v>92</v>
      </c>
      <c r="G7" s="612">
        <v>48</v>
      </c>
      <c r="H7" s="980">
        <v>44</v>
      </c>
      <c r="I7" s="1034">
        <v>17.2</v>
      </c>
      <c r="J7" s="612">
        <v>17.600000000000001</v>
      </c>
      <c r="K7" s="1035">
        <v>16.7</v>
      </c>
      <c r="L7" s="1033">
        <v>262</v>
      </c>
      <c r="M7" s="612">
        <v>131</v>
      </c>
      <c r="N7" s="1028">
        <v>131</v>
      </c>
      <c r="O7" s="1034">
        <v>50.5</v>
      </c>
      <c r="P7" s="612">
        <v>51.3</v>
      </c>
      <c r="Q7" s="1028">
        <v>49.8</v>
      </c>
      <c r="R7" s="1033">
        <v>196</v>
      </c>
      <c r="S7" s="612">
        <v>101</v>
      </c>
      <c r="T7" s="1035">
        <v>95</v>
      </c>
    </row>
    <row r="8" spans="1:20" x14ac:dyDescent="0.25">
      <c r="A8" s="219">
        <v>2022</v>
      </c>
      <c r="B8" s="617">
        <v>1</v>
      </c>
      <c r="C8" s="947">
        <v>13</v>
      </c>
      <c r="D8" s="981">
        <v>0</v>
      </c>
      <c r="E8" s="981">
        <v>13</v>
      </c>
      <c r="F8" s="1036">
        <v>71</v>
      </c>
      <c r="G8" s="981">
        <v>35</v>
      </c>
      <c r="H8" s="979">
        <v>36</v>
      </c>
      <c r="I8" s="754">
        <v>13.8</v>
      </c>
      <c r="J8" s="981">
        <v>13.3</v>
      </c>
      <c r="K8" s="1037">
        <v>14.2</v>
      </c>
      <c r="L8" s="1036">
        <v>295</v>
      </c>
      <c r="M8" s="981">
        <v>150</v>
      </c>
      <c r="N8" s="691">
        <v>145</v>
      </c>
      <c r="O8" s="754">
        <v>53.7</v>
      </c>
      <c r="P8" s="981">
        <v>54.5</v>
      </c>
      <c r="Q8" s="691">
        <v>53</v>
      </c>
      <c r="R8" s="1036">
        <v>204</v>
      </c>
      <c r="S8" s="981">
        <v>119</v>
      </c>
      <c r="T8" s="1037">
        <v>85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627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911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225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223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73.591549295774655</v>
      </c>
      <c r="C21" s="739">
        <f>B10/(B7+B10)*100</f>
        <v>26.408450704225352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73.591549295774655</v>
      </c>
      <c r="C26" s="739">
        <f>C21</f>
        <v>26.408450704225352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6</v>
      </c>
      <c r="D5" s="914" t="s">
        <v>5</v>
      </c>
      <c r="E5" s="211"/>
      <c r="F5" s="125">
        <v>2021</v>
      </c>
      <c r="G5" s="70">
        <v>6</v>
      </c>
      <c r="H5" s="55">
        <v>0</v>
      </c>
      <c r="I5" s="110">
        <v>6</v>
      </c>
      <c r="J5" s="70">
        <v>8</v>
      </c>
      <c r="K5" s="55">
        <v>0</v>
      </c>
      <c r="L5" s="110">
        <v>8</v>
      </c>
      <c r="M5" s="70">
        <v>641</v>
      </c>
      <c r="N5" s="55">
        <v>951</v>
      </c>
      <c r="O5" s="70">
        <v>228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8</v>
      </c>
      <c r="D6" s="915" t="s">
        <v>5</v>
      </c>
      <c r="E6" s="254"/>
      <c r="F6" s="125">
        <v>2022</v>
      </c>
      <c r="G6" s="212">
        <v>6</v>
      </c>
      <c r="H6" s="58">
        <v>0</v>
      </c>
      <c r="I6" s="160">
        <v>6</v>
      </c>
      <c r="J6" s="212">
        <v>8</v>
      </c>
      <c r="K6" s="58">
        <v>0</v>
      </c>
      <c r="L6" s="160">
        <v>8</v>
      </c>
      <c r="M6" s="212">
        <v>627</v>
      </c>
      <c r="N6" s="58">
        <v>911</v>
      </c>
      <c r="O6" s="212">
        <v>225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</v>
      </c>
      <c r="H7" s="94">
        <v>0</v>
      </c>
      <c r="I7" s="169">
        <v>6</v>
      </c>
      <c r="J7" s="167"/>
      <c r="K7" s="94"/>
      <c r="L7" s="169"/>
      <c r="M7" s="167">
        <v>852</v>
      </c>
      <c r="N7" s="94">
        <v>885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88.7</v>
      </c>
      <c r="C5" s="611">
        <v>90.2</v>
      </c>
      <c r="D5" s="945">
        <v>87.2</v>
      </c>
      <c r="E5" s="610"/>
      <c r="F5" s="611"/>
      <c r="G5" s="945"/>
      <c r="H5" s="610"/>
      <c r="I5" s="611"/>
      <c r="J5" s="945"/>
      <c r="K5" s="610">
        <v>293</v>
      </c>
      <c r="L5" s="611">
        <v>153</v>
      </c>
      <c r="M5" s="945">
        <v>140</v>
      </c>
      <c r="N5" s="610">
        <v>102.8</v>
      </c>
      <c r="O5" s="611">
        <v>105.5</v>
      </c>
      <c r="P5" s="945">
        <v>100</v>
      </c>
      <c r="Q5" s="610">
        <v>1.2</v>
      </c>
      <c r="R5" s="611">
        <v>2.5</v>
      </c>
      <c r="S5" s="945">
        <v>0</v>
      </c>
    </row>
    <row r="6" spans="1:19" x14ac:dyDescent="0.25">
      <c r="A6" s="286">
        <v>2021</v>
      </c>
      <c r="B6" s="457">
        <v>91.8</v>
      </c>
      <c r="C6" s="458">
        <v>91.7</v>
      </c>
      <c r="D6" s="976">
        <v>92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248</v>
      </c>
      <c r="L6" s="458">
        <v>131</v>
      </c>
      <c r="M6" s="976">
        <v>117</v>
      </c>
      <c r="N6" s="457">
        <v>92.5</v>
      </c>
      <c r="O6" s="458">
        <v>94.9</v>
      </c>
      <c r="P6" s="976">
        <v>90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93.7</v>
      </c>
      <c r="C7" s="612">
        <v>92.9</v>
      </c>
      <c r="D7" s="980">
        <v>94.6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223</v>
      </c>
      <c r="L7" s="612">
        <v>112</v>
      </c>
      <c r="M7" s="980">
        <v>111</v>
      </c>
      <c r="N7" s="601">
        <v>94.9</v>
      </c>
      <c r="O7" s="612">
        <v>91.8</v>
      </c>
      <c r="P7" s="980">
        <v>98.2</v>
      </c>
      <c r="Q7" s="601">
        <v>0.5</v>
      </c>
      <c r="R7" s="612">
        <v>-1.1000000000000001</v>
      </c>
      <c r="S7" s="980">
        <v>2.1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511532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20774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149</v>
      </c>
      <c r="C5" s="616">
        <v>84</v>
      </c>
      <c r="D5" s="616">
        <v>65</v>
      </c>
      <c r="E5" s="599">
        <v>475</v>
      </c>
      <c r="F5" s="616">
        <v>268</v>
      </c>
      <c r="G5" s="945">
        <v>207</v>
      </c>
      <c r="H5" s="616">
        <v>0</v>
      </c>
      <c r="I5" s="616">
        <v>0</v>
      </c>
      <c r="J5" s="616">
        <v>0</v>
      </c>
      <c r="K5" s="217">
        <f>SUM(B5,E5,H5)</f>
        <v>624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144</v>
      </c>
      <c r="C6" s="612">
        <v>101</v>
      </c>
      <c r="D6" s="946">
        <v>43</v>
      </c>
      <c r="E6" s="601">
        <v>446</v>
      </c>
      <c r="F6" s="612">
        <v>254</v>
      </c>
      <c r="G6" s="946">
        <v>192</v>
      </c>
      <c r="H6" s="601">
        <v>0</v>
      </c>
      <c r="I6" s="612">
        <v>0</v>
      </c>
      <c r="J6" s="612">
        <v>0</v>
      </c>
      <c r="K6" s="218">
        <f>SUM(B6,E6,H6)</f>
        <v>590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136</v>
      </c>
      <c r="C7" s="612">
        <v>99</v>
      </c>
      <c r="D7" s="946">
        <v>37</v>
      </c>
      <c r="E7" s="601">
        <v>445</v>
      </c>
      <c r="F7" s="612">
        <v>251</v>
      </c>
      <c r="G7" s="946">
        <v>194</v>
      </c>
      <c r="H7" s="601">
        <v>0</v>
      </c>
      <c r="I7" s="612">
        <v>0</v>
      </c>
      <c r="J7" s="612">
        <v>0</v>
      </c>
      <c r="K7" s="218">
        <f>SUM(B7,E7,H7)</f>
        <v>581</v>
      </c>
      <c r="M7" s="106" t="s">
        <v>285</v>
      </c>
      <c r="N7" s="220">
        <f>IF(ISBLANK(G7),"",G7)</f>
        <v>194</v>
      </c>
      <c r="O7" s="107">
        <f>IF(ISBLANK(F7),"",F7)</f>
        <v>251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37</v>
      </c>
      <c r="O8" s="83">
        <f>IF(ISBLANK(C7),"",C7)</f>
        <v>99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194</v>
      </c>
      <c r="O14" s="107">
        <f>IF(ISBLANK(F7),"",F7)</f>
        <v>251</v>
      </c>
      <c r="P14" s="211"/>
    </row>
    <row r="15" spans="1:17" ht="26.25" customHeight="1" x14ac:dyDescent="0.25">
      <c r="M15" s="108" t="s">
        <v>516</v>
      </c>
      <c r="N15" s="170">
        <f>IF(ISBLANK(D7),"",D7)</f>
        <v>37</v>
      </c>
      <c r="O15" s="83">
        <f>IF(ISBLANK(C7),"",C7)</f>
        <v>99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121</v>
      </c>
      <c r="F21" s="616">
        <v>73</v>
      </c>
      <c r="G21" s="945">
        <v>48</v>
      </c>
      <c r="H21" s="616">
        <v>0</v>
      </c>
      <c r="I21" s="616">
        <v>0</v>
      </c>
      <c r="J21" s="616">
        <v>0</v>
      </c>
      <c r="K21" s="217">
        <f>SUM(B21,E21,H21)</f>
        <v>121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29</v>
      </c>
      <c r="C22" s="1028">
        <v>17</v>
      </c>
      <c r="D22" s="980">
        <v>12</v>
      </c>
      <c r="E22" s="1034">
        <v>133</v>
      </c>
      <c r="F22" s="1028">
        <v>62</v>
      </c>
      <c r="G22" s="980">
        <v>71</v>
      </c>
      <c r="H22" s="1034">
        <v>0</v>
      </c>
      <c r="I22" s="1028">
        <v>0</v>
      </c>
      <c r="J22" s="1028">
        <v>0</v>
      </c>
      <c r="K22" s="218">
        <f>SUM(B22,E22,H22)</f>
        <v>162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46</v>
      </c>
      <c r="C23" s="1028">
        <v>22</v>
      </c>
      <c r="D23" s="980">
        <v>24</v>
      </c>
      <c r="E23" s="1034">
        <v>125</v>
      </c>
      <c r="F23" s="1028">
        <v>66</v>
      </c>
      <c r="G23" s="980">
        <v>59</v>
      </c>
      <c r="H23" s="1034">
        <v>0</v>
      </c>
      <c r="I23" s="1028">
        <v>0</v>
      </c>
      <c r="J23" s="1028">
        <v>0</v>
      </c>
      <c r="K23" s="218">
        <f>SUM(B23,E23,H23)</f>
        <v>171</v>
      </c>
      <c r="M23" s="106" t="s">
        <v>285</v>
      </c>
      <c r="N23" s="220">
        <f>IF(ISBLANK(G23),"",G23)</f>
        <v>59</v>
      </c>
      <c r="O23" s="107">
        <f>IF(ISBLANK(F23),"",F23)</f>
        <v>66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24</v>
      </c>
      <c r="O24" s="109">
        <f>IF(ISBLANK(C23),"",C23)</f>
        <v>22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59</v>
      </c>
      <c r="O30" s="107">
        <f>IF(ISBLANK(F23),"",F23)</f>
        <v>66</v>
      </c>
      <c r="P30" s="211"/>
    </row>
    <row r="31" spans="1:17" ht="27.75" customHeight="1" x14ac:dyDescent="0.25">
      <c r="M31" s="108" t="s">
        <v>516</v>
      </c>
      <c r="N31" s="221">
        <f>IF(ISBLANK(D23),"",D23)</f>
        <v>24</v>
      </c>
      <c r="O31" s="109">
        <f>IF(ISBLANK(C23),"",C23)</f>
        <v>22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310349</v>
      </c>
      <c r="D5" s="253"/>
    </row>
    <row r="6" spans="1:4" ht="30" x14ac:dyDescent="0.25">
      <c r="A6" s="686" t="s">
        <v>474</v>
      </c>
      <c r="B6" s="617">
        <v>201183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0.6</v>
      </c>
      <c r="J5" s="611">
        <v>0.8</v>
      </c>
      <c r="K5" s="945">
        <v>0.4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46</v>
      </c>
      <c r="C5" s="207">
        <v>24</v>
      </c>
      <c r="G5" s="113"/>
      <c r="H5" s="174" t="s">
        <v>586</v>
      </c>
      <c r="I5" s="207">
        <v>16</v>
      </c>
      <c r="J5" s="207">
        <v>16</v>
      </c>
    </row>
    <row r="6" spans="1:13" ht="15" customHeight="1" x14ac:dyDescent="0.25">
      <c r="A6" s="175" t="s">
        <v>587</v>
      </c>
      <c r="B6" s="208">
        <v>919</v>
      </c>
      <c r="C6" s="208">
        <v>182</v>
      </c>
      <c r="G6" s="113"/>
      <c r="H6" s="175" t="s">
        <v>587</v>
      </c>
      <c r="I6" s="208">
        <v>195</v>
      </c>
      <c r="J6" s="208">
        <v>78</v>
      </c>
    </row>
    <row r="7" spans="1:13" ht="15" customHeight="1" x14ac:dyDescent="0.25">
      <c r="A7" s="175" t="s">
        <v>588</v>
      </c>
      <c r="B7" s="208">
        <v>2548</v>
      </c>
      <c r="C7" s="208">
        <v>2106</v>
      </c>
      <c r="G7" s="113"/>
      <c r="H7" s="175" t="s">
        <v>588</v>
      </c>
      <c r="I7" s="208">
        <v>1240</v>
      </c>
      <c r="J7" s="208">
        <v>753</v>
      </c>
    </row>
    <row r="8" spans="1:13" ht="15" customHeight="1" x14ac:dyDescent="0.25">
      <c r="A8" s="175" t="s">
        <v>589</v>
      </c>
      <c r="B8" s="208">
        <v>3653</v>
      </c>
      <c r="C8" s="208">
        <v>3978</v>
      </c>
      <c r="G8" s="113"/>
      <c r="H8" s="175" t="s">
        <v>589</v>
      </c>
      <c r="I8" s="208">
        <v>3118</v>
      </c>
      <c r="J8" s="208">
        <v>3079</v>
      </c>
    </row>
    <row r="9" spans="1:13" ht="15" customHeight="1" x14ac:dyDescent="0.25">
      <c r="A9" s="175" t="s">
        <v>590</v>
      </c>
      <c r="B9" s="208">
        <v>4326</v>
      </c>
      <c r="C9" s="208">
        <v>5268</v>
      </c>
      <c r="G9" s="113"/>
      <c r="H9" s="175" t="s">
        <v>590</v>
      </c>
      <c r="I9" s="208">
        <v>4783</v>
      </c>
      <c r="J9" s="208">
        <v>5815</v>
      </c>
    </row>
    <row r="10" spans="1:13" ht="15" customHeight="1" x14ac:dyDescent="0.25">
      <c r="A10" s="175" t="s">
        <v>591</v>
      </c>
      <c r="B10" s="208">
        <v>407</v>
      </c>
      <c r="C10" s="208">
        <v>390</v>
      </c>
      <c r="G10" s="113"/>
      <c r="H10" s="175" t="s">
        <v>591</v>
      </c>
      <c r="I10" s="208">
        <v>480</v>
      </c>
      <c r="J10" s="208">
        <v>388</v>
      </c>
    </row>
    <row r="11" spans="1:13" ht="15" customHeight="1" x14ac:dyDescent="0.25">
      <c r="A11" s="176" t="s">
        <v>592</v>
      </c>
      <c r="B11" s="209">
        <v>399</v>
      </c>
      <c r="C11" s="209">
        <v>431</v>
      </c>
      <c r="G11" s="113"/>
      <c r="H11" s="176" t="s">
        <v>592</v>
      </c>
      <c r="I11" s="209">
        <v>661</v>
      </c>
      <c r="J11" s="209">
        <v>612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46</v>
      </c>
      <c r="C17" s="178">
        <f>IF(ISBLANK(C5),"0",C5)</f>
        <v>24</v>
      </c>
      <c r="G17" s="113"/>
      <c r="H17" s="174" t="s">
        <v>586</v>
      </c>
      <c r="I17" s="177">
        <f>IF(ISBLANK(I5),"0",I5)</f>
        <v>16</v>
      </c>
      <c r="J17" s="178">
        <f>IF(ISBLANK(J5),"0",J5)</f>
        <v>16</v>
      </c>
    </row>
    <row r="18" spans="1:13" ht="15" customHeight="1" x14ac:dyDescent="0.25">
      <c r="A18" s="175" t="s">
        <v>587</v>
      </c>
      <c r="B18" s="179">
        <f t="shared" ref="B18:C18" si="0">IF(ISBLANK(B6),"0",B6)</f>
        <v>919</v>
      </c>
      <c r="C18" s="180">
        <f t="shared" si="0"/>
        <v>182</v>
      </c>
      <c r="G18" s="113"/>
      <c r="H18" s="175" t="s">
        <v>587</v>
      </c>
      <c r="I18" s="179">
        <f t="shared" ref="I18:J18" si="1">IF(ISBLANK(I6),"0",I6)</f>
        <v>195</v>
      </c>
      <c r="J18" s="180">
        <f t="shared" si="1"/>
        <v>78</v>
      </c>
    </row>
    <row r="19" spans="1:13" ht="15" customHeight="1" x14ac:dyDescent="0.25">
      <c r="A19" s="175" t="s">
        <v>588</v>
      </c>
      <c r="B19" s="179">
        <f t="shared" ref="B19:C19" si="2">IF(ISBLANK(B7),"0",B7)</f>
        <v>2548</v>
      </c>
      <c r="C19" s="180">
        <f t="shared" si="2"/>
        <v>2106</v>
      </c>
      <c r="G19" s="113"/>
      <c r="H19" s="175" t="s">
        <v>588</v>
      </c>
      <c r="I19" s="179">
        <f t="shared" ref="I19:J19" si="3">IF(ISBLANK(I7),"0",I7)</f>
        <v>1240</v>
      </c>
      <c r="J19" s="180">
        <f t="shared" si="3"/>
        <v>753</v>
      </c>
    </row>
    <row r="20" spans="1:13" ht="15" customHeight="1" x14ac:dyDescent="0.25">
      <c r="A20" s="175" t="s">
        <v>589</v>
      </c>
      <c r="B20" s="179">
        <f t="shared" ref="B20:C20" si="4">IF(ISBLANK(B8),"0",B8)</f>
        <v>3653</v>
      </c>
      <c r="C20" s="180">
        <f t="shared" si="4"/>
        <v>3978</v>
      </c>
      <c r="G20" s="113"/>
      <c r="H20" s="175" t="s">
        <v>589</v>
      </c>
      <c r="I20" s="179">
        <f t="shared" ref="I20:J20" si="5">IF(ISBLANK(I8),"0",I8)</f>
        <v>3118</v>
      </c>
      <c r="J20" s="180">
        <f t="shared" si="5"/>
        <v>3079</v>
      </c>
    </row>
    <row r="21" spans="1:13" ht="15" customHeight="1" x14ac:dyDescent="0.25">
      <c r="A21" s="175" t="s">
        <v>590</v>
      </c>
      <c r="B21" s="179">
        <f t="shared" ref="B21:C21" si="6">IF(ISBLANK(B9),"0",B9)</f>
        <v>4326</v>
      </c>
      <c r="C21" s="180">
        <f t="shared" si="6"/>
        <v>5268</v>
      </c>
      <c r="G21" s="113"/>
      <c r="H21" s="175" t="s">
        <v>590</v>
      </c>
      <c r="I21" s="179">
        <f t="shared" ref="I21:J21" si="7">IF(ISBLANK(I9),"0",I9)</f>
        <v>4783</v>
      </c>
      <c r="J21" s="180">
        <f t="shared" si="7"/>
        <v>5815</v>
      </c>
    </row>
    <row r="22" spans="1:13" ht="15" customHeight="1" x14ac:dyDescent="0.25">
      <c r="A22" s="175" t="s">
        <v>591</v>
      </c>
      <c r="B22" s="179">
        <f t="shared" ref="B22:C22" si="8">IF(ISBLANK(B10),"0",B10)</f>
        <v>407</v>
      </c>
      <c r="C22" s="180">
        <f t="shared" si="8"/>
        <v>390</v>
      </c>
      <c r="G22" s="113"/>
      <c r="H22" s="175" t="s">
        <v>591</v>
      </c>
      <c r="I22" s="179">
        <f t="shared" ref="I22:J22" si="9">IF(ISBLANK(I10),"0",I10)</f>
        <v>480</v>
      </c>
      <c r="J22" s="180">
        <f t="shared" si="9"/>
        <v>388</v>
      </c>
    </row>
    <row r="23" spans="1:13" ht="15" customHeight="1" x14ac:dyDescent="0.25">
      <c r="A23" s="176" t="s">
        <v>592</v>
      </c>
      <c r="B23" s="181">
        <f t="shared" ref="B23:C23" si="10">IF(ISBLANK(B11),"0",B11)</f>
        <v>399</v>
      </c>
      <c r="C23" s="182">
        <f t="shared" si="10"/>
        <v>431</v>
      </c>
      <c r="G23" s="113"/>
      <c r="H23" s="176" t="s">
        <v>592</v>
      </c>
      <c r="I23" s="181">
        <f t="shared" ref="I23:J23" si="11">IF(ISBLANK(I11),"0",I11)</f>
        <v>661</v>
      </c>
      <c r="J23" s="182">
        <f t="shared" si="11"/>
        <v>612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0.37404456009107173</v>
      </c>
      <c r="C29" s="184">
        <f>C17/SUM(C17:C23)*100</f>
        <v>0.1938767267145973</v>
      </c>
      <c r="D29" s="253"/>
      <c r="E29" s="253"/>
      <c r="G29" s="113"/>
      <c r="H29" s="174" t="s">
        <v>593</v>
      </c>
      <c r="I29" s="184">
        <f>I17/SUM(I17:I23)*100</f>
        <v>0.15248260745258743</v>
      </c>
      <c r="J29" s="184">
        <f>J17/SUM(J17:J23)*100</f>
        <v>0.14896192160878877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7.472759798341194</v>
      </c>
      <c r="C30" s="185">
        <f>C18/SUM(C17:C23)*100</f>
        <v>1.470231844252363</v>
      </c>
      <c r="D30" s="253"/>
      <c r="E30" s="253"/>
      <c r="G30" s="113"/>
      <c r="H30" s="175" t="s">
        <v>594</v>
      </c>
      <c r="I30" s="185">
        <f>I18/SUM(I17:I23)*100</f>
        <v>1.8583817783284093</v>
      </c>
      <c r="J30" s="185">
        <f>J18/SUM(J17:J23)*100</f>
        <v>0.72618936784284516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20.718816067653275</v>
      </c>
      <c r="C31" s="185">
        <f>C19/SUM(C17:C23)*100</f>
        <v>17.012682769205913</v>
      </c>
      <c r="D31" s="253"/>
      <c r="E31" s="253"/>
      <c r="G31" s="113"/>
      <c r="H31" s="175" t="s">
        <v>595</v>
      </c>
      <c r="I31" s="185">
        <f>I19/SUM(I17:I23)*100</f>
        <v>11.817402077575528</v>
      </c>
      <c r="J31" s="185">
        <f>J19/SUM(J17:J23)*100</f>
        <v>7.0105204357136213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29.704016913319236</v>
      </c>
      <c r="C32" s="185">
        <f>C20/SUM(C17:C23)*100</f>
        <v>32.135067452944504</v>
      </c>
      <c r="D32" s="253"/>
      <c r="E32" s="253"/>
      <c r="G32" s="113"/>
      <c r="H32" s="175" t="s">
        <v>596</v>
      </c>
      <c r="I32" s="185">
        <f>I20/SUM(I17:I23)*100</f>
        <v>29.71504812732298</v>
      </c>
      <c r="J32" s="185">
        <f>J20/SUM(J17:J23)*100</f>
        <v>28.665859789591288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35.176451455521224</v>
      </c>
      <c r="C33" s="185">
        <f>C21/SUM(C17:C23)*100</f>
        <v>42.555941513854108</v>
      </c>
      <c r="D33" s="253"/>
      <c r="E33" s="253"/>
      <c r="G33" s="113"/>
      <c r="H33" s="175" t="s">
        <v>597</v>
      </c>
      <c r="I33" s="185">
        <f>I21/SUM(I17:I23)*100</f>
        <v>45.582769465357856</v>
      </c>
      <c r="J33" s="185">
        <f>J21/SUM(J17:J23)*100</f>
        <v>54.138348384694154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3.3094812164579608</v>
      </c>
      <c r="C34" s="185">
        <f>C22/SUM(C17:C23)*100</f>
        <v>3.1504968091122061</v>
      </c>
      <c r="D34" s="253"/>
      <c r="E34" s="253"/>
      <c r="G34" s="113"/>
      <c r="H34" s="175" t="s">
        <v>598</v>
      </c>
      <c r="I34" s="185">
        <f>I22/SUM(I17:I23)*100</f>
        <v>4.5744782235776231</v>
      </c>
      <c r="J34" s="185">
        <f>J22/SUM(J17:J23)*100</f>
        <v>3.612326599013127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3.244429988616035</v>
      </c>
      <c r="C35" s="186">
        <f>C23/SUM(C17:C23)*100</f>
        <v>3.4817028839163102</v>
      </c>
      <c r="D35" s="253"/>
      <c r="E35" s="253"/>
      <c r="G35" s="113"/>
      <c r="H35" s="176" t="s">
        <v>599</v>
      </c>
      <c r="I35" s="186">
        <f>I23/SUM(I17:I23)*100</f>
        <v>6.2994377203850194</v>
      </c>
      <c r="J35" s="186">
        <f>J23/SUM(J17:J23)*100</f>
        <v>5.6977935015361698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0.37404456009107173</v>
      </c>
      <c r="C41" s="184">
        <f t="shared" si="12"/>
        <v>0.1938767267145973</v>
      </c>
      <c r="G41" s="113"/>
      <c r="H41" s="174" t="s">
        <v>601</v>
      </c>
      <c r="I41" s="184">
        <f t="shared" ref="I41:J41" si="13">I29</f>
        <v>0.15248260745258743</v>
      </c>
      <c r="J41" s="184">
        <f t="shared" si="13"/>
        <v>0.14896192160878877</v>
      </c>
    </row>
    <row r="42" spans="1:12" x14ac:dyDescent="0.25">
      <c r="A42" s="175" t="s">
        <v>602</v>
      </c>
      <c r="B42" s="185">
        <f t="shared" si="12"/>
        <v>7.472759798341194</v>
      </c>
      <c r="C42" s="185">
        <f t="shared" si="12"/>
        <v>1.470231844252363</v>
      </c>
      <c r="G42" s="113"/>
      <c r="H42" s="175" t="s">
        <v>602</v>
      </c>
      <c r="I42" s="185">
        <f t="shared" ref="I42:J42" si="14">I30</f>
        <v>1.8583817783284093</v>
      </c>
      <c r="J42" s="185">
        <f t="shared" si="14"/>
        <v>0.72618936784284516</v>
      </c>
    </row>
    <row r="43" spans="1:12" x14ac:dyDescent="0.25">
      <c r="A43" s="175" t="s">
        <v>603</v>
      </c>
      <c r="B43" s="185">
        <f t="shared" si="12"/>
        <v>20.718816067653275</v>
      </c>
      <c r="C43" s="185">
        <f t="shared" si="12"/>
        <v>17.012682769205913</v>
      </c>
      <c r="G43" s="113"/>
      <c r="H43" s="175" t="s">
        <v>603</v>
      </c>
      <c r="I43" s="185">
        <f t="shared" ref="I43:J43" si="15">I31</f>
        <v>11.817402077575528</v>
      </c>
      <c r="J43" s="185">
        <f t="shared" si="15"/>
        <v>7.0105204357136213</v>
      </c>
    </row>
    <row r="44" spans="1:12" x14ac:dyDescent="0.25">
      <c r="A44" s="175" t="s">
        <v>604</v>
      </c>
      <c r="B44" s="185">
        <f t="shared" si="12"/>
        <v>29.704016913319236</v>
      </c>
      <c r="C44" s="185">
        <f t="shared" si="12"/>
        <v>32.135067452944504</v>
      </c>
      <c r="G44" s="113"/>
      <c r="H44" s="175" t="s">
        <v>604</v>
      </c>
      <c r="I44" s="185">
        <f t="shared" ref="I44:J44" si="16">I32</f>
        <v>29.71504812732298</v>
      </c>
      <c r="J44" s="185">
        <f t="shared" si="16"/>
        <v>28.665859789591288</v>
      </c>
    </row>
    <row r="45" spans="1:12" x14ac:dyDescent="0.25">
      <c r="A45" s="175" t="s">
        <v>605</v>
      </c>
      <c r="B45" s="185">
        <f t="shared" si="12"/>
        <v>35.176451455521224</v>
      </c>
      <c r="C45" s="185">
        <f t="shared" si="12"/>
        <v>42.555941513854108</v>
      </c>
      <c r="G45" s="113"/>
      <c r="H45" s="175" t="s">
        <v>605</v>
      </c>
      <c r="I45" s="185">
        <f t="shared" ref="I45:J45" si="17">I33</f>
        <v>45.582769465357856</v>
      </c>
      <c r="J45" s="185">
        <f t="shared" si="17"/>
        <v>54.138348384694154</v>
      </c>
    </row>
    <row r="46" spans="1:12" x14ac:dyDescent="0.25">
      <c r="A46" s="175" t="s">
        <v>606</v>
      </c>
      <c r="B46" s="185">
        <f t="shared" si="12"/>
        <v>3.3094812164579608</v>
      </c>
      <c r="C46" s="185">
        <f t="shared" si="12"/>
        <v>3.1504968091122061</v>
      </c>
      <c r="G46" s="113"/>
      <c r="H46" s="175" t="s">
        <v>606</v>
      </c>
      <c r="I46" s="185">
        <f t="shared" ref="I46:J46" si="18">I34</f>
        <v>4.5744782235776231</v>
      </c>
      <c r="J46" s="185">
        <f t="shared" si="18"/>
        <v>3.612326599013127</v>
      </c>
    </row>
    <row r="47" spans="1:12" x14ac:dyDescent="0.25">
      <c r="A47" s="176" t="s">
        <v>607</v>
      </c>
      <c r="B47" s="186">
        <f t="shared" si="12"/>
        <v>3.244429988616035</v>
      </c>
      <c r="C47" s="186">
        <f t="shared" si="12"/>
        <v>3.4817028839163102</v>
      </c>
      <c r="G47" s="113"/>
      <c r="H47" s="176" t="s">
        <v>607</v>
      </c>
      <c r="I47" s="186">
        <f t="shared" ref="I47:J47" si="19">I35</f>
        <v>6.2994377203850194</v>
      </c>
      <c r="J47" s="186">
        <f t="shared" si="19"/>
        <v>5.6977935015361698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8338</v>
      </c>
      <c r="C5" s="207">
        <v>7818</v>
      </c>
      <c r="D5" s="253"/>
      <c r="E5" s="253"/>
      <c r="F5" s="1003"/>
      <c r="H5" s="174" t="s">
        <v>624</v>
      </c>
      <c r="I5" s="207">
        <v>3783</v>
      </c>
      <c r="J5" s="207">
        <v>3450</v>
      </c>
    </row>
    <row r="6" spans="1:10" ht="15" customHeight="1" x14ac:dyDescent="0.25">
      <c r="A6" s="175" t="s">
        <v>625</v>
      </c>
      <c r="B6" s="208">
        <v>2071</v>
      </c>
      <c r="C6" s="208">
        <v>2423</v>
      </c>
      <c r="D6" s="253"/>
      <c r="E6" s="253"/>
      <c r="F6" s="1003"/>
      <c r="H6" s="175" t="s">
        <v>625</v>
      </c>
      <c r="I6" s="208">
        <v>3585</v>
      </c>
      <c r="J6" s="208">
        <v>4249</v>
      </c>
    </row>
    <row r="7" spans="1:10" ht="15" customHeight="1" x14ac:dyDescent="0.25">
      <c r="A7" s="176" t="s">
        <v>626</v>
      </c>
      <c r="B7" s="209">
        <v>1889</v>
      </c>
      <c r="C7" s="209">
        <v>2138</v>
      </c>
      <c r="D7" s="253"/>
      <c r="E7" s="253"/>
      <c r="F7" s="1003"/>
      <c r="H7" s="175" t="s">
        <v>626</v>
      </c>
      <c r="I7" s="208">
        <v>3102</v>
      </c>
      <c r="J7" s="208">
        <v>3018</v>
      </c>
    </row>
    <row r="8" spans="1:10" x14ac:dyDescent="0.25">
      <c r="D8" s="253"/>
      <c r="E8" s="253"/>
      <c r="F8" s="1003"/>
      <c r="H8" s="176" t="s">
        <v>2351</v>
      </c>
      <c r="I8" s="209">
        <v>23</v>
      </c>
      <c r="J8" s="209">
        <v>24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8338</v>
      </c>
      <c r="C13" s="178">
        <f>IF(ISBLANK(C5),"0",C5)</f>
        <v>7818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2071</v>
      </c>
      <c r="C14" s="180">
        <f t="shared" si="0"/>
        <v>2423</v>
      </c>
      <c r="D14" s="253"/>
      <c r="E14" s="253"/>
      <c r="F14" s="1003"/>
      <c r="H14" s="174" t="s">
        <v>624</v>
      </c>
      <c r="I14" s="177">
        <f>IF(ISBLANK(I5),"0",I5)</f>
        <v>3783</v>
      </c>
      <c r="J14" s="178">
        <f>IF(ISBLANK(J5),"0",J5)</f>
        <v>3450</v>
      </c>
    </row>
    <row r="15" spans="1:10" ht="15" customHeight="1" x14ac:dyDescent="0.25">
      <c r="A15" s="176" t="s">
        <v>626</v>
      </c>
      <c r="B15" s="181">
        <f t="shared" si="0"/>
        <v>1889</v>
      </c>
      <c r="C15" s="182">
        <f t="shared" si="0"/>
        <v>2138</v>
      </c>
      <c r="D15" s="253"/>
      <c r="E15" s="253"/>
      <c r="F15" s="1003"/>
      <c r="H15" s="175" t="s">
        <v>625</v>
      </c>
      <c r="I15" s="179">
        <f t="shared" ref="I15:J15" si="1">IF(ISBLANK(I6),"0",I6)</f>
        <v>3585</v>
      </c>
      <c r="J15" s="180">
        <f t="shared" si="1"/>
        <v>4249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3102</v>
      </c>
      <c r="J16" s="180">
        <f t="shared" si="2"/>
        <v>3018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23</v>
      </c>
      <c r="J17" s="182">
        <f t="shared" si="3"/>
        <v>24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67.799642218246873</v>
      </c>
      <c r="C21" s="184">
        <f>C13/SUM(C13:C15)*100</f>
        <v>63.155343727280069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16.840136607578469</v>
      </c>
      <c r="C22" s="185">
        <f>C14/SUM(C13:C15)*100</f>
        <v>19.573471201227886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15.360221174174663</v>
      </c>
      <c r="C23" s="186">
        <f>C15/SUM(C13:C15)*100</f>
        <v>17.271185071492042</v>
      </c>
      <c r="D23" s="253"/>
      <c r="E23" s="253"/>
      <c r="F23" s="1003"/>
      <c r="H23" s="174" t="s">
        <v>629</v>
      </c>
      <c r="I23" s="184">
        <f>I14/SUM(I14:I17)*100</f>
        <v>36.052606499571141</v>
      </c>
      <c r="J23" s="184">
        <f>J14/SUM(J14:J17)*100</f>
        <v>32.119914346895072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34.165634232345369</v>
      </c>
      <c r="J24" s="185">
        <f>J15/SUM(J14:J17)*100</f>
        <v>39.558700307233963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29.562565519870386</v>
      </c>
      <c r="J25" s="185">
        <f>J16/SUM(J14:J17)*100</f>
        <v>28.09794246345778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0.21919374821309442</v>
      </c>
      <c r="J26" s="186">
        <f>J17/SUM(J14:J17)*100</f>
        <v>0.22344288241318314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67.799642218246873</v>
      </c>
      <c r="C29" s="189">
        <f t="shared" si="4"/>
        <v>63.155343727280069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16.840136607578469</v>
      </c>
      <c r="C30" s="192">
        <f t="shared" si="4"/>
        <v>19.573471201227886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15.360221174174663</v>
      </c>
      <c r="C31" s="195">
        <f t="shared" si="4"/>
        <v>17.271185071492042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36.052606499571141</v>
      </c>
      <c r="J32" s="189">
        <f>J23</f>
        <v>32.119914346895072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34.165634232345369</v>
      </c>
      <c r="J33" s="192">
        <f t="shared" si="5"/>
        <v>39.558700307233963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29.562565519870386</v>
      </c>
      <c r="J34" s="192">
        <f t="shared" si="6"/>
        <v>28.09794246345778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0.21919374821309442</v>
      </c>
      <c r="J35" s="195">
        <f t="shared" si="7"/>
        <v>0.22344288241318314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384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24624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-9.3000000000000007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72.81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157.30000000000001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7</v>
      </c>
      <c r="E5" s="28"/>
      <c r="J5" s="654" t="s">
        <v>542</v>
      </c>
      <c r="K5" s="669">
        <f>IF(ISBLANK(B5),"",B5)</f>
        <v>2</v>
      </c>
      <c r="L5" s="618">
        <f>IF(ISBLANK(C5),"",C5)</f>
        <v>7</v>
      </c>
      <c r="N5" s="28"/>
    </row>
    <row r="6" spans="1:15" x14ac:dyDescent="0.25">
      <c r="A6" s="656" t="s">
        <v>543</v>
      </c>
      <c r="B6" s="657">
        <v>3</v>
      </c>
      <c r="C6" s="657">
        <v>2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17</v>
      </c>
      <c r="C7" s="657">
        <v>16</v>
      </c>
      <c r="E7" s="44"/>
      <c r="J7" s="656" t="s">
        <v>641</v>
      </c>
      <c r="K7" s="670">
        <f t="shared" si="0"/>
        <v>17</v>
      </c>
      <c r="L7" s="619">
        <f t="shared" si="1"/>
        <v>16</v>
      </c>
      <c r="N7" s="44"/>
    </row>
    <row r="8" spans="1:15" x14ac:dyDescent="0.25">
      <c r="A8" s="650" t="s">
        <v>642</v>
      </c>
      <c r="B8" s="651">
        <v>17</v>
      </c>
      <c r="C8" s="651">
        <v>18</v>
      </c>
      <c r="E8" s="21"/>
      <c r="J8" s="650" t="s">
        <v>642</v>
      </c>
      <c r="K8" s="670">
        <f t="shared" si="0"/>
        <v>17</v>
      </c>
      <c r="L8" s="619">
        <f t="shared" si="1"/>
        <v>18</v>
      </c>
      <c r="N8" s="21"/>
    </row>
    <row r="9" spans="1:15" x14ac:dyDescent="0.25">
      <c r="A9" s="650" t="s">
        <v>643</v>
      </c>
      <c r="B9" s="651">
        <v>67</v>
      </c>
      <c r="C9" s="651">
        <v>32</v>
      </c>
      <c r="E9" s="21"/>
      <c r="J9" s="650" t="s">
        <v>643</v>
      </c>
      <c r="K9" s="670">
        <f t="shared" si="0"/>
        <v>67</v>
      </c>
      <c r="L9" s="619">
        <f t="shared" si="1"/>
        <v>32</v>
      </c>
      <c r="N9" s="21"/>
    </row>
    <row r="10" spans="1:15" x14ac:dyDescent="0.25">
      <c r="A10" s="652" t="s">
        <v>365</v>
      </c>
      <c r="B10" s="653">
        <v>613</v>
      </c>
      <c r="C10" s="653">
        <v>66</v>
      </c>
      <c r="J10" s="652" t="s">
        <v>365</v>
      </c>
      <c r="K10" s="671">
        <f t="shared" si="0"/>
        <v>613</v>
      </c>
      <c r="L10" s="620">
        <f t="shared" si="1"/>
        <v>66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5.53</v>
      </c>
      <c r="C15" s="197"/>
      <c r="D15" s="253"/>
      <c r="E15" s="211"/>
      <c r="F15" s="253"/>
      <c r="G15" s="253"/>
      <c r="J15" s="673" t="s">
        <v>488</v>
      </c>
      <c r="K15" s="674">
        <f>B15</f>
        <v>5.53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1.07</v>
      </c>
      <c r="C16" s="197"/>
      <c r="D16" s="253"/>
      <c r="E16" s="254"/>
      <c r="F16" s="253"/>
      <c r="G16" s="253"/>
      <c r="J16" s="675" t="s">
        <v>489</v>
      </c>
      <c r="K16" s="676">
        <f>B16</f>
        <v>1.07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3.29</v>
      </c>
      <c r="C19" s="198"/>
      <c r="D19" s="255"/>
      <c r="E19" s="256"/>
      <c r="F19" s="253"/>
      <c r="G19" s="253"/>
      <c r="J19" s="672" t="s">
        <v>502</v>
      </c>
      <c r="K19" s="676">
        <f>B19</f>
        <v>3.29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3.29</v>
      </c>
      <c r="C21" s="253"/>
      <c r="D21" s="253"/>
      <c r="E21" s="253"/>
      <c r="F21" s="253"/>
      <c r="G21" s="253"/>
      <c r="J21" s="661" t="s">
        <v>498</v>
      </c>
      <c r="K21" s="679">
        <f>B21</f>
        <v>3.29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9</v>
      </c>
      <c r="C34" s="657">
        <v>9</v>
      </c>
      <c r="E34" s="44"/>
      <c r="J34" s="656" t="s">
        <v>641</v>
      </c>
      <c r="K34" s="670">
        <f t="shared" si="2"/>
        <v>9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11</v>
      </c>
      <c r="C35" s="651">
        <v>13</v>
      </c>
      <c r="E35" s="21"/>
      <c r="J35" s="650" t="s">
        <v>642</v>
      </c>
      <c r="K35" s="670">
        <f t="shared" si="2"/>
        <v>11</v>
      </c>
      <c r="L35" s="619">
        <f t="shared" si="3"/>
        <v>13</v>
      </c>
      <c r="N35" s="21"/>
    </row>
    <row r="36" spans="1:15" x14ac:dyDescent="0.25">
      <c r="A36" s="650" t="s">
        <v>643</v>
      </c>
      <c r="B36" s="651">
        <v>14</v>
      </c>
      <c r="C36" s="651">
        <v>8</v>
      </c>
      <c r="E36" s="21"/>
      <c r="J36" s="650" t="s">
        <v>643</v>
      </c>
      <c r="K36" s="670">
        <f t="shared" si="2"/>
        <v>14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81</v>
      </c>
      <c r="C37" s="653">
        <v>16</v>
      </c>
      <c r="J37" s="652" t="s">
        <v>365</v>
      </c>
      <c r="K37" s="671">
        <f t="shared" si="2"/>
        <v>81</v>
      </c>
      <c r="L37" s="620">
        <f t="shared" si="3"/>
        <v>16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1.05</v>
      </c>
      <c r="C42" s="197"/>
      <c r="D42" s="253"/>
      <c r="E42" s="211"/>
      <c r="F42" s="253"/>
      <c r="G42" s="253"/>
      <c r="J42" s="673" t="s">
        <v>488</v>
      </c>
      <c r="K42" s="674">
        <f>B42</f>
        <v>1.05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0.41</v>
      </c>
      <c r="C43" s="197"/>
      <c r="D43" s="253"/>
      <c r="E43" s="254"/>
      <c r="F43" s="253"/>
      <c r="G43" s="253"/>
      <c r="J43" s="675" t="s">
        <v>489</v>
      </c>
      <c r="K43" s="676">
        <f>B43</f>
        <v>0.41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0.72</v>
      </c>
      <c r="C46" s="198"/>
      <c r="D46" s="255"/>
      <c r="E46" s="256"/>
      <c r="F46" s="253"/>
      <c r="G46" s="253"/>
      <c r="J46" s="672" t="s">
        <v>502</v>
      </c>
      <c r="K46" s="676">
        <f>B46</f>
        <v>0.72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0.72</v>
      </c>
      <c r="C48" s="253"/>
      <c r="D48" s="253"/>
      <c r="E48" s="253"/>
      <c r="F48" s="253"/>
      <c r="G48" s="253"/>
      <c r="J48" s="661" t="s">
        <v>498</v>
      </c>
      <c r="K48" s="679">
        <f>B48</f>
        <v>0.72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38.1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390443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15856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5.2</v>
      </c>
      <c r="D4" s="600">
        <v>51.3</v>
      </c>
      <c r="E4" s="600">
        <v>0.91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6</v>
      </c>
      <c r="C5" s="602">
        <v>29.4</v>
      </c>
      <c r="D5" s="751">
        <v>27.9</v>
      </c>
      <c r="E5" s="751">
        <v>0.91</v>
      </c>
      <c r="G5" s="647" t="s">
        <v>446</v>
      </c>
      <c r="H5" s="648">
        <f>IF(ISBLANK(B4),"",B4)</f>
        <v>1</v>
      </c>
      <c r="I5" s="648">
        <f>IF(ISBLANK(B5),"",B5)</f>
        <v>6</v>
      </c>
      <c r="J5" s="649">
        <f>IF(ISBLANK(B6),"",B6)</f>
        <v>6</v>
      </c>
      <c r="K5" s="569"/>
    </row>
    <row r="6" spans="1:11" x14ac:dyDescent="0.25">
      <c r="A6" s="218">
        <v>2022</v>
      </c>
      <c r="B6" s="601">
        <v>6</v>
      </c>
      <c r="C6" s="602">
        <v>26.5</v>
      </c>
      <c r="D6" s="959">
        <v>38.1</v>
      </c>
      <c r="E6" s="959">
        <v>1.02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5.2</v>
      </c>
      <c r="I9" s="648">
        <f>IF(ISBLANK(C5),"",C5)</f>
        <v>29.4</v>
      </c>
      <c r="J9" s="649">
        <f>IF(ISBLANK(C6),"",C6)</f>
        <v>26.5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30</v>
      </c>
      <c r="C4" s="643">
        <v>1.2</v>
      </c>
      <c r="D4" s="643">
        <v>1</v>
      </c>
      <c r="E4" s="643">
        <v>0.18</v>
      </c>
      <c r="F4" s="643">
        <v>0.7</v>
      </c>
      <c r="G4" s="643">
        <v>1.5</v>
      </c>
      <c r="H4" s="1066"/>
      <c r="I4" s="253"/>
      <c r="J4" s="253"/>
      <c r="K4" s="253"/>
    </row>
    <row r="5" spans="1:11" x14ac:dyDescent="0.25">
      <c r="A5" s="480">
        <v>2021</v>
      </c>
      <c r="B5" s="602">
        <v>29</v>
      </c>
      <c r="C5" s="602">
        <v>1.1000000000000001</v>
      </c>
      <c r="D5" s="602">
        <v>1</v>
      </c>
      <c r="E5" s="602">
        <v>0.18</v>
      </c>
      <c r="F5" s="602">
        <v>0.6</v>
      </c>
      <c r="G5" s="602">
        <v>1.6</v>
      </c>
      <c r="H5" s="1066"/>
      <c r="I5" s="253"/>
      <c r="J5" s="253"/>
      <c r="K5" s="253"/>
    </row>
    <row r="6" spans="1:11" x14ac:dyDescent="0.25">
      <c r="A6" s="360">
        <v>2022</v>
      </c>
      <c r="B6" s="602">
        <v>28</v>
      </c>
      <c r="C6" s="602">
        <v>1.1000000000000001</v>
      </c>
      <c r="D6" s="602">
        <v>1.1000000000000001</v>
      </c>
      <c r="E6" s="602">
        <v>0</v>
      </c>
      <c r="F6" s="602">
        <v>0.7</v>
      </c>
      <c r="G6" s="602">
        <v>1.6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3</v>
      </c>
      <c r="E5" s="602">
        <v>11.5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2</v>
      </c>
      <c r="E6" s="602">
        <v>7.8</v>
      </c>
      <c r="F6" s="253"/>
      <c r="G6" s="253"/>
      <c r="H6" s="253"/>
    </row>
    <row r="7" spans="1:8" x14ac:dyDescent="0.25">
      <c r="A7" s="481">
        <v>2022</v>
      </c>
      <c r="B7" s="1067">
        <v>87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11.5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7.8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3108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777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6111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37271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1514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3633</v>
      </c>
      <c r="C5" s="1034">
        <v>1674</v>
      </c>
      <c r="D5" s="600">
        <v>1959</v>
      </c>
      <c r="G5" s="871" t="s">
        <v>126</v>
      </c>
      <c r="H5" s="637">
        <f>IF(ISBLANK(D7),"",D7)</f>
        <v>1687</v>
      </c>
    </row>
    <row r="6" spans="1:17" x14ac:dyDescent="0.25">
      <c r="A6" s="641">
        <v>2021</v>
      </c>
      <c r="B6" s="1034">
        <v>3109</v>
      </c>
      <c r="C6" s="1034">
        <v>1440</v>
      </c>
      <c r="D6" s="602">
        <v>1669</v>
      </c>
      <c r="G6" s="635" t="s">
        <v>127</v>
      </c>
      <c r="H6" s="623">
        <f>IF(ISBLANK(C7),"",C7)</f>
        <v>1421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3108</v>
      </c>
      <c r="C7" s="1034">
        <v>1421</v>
      </c>
      <c r="D7" s="617">
        <v>1687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1687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1421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8.3000000000000007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1.9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1485</v>
      </c>
      <c r="C6" s="55">
        <v>747</v>
      </c>
      <c r="D6" s="55">
        <v>738</v>
      </c>
      <c r="E6" s="70">
        <v>2006</v>
      </c>
      <c r="F6" s="55">
        <v>1031</v>
      </c>
      <c r="G6" s="110">
        <v>975</v>
      </c>
      <c r="H6" s="55">
        <v>1179</v>
      </c>
      <c r="I6" s="55">
        <v>616</v>
      </c>
      <c r="J6" s="55">
        <v>563</v>
      </c>
      <c r="K6" s="70">
        <v>4369</v>
      </c>
      <c r="L6" s="55">
        <v>2241</v>
      </c>
      <c r="M6" s="110">
        <v>2128</v>
      </c>
      <c r="N6" s="70">
        <v>4421</v>
      </c>
      <c r="O6" s="55">
        <v>2342</v>
      </c>
      <c r="P6" s="110">
        <v>2079</v>
      </c>
      <c r="Q6" s="70">
        <v>16923</v>
      </c>
      <c r="R6" s="55">
        <v>8802</v>
      </c>
      <c r="S6" s="110">
        <v>8121</v>
      </c>
      <c r="T6" s="70">
        <v>26024</v>
      </c>
      <c r="U6" s="55">
        <v>13123</v>
      </c>
      <c r="V6" s="160">
        <v>12901</v>
      </c>
    </row>
    <row r="7" spans="1:22" x14ac:dyDescent="0.25">
      <c r="A7" s="286">
        <v>2021</v>
      </c>
      <c r="B7" s="167">
        <v>1461</v>
      </c>
      <c r="C7" s="94">
        <v>732</v>
      </c>
      <c r="D7" s="94">
        <v>729</v>
      </c>
      <c r="E7" s="167">
        <v>1949</v>
      </c>
      <c r="F7" s="94">
        <v>996</v>
      </c>
      <c r="G7" s="169">
        <v>953</v>
      </c>
      <c r="H7" s="94">
        <v>1163</v>
      </c>
      <c r="I7" s="94">
        <v>609</v>
      </c>
      <c r="J7" s="94">
        <v>554</v>
      </c>
      <c r="K7" s="167">
        <v>4279</v>
      </c>
      <c r="L7" s="94">
        <v>2184</v>
      </c>
      <c r="M7" s="169">
        <v>2095</v>
      </c>
      <c r="N7" s="167">
        <v>4375</v>
      </c>
      <c r="O7" s="94">
        <v>2321</v>
      </c>
      <c r="P7" s="169">
        <v>2054</v>
      </c>
      <c r="Q7" s="167">
        <v>16664</v>
      </c>
      <c r="R7" s="94">
        <v>8664</v>
      </c>
      <c r="S7" s="169">
        <v>8000</v>
      </c>
      <c r="T7" s="212">
        <v>25630</v>
      </c>
      <c r="U7" s="58">
        <v>12916</v>
      </c>
      <c r="V7" s="160">
        <v>12714</v>
      </c>
    </row>
    <row r="8" spans="1:22" x14ac:dyDescent="0.25">
      <c r="A8" s="219">
        <v>2022</v>
      </c>
      <c r="B8" s="72">
        <v>1493</v>
      </c>
      <c r="C8" s="61">
        <v>767</v>
      </c>
      <c r="D8" s="61">
        <v>726</v>
      </c>
      <c r="E8" s="72">
        <v>1830</v>
      </c>
      <c r="F8" s="61">
        <v>944</v>
      </c>
      <c r="G8" s="111">
        <v>886</v>
      </c>
      <c r="H8" s="61">
        <v>1100</v>
      </c>
      <c r="I8" s="61">
        <v>576</v>
      </c>
      <c r="J8" s="61">
        <v>524</v>
      </c>
      <c r="K8" s="72">
        <v>4148</v>
      </c>
      <c r="L8" s="61">
        <v>2141</v>
      </c>
      <c r="M8" s="111">
        <v>2007</v>
      </c>
      <c r="N8" s="72">
        <v>3978</v>
      </c>
      <c r="O8" s="61">
        <v>2103</v>
      </c>
      <c r="P8" s="111">
        <v>1875</v>
      </c>
      <c r="Q8" s="72">
        <v>15786</v>
      </c>
      <c r="R8" s="61">
        <v>8259</v>
      </c>
      <c r="S8" s="111">
        <v>7527</v>
      </c>
      <c r="T8" s="72">
        <v>24624</v>
      </c>
      <c r="U8" s="61">
        <v>12482</v>
      </c>
      <c r="V8" s="111">
        <v>12142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1493</v>
      </c>
      <c r="C15" s="172">
        <f>E8</f>
        <v>1830</v>
      </c>
      <c r="D15" s="172">
        <f>H8</f>
        <v>1100</v>
      </c>
      <c r="E15" s="172">
        <f>K8</f>
        <v>4148</v>
      </c>
      <c r="F15" s="172">
        <f>N8</f>
        <v>3978</v>
      </c>
      <c r="G15" s="172">
        <f>Q8</f>
        <v>15786</v>
      </c>
      <c r="H15" s="334">
        <f>T8</f>
        <v>24624</v>
      </c>
      <c r="M15" s="172">
        <f>K8</f>
        <v>4148</v>
      </c>
      <c r="N15" s="172">
        <f>H15-E15-O15</f>
        <v>14961</v>
      </c>
      <c r="O15" s="172">
        <f>H15-(B15+C15+G15)</f>
        <v>5515</v>
      </c>
      <c r="P15" s="29"/>
      <c r="Q15" s="100">
        <f>M15/H15*100</f>
        <v>16.845354126055881</v>
      </c>
      <c r="R15" s="100">
        <f>N15/H15*100</f>
        <v>60.757797270955159</v>
      </c>
      <c r="S15" s="100">
        <f>O15/H15*100</f>
        <v>22.396848602988953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16.845354126055881</v>
      </c>
      <c r="R18" s="100">
        <f>N15/H15*100</f>
        <v>60.757797270955159</v>
      </c>
      <c r="S18" s="100">
        <f>O15/H15*100</f>
        <v>22.396848602988953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10.1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25</v>
      </c>
      <c r="C4" s="600">
        <v>2</v>
      </c>
      <c r="D4" s="600">
        <v>4</v>
      </c>
      <c r="E4" s="599">
        <v>2</v>
      </c>
      <c r="F4" s="600">
        <v>6.8</v>
      </c>
      <c r="G4" s="600">
        <v>0.9</v>
      </c>
    </row>
    <row r="5" spans="1:10" x14ac:dyDescent="0.25">
      <c r="A5" s="286">
        <v>2022</v>
      </c>
      <c r="B5" s="751">
        <v>26</v>
      </c>
      <c r="C5" s="751">
        <v>2</v>
      </c>
      <c r="D5" s="751">
        <v>8</v>
      </c>
      <c r="E5" s="753">
        <v>2</v>
      </c>
      <c r="F5" s="751">
        <v>8.3000000000000007</v>
      </c>
      <c r="G5" s="751">
        <v>1.9</v>
      </c>
    </row>
    <row r="6" spans="1:10" x14ac:dyDescent="0.25">
      <c r="A6" s="218">
        <v>2023</v>
      </c>
      <c r="B6" s="752">
        <v>31</v>
      </c>
      <c r="C6" s="752">
        <v>3</v>
      </c>
      <c r="D6" s="752">
        <v>6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25</v>
      </c>
      <c r="C11" s="80">
        <f>IF(ISBLANK(D4),"",D4)</f>
        <v>4</v>
      </c>
      <c r="E11" s="103">
        <f>A4</f>
        <v>2021</v>
      </c>
      <c r="F11" s="80">
        <f>IF(ISBLANK(B4),"",B4)</f>
        <v>25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26</v>
      </c>
      <c r="C12" s="80">
        <f>IF(ISBLANK(D5),"",D5)</f>
        <v>8</v>
      </c>
      <c r="E12" s="103">
        <f t="shared" ref="E12:E13" si="1">A5</f>
        <v>2022</v>
      </c>
      <c r="F12" s="80">
        <f t="shared" ref="F12:F13" si="2">IF(ISBLANK(B5),"",B5)</f>
        <v>26</v>
      </c>
      <c r="G12" s="80">
        <f t="shared" ref="G12:G13" si="3">IF(ISBLANK(D5),"",D5)</f>
        <v>8</v>
      </c>
    </row>
    <row r="13" spans="1:10" x14ac:dyDescent="0.25">
      <c r="A13" s="155">
        <f t="shared" si="0"/>
        <v>2023</v>
      </c>
      <c r="B13" s="83">
        <f>IF(ISBLANK(B6),"",B6)</f>
        <v>31</v>
      </c>
      <c r="C13" s="83">
        <f>IF(ISBLANK(D6),"",D6)</f>
        <v>6</v>
      </c>
      <c r="D13" s="253"/>
      <c r="E13" s="155">
        <f t="shared" si="1"/>
        <v>2023</v>
      </c>
      <c r="F13" s="83">
        <f t="shared" si="2"/>
        <v>31</v>
      </c>
      <c r="G13" s="83">
        <f t="shared" si="3"/>
        <v>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2</v>
      </c>
      <c r="E18" s="603">
        <f>A4</f>
        <v>2021</v>
      </c>
      <c r="F18" s="100">
        <f>IF(ISBLANK(C4),"",C4)</f>
        <v>2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</v>
      </c>
      <c r="C20" s="83">
        <f>IF(ISBLANK(E6),"",E6)</f>
        <v>1</v>
      </c>
      <c r="E20" s="155">
        <f t="shared" si="5"/>
        <v>2023</v>
      </c>
      <c r="F20" s="83">
        <f>IF(ISBLANK(C6),"",C6)</f>
        <v>3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986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438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167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485</v>
      </c>
    </row>
    <row r="17" spans="2:3" x14ac:dyDescent="0.25">
      <c r="B17" s="253">
        <v>2022</v>
      </c>
      <c r="C17" s="1100">
        <v>450</v>
      </c>
    </row>
    <row r="18" spans="2:3" x14ac:dyDescent="0.25">
      <c r="B18" s="253">
        <v>2023</v>
      </c>
      <c r="C18" s="1100">
        <v>438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485</v>
      </c>
    </row>
    <row r="22" spans="2:3" x14ac:dyDescent="0.25">
      <c r="B22" s="636">
        <f>B17</f>
        <v>2022</v>
      </c>
      <c r="C22" s="636">
        <f t="shared" ref="C22:C23" si="0">IF(ISBLANK(C17),"",C17)</f>
        <v>450</v>
      </c>
    </row>
    <row r="23" spans="2:3" x14ac:dyDescent="0.25">
      <c r="B23" s="636">
        <f>B18</f>
        <v>2023</v>
      </c>
      <c r="C23" s="636">
        <f t="shared" si="0"/>
        <v>438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19</v>
      </c>
      <c r="C5" s="55">
        <v>42</v>
      </c>
      <c r="D5" s="55">
        <v>21</v>
      </c>
      <c r="E5" s="269">
        <f>SUM(B5:D5)</f>
        <v>82</v>
      </c>
      <c r="F5" s="71">
        <v>1199</v>
      </c>
      <c r="G5" s="70">
        <v>0.4</v>
      </c>
      <c r="H5" s="55">
        <v>0.3</v>
      </c>
      <c r="I5" s="110">
        <v>0.4</v>
      </c>
      <c r="J5" s="71">
        <v>4.7</v>
      </c>
    </row>
    <row r="6" spans="1:10" x14ac:dyDescent="0.25">
      <c r="A6" s="286">
        <v>2022</v>
      </c>
      <c r="B6" s="757">
        <v>21</v>
      </c>
      <c r="C6" s="758">
        <v>42</v>
      </c>
      <c r="D6" s="758">
        <v>22</v>
      </c>
      <c r="E6" s="270">
        <f>SUM(B6:D6)</f>
        <v>85</v>
      </c>
      <c r="F6" s="214">
        <v>1264</v>
      </c>
      <c r="G6" s="457">
        <v>0.5</v>
      </c>
      <c r="H6" s="458">
        <v>0.3</v>
      </c>
      <c r="I6" s="763">
        <v>0.4</v>
      </c>
      <c r="J6" s="214">
        <v>5.2</v>
      </c>
    </row>
    <row r="7" spans="1:10" x14ac:dyDescent="0.25">
      <c r="A7" s="218">
        <v>2023</v>
      </c>
      <c r="B7" s="167">
        <v>18</v>
      </c>
      <c r="C7" s="94">
        <v>41</v>
      </c>
      <c r="D7" s="94">
        <v>20</v>
      </c>
      <c r="E7" s="447">
        <f>SUM(B7:D7)</f>
        <v>79</v>
      </c>
      <c r="F7" s="168">
        <v>986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1199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1264</v>
      </c>
      <c r="C14" s="28"/>
      <c r="D14" s="28"/>
      <c r="F14" s="625" t="s">
        <v>1526</v>
      </c>
      <c r="G14" s="621">
        <f>IF(ISBLANK(B7),"",B7)</f>
        <v>18</v>
      </c>
      <c r="I14" s="625" t="s">
        <v>1529</v>
      </c>
      <c r="J14" s="621">
        <f>IF(ISBLANK(B7),"",B7)</f>
        <v>18</v>
      </c>
    </row>
    <row r="15" spans="1:10" x14ac:dyDescent="0.25">
      <c r="A15" s="624">
        <f t="shared" ref="A15" si="1">A7</f>
        <v>2023</v>
      </c>
      <c r="B15" s="623">
        <f t="shared" si="0"/>
        <v>986</v>
      </c>
      <c r="C15" s="28"/>
      <c r="D15" s="28"/>
      <c r="F15" s="626" t="s">
        <v>1527</v>
      </c>
      <c r="G15" s="622">
        <f>IF(ISBLANK(C7),"",C7)</f>
        <v>41</v>
      </c>
      <c r="I15" s="626" t="s">
        <v>1538</v>
      </c>
      <c r="J15" s="622">
        <f>IF(ISBLANK(C7),"",C7)</f>
        <v>41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</v>
      </c>
      <c r="I16" s="627" t="s">
        <v>1539</v>
      </c>
      <c r="J16" s="623">
        <f>IF(ISBLANK(D7),"",D7)</f>
        <v>20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</v>
      </c>
      <c r="C6" s="759"/>
      <c r="D6" s="759"/>
      <c r="E6" s="457">
        <v>6.1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51</v>
      </c>
      <c r="C7" s="759"/>
      <c r="D7" s="759"/>
      <c r="E7" s="457">
        <v>16.899999999999999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30</v>
      </c>
      <c r="C8" s="760"/>
      <c r="D8" s="760"/>
      <c r="E8" s="601">
        <v>10.5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</v>
      </c>
      <c r="C16" s="755"/>
      <c r="I16" s="700">
        <f>A6</f>
        <v>2020</v>
      </c>
      <c r="J16" s="674">
        <f>IF(ISBLANK(E6),"",E6)</f>
        <v>6.1</v>
      </c>
      <c r="K16" s="756"/>
    </row>
    <row r="17" spans="1:10" x14ac:dyDescent="0.25">
      <c r="A17" s="701">
        <f>A7</f>
        <v>2021</v>
      </c>
      <c r="B17" s="853">
        <f>IF(ISBLANK(B7),"",B7)</f>
        <v>51</v>
      </c>
      <c r="C17" s="755"/>
      <c r="I17" s="701">
        <f>A7</f>
        <v>2021</v>
      </c>
      <c r="J17" s="853">
        <f>IF(ISBLANK(E7),"",E7)</f>
        <v>16.899999999999999</v>
      </c>
    </row>
    <row r="18" spans="1:10" x14ac:dyDescent="0.25">
      <c r="A18" s="702">
        <f>A8</f>
        <v>2022</v>
      </c>
      <c r="B18" s="676">
        <f>IF(ISBLANK(B8),"",B8)</f>
        <v>30</v>
      </c>
      <c r="C18" s="755"/>
      <c r="I18" s="702">
        <f>A8</f>
        <v>2022</v>
      </c>
      <c r="J18" s="676">
        <f>IF(ISBLANK(E8),"",E8)</f>
        <v>10.5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21</v>
      </c>
      <c r="D5" s="449">
        <f>IF(ISBLANK(B5),"",A5)</f>
        <v>2021</v>
      </c>
      <c r="E5" s="618">
        <f>IF(ISBLANK(B5),"",B5)</f>
        <v>21</v>
      </c>
      <c r="K5" s="217">
        <v>2020</v>
      </c>
      <c r="L5" s="655">
        <v>5.3</v>
      </c>
    </row>
    <row r="6" spans="1:12" x14ac:dyDescent="0.25">
      <c r="A6" s="229">
        <v>2022</v>
      </c>
      <c r="B6" s="602">
        <v>22</v>
      </c>
      <c r="D6" s="450">
        <f>IF(ISBLANK(B6),"",A6)</f>
        <v>2022</v>
      </c>
      <c r="E6" s="619">
        <f>IF(ISBLANK(B6),"",B6)</f>
        <v>22</v>
      </c>
      <c r="K6" s="286">
        <v>2021</v>
      </c>
      <c r="L6" s="657">
        <v>5.9</v>
      </c>
    </row>
    <row r="7" spans="1:12" x14ac:dyDescent="0.25">
      <c r="A7" s="123">
        <v>2023</v>
      </c>
      <c r="B7" s="617">
        <v>22</v>
      </c>
      <c r="D7" s="379">
        <f>IF(ISBLANK(B7),"",A7)</f>
        <v>2023</v>
      </c>
      <c r="E7" s="620">
        <f>IF(ISBLANK(B7),"",B7)</f>
        <v>22</v>
      </c>
      <c r="K7" s="219">
        <v>2022</v>
      </c>
      <c r="L7" s="617">
        <v>6.3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21</v>
      </c>
      <c r="C4" s="643">
        <v>74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71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8</v>
      </c>
      <c r="C6" s="602">
        <v>48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</v>
      </c>
      <c r="C5" s="643">
        <v>3694</v>
      </c>
      <c r="D5" s="643">
        <v>519</v>
      </c>
      <c r="E5" s="869">
        <v>14</v>
      </c>
      <c r="F5" s="1039">
        <v>12.8</v>
      </c>
      <c r="G5" s="1039">
        <v>15.2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4234</v>
      </c>
      <c r="D6" s="657">
        <v>518</v>
      </c>
      <c r="E6" s="657">
        <v>12.1</v>
      </c>
      <c r="F6" s="657">
        <v>11.1</v>
      </c>
      <c r="G6" s="657">
        <v>13.1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6111</v>
      </c>
      <c r="D7" s="617">
        <v>777</v>
      </c>
      <c r="E7" s="617">
        <v>12.6</v>
      </c>
      <c r="F7" s="617">
        <v>11.4</v>
      </c>
      <c r="G7" s="617">
        <v>13.9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11.4</v>
      </c>
      <c r="C4" s="655">
        <v>163</v>
      </c>
      <c r="D4" s="655">
        <v>3.8</v>
      </c>
      <c r="E4" s="655">
        <v>134</v>
      </c>
      <c r="F4" s="655">
        <v>0.5</v>
      </c>
      <c r="G4" s="655">
        <v>29</v>
      </c>
      <c r="H4" s="655">
        <v>4</v>
      </c>
      <c r="I4" s="655">
        <v>11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11</v>
      </c>
      <c r="C5" s="602">
        <v>165</v>
      </c>
      <c r="D5" s="602">
        <v>4</v>
      </c>
      <c r="E5" s="602">
        <v>126</v>
      </c>
      <c r="F5" s="602">
        <v>0.5</v>
      </c>
      <c r="G5" s="602">
        <v>34</v>
      </c>
      <c r="H5" s="602">
        <v>4</v>
      </c>
      <c r="I5" s="602">
        <v>11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167</v>
      </c>
      <c r="D6" s="617"/>
      <c r="E6" s="617">
        <v>129</v>
      </c>
      <c r="F6" s="617"/>
      <c r="G6" s="617">
        <v>37</v>
      </c>
      <c r="H6" s="617">
        <v>4</v>
      </c>
      <c r="I6" s="617">
        <v>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196</v>
      </c>
      <c r="C4" s="1006">
        <v>98</v>
      </c>
      <c r="D4" s="1006">
        <v>98</v>
      </c>
      <c r="E4" s="1005">
        <v>514</v>
      </c>
      <c r="F4" s="1006">
        <v>273</v>
      </c>
      <c r="G4" s="1006">
        <v>241</v>
      </c>
      <c r="H4" s="1007">
        <v>7.5</v>
      </c>
      <c r="I4" s="1007">
        <v>19.8</v>
      </c>
      <c r="J4" s="1007">
        <v>-12.3</v>
      </c>
      <c r="K4" s="70">
        <v>292</v>
      </c>
      <c r="L4" s="55">
        <v>100</v>
      </c>
      <c r="M4" s="110">
        <v>192</v>
      </c>
      <c r="N4" s="55">
        <v>309</v>
      </c>
      <c r="O4" s="55">
        <v>113</v>
      </c>
      <c r="P4" s="110">
        <v>196</v>
      </c>
    </row>
    <row r="5" spans="1:17" x14ac:dyDescent="0.25">
      <c r="A5" s="286">
        <v>2021</v>
      </c>
      <c r="B5" s="1008">
        <v>203</v>
      </c>
      <c r="C5" s="1009">
        <v>96</v>
      </c>
      <c r="D5" s="1009">
        <v>107</v>
      </c>
      <c r="E5" s="1008">
        <v>608</v>
      </c>
      <c r="F5" s="1009">
        <v>303</v>
      </c>
      <c r="G5" s="1009">
        <v>305</v>
      </c>
      <c r="H5" s="1010">
        <v>7.9</v>
      </c>
      <c r="I5" s="1010">
        <v>23.7</v>
      </c>
      <c r="J5" s="1010">
        <v>-15.8</v>
      </c>
      <c r="K5" s="212">
        <v>334</v>
      </c>
      <c r="L5" s="58">
        <v>123</v>
      </c>
      <c r="M5" s="160">
        <v>211</v>
      </c>
      <c r="N5" s="58">
        <v>382</v>
      </c>
      <c r="O5" s="58">
        <v>142</v>
      </c>
      <c r="P5" s="160">
        <v>240</v>
      </c>
    </row>
    <row r="6" spans="1:17" x14ac:dyDescent="0.25">
      <c r="A6" s="219">
        <v>2022</v>
      </c>
      <c r="B6" s="1011">
        <v>231</v>
      </c>
      <c r="C6" s="1012">
        <v>124</v>
      </c>
      <c r="D6" s="1012">
        <v>107</v>
      </c>
      <c r="E6" s="1011">
        <v>461</v>
      </c>
      <c r="F6" s="1012">
        <v>233</v>
      </c>
      <c r="G6" s="1012">
        <v>228</v>
      </c>
      <c r="H6" s="1013">
        <v>9.4</v>
      </c>
      <c r="I6" s="1013">
        <v>18.7</v>
      </c>
      <c r="J6" s="1013">
        <v>-9.3000000000000007</v>
      </c>
      <c r="K6" s="1014">
        <v>342</v>
      </c>
      <c r="L6" s="1015">
        <v>127</v>
      </c>
      <c r="M6" s="1016">
        <v>215</v>
      </c>
      <c r="N6" s="1015">
        <v>471</v>
      </c>
      <c r="O6" s="1015">
        <v>165</v>
      </c>
      <c r="P6" s="1016">
        <v>306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98</v>
      </c>
      <c r="C13" s="319">
        <f>IF(ISBLANK(C4),"",C4)</f>
        <v>98</v>
      </c>
      <c r="D13" s="364"/>
      <c r="E13" s="322">
        <f>A4</f>
        <v>2020</v>
      </c>
      <c r="F13" s="319">
        <f>IF(ISBLANK(G4),"",G4)</f>
        <v>241</v>
      </c>
      <c r="G13" s="319">
        <f>IF(ISBLANK(F4),"",F4)</f>
        <v>273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107</v>
      </c>
      <c r="C14" s="320">
        <f t="shared" ref="C14:C15" si="2">IF(ISBLANK(C5),"",C5)</f>
        <v>96</v>
      </c>
      <c r="D14" s="364"/>
      <c r="E14" s="323">
        <f t="shared" ref="E14:E15" si="3">A5</f>
        <v>2021</v>
      </c>
      <c r="F14" s="320">
        <f t="shared" ref="F14:F15" si="4">IF(ISBLANK(G5),"",G5)</f>
        <v>305</v>
      </c>
      <c r="G14" s="320">
        <f t="shared" ref="G14:G15" si="5">IF(ISBLANK(F5),"",F5)</f>
        <v>303</v>
      </c>
      <c r="H14" s="389"/>
      <c r="I14" s="389"/>
      <c r="J14" s="48"/>
      <c r="K14" s="325" t="s">
        <v>536</v>
      </c>
      <c r="L14" s="328">
        <f>IF(ISBLANK(K4),"",K4)</f>
        <v>292</v>
      </c>
      <c r="M14" s="328">
        <f>IF(ISBLANK(K5),"",K5)</f>
        <v>334</v>
      </c>
      <c r="N14" s="328">
        <f>IF(ISBLANK(K6),"",K6)</f>
        <v>342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107</v>
      </c>
      <c r="C15" s="321">
        <f t="shared" si="2"/>
        <v>124</v>
      </c>
      <c r="E15" s="324">
        <f t="shared" si="3"/>
        <v>2022</v>
      </c>
      <c r="F15" s="321">
        <f t="shared" si="4"/>
        <v>228</v>
      </c>
      <c r="G15" s="321">
        <f t="shared" si="5"/>
        <v>233</v>
      </c>
      <c r="H15" s="211"/>
      <c r="I15" s="211"/>
      <c r="J15" s="28"/>
      <c r="K15" s="326" t="s">
        <v>535</v>
      </c>
      <c r="L15" s="329">
        <f>IF(ISBLANK(N4),"",N4)</f>
        <v>309</v>
      </c>
      <c r="M15" s="329">
        <f>IF(ISBLANK(N5),"",N5)</f>
        <v>382</v>
      </c>
      <c r="N15" s="329">
        <f>IF(ISBLANK(N6),"",N6)</f>
        <v>471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292</v>
      </c>
      <c r="M19" s="328">
        <f>IF(ISBLANK(K5),"",K5)</f>
        <v>334</v>
      </c>
      <c r="N19" s="328">
        <f>IF(ISBLANK(K6),"",K6)</f>
        <v>342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309</v>
      </c>
      <c r="M20" s="329">
        <f>IF(ISBLANK(N5),"",N5)</f>
        <v>382</v>
      </c>
      <c r="N20" s="329">
        <f>IF(ISBLANK(N6),"",N6)</f>
        <v>471</v>
      </c>
      <c r="O20" s="364"/>
    </row>
    <row r="21" spans="1:15" x14ac:dyDescent="0.25">
      <c r="A21" s="322">
        <f>A4</f>
        <v>2020</v>
      </c>
      <c r="B21" s="319">
        <f>IF(ISBLANK(D4),"",D4)</f>
        <v>98</v>
      </c>
      <c r="C21" s="319">
        <f>IF(ISBLANK(C4),"",C4)</f>
        <v>98</v>
      </c>
      <c r="E21" s="322">
        <f>A4</f>
        <v>2020</v>
      </c>
      <c r="F21" s="319">
        <f>IF(ISBLANK(G4),"",G4)</f>
        <v>241</v>
      </c>
      <c r="G21" s="319">
        <f>IF(ISBLANK(F4),"",F4)</f>
        <v>273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107</v>
      </c>
      <c r="C22" s="320">
        <f t="shared" ref="C22:C23" si="8">IF(ISBLANK(C5),"",C5)</f>
        <v>96</v>
      </c>
      <c r="E22" s="323">
        <f t="shared" ref="E22:E23" si="9">A5</f>
        <v>2021</v>
      </c>
      <c r="F22" s="320">
        <f t="shared" ref="F22:F23" si="10">IF(ISBLANK(G5),"",G5)</f>
        <v>305</v>
      </c>
      <c r="G22" s="320">
        <f t="shared" ref="G22:G23" si="11">IF(ISBLANK(F5),"",F5)</f>
        <v>303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107</v>
      </c>
      <c r="C23" s="321">
        <f t="shared" si="8"/>
        <v>124</v>
      </c>
      <c r="E23" s="324">
        <f t="shared" si="9"/>
        <v>2022</v>
      </c>
      <c r="F23" s="321">
        <f t="shared" si="10"/>
        <v>228</v>
      </c>
      <c r="G23" s="321">
        <f t="shared" si="11"/>
        <v>233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2</v>
      </c>
      <c r="F5" s="616"/>
      <c r="G5" s="945"/>
      <c r="H5" s="599">
        <v>32</v>
      </c>
      <c r="I5" s="616">
        <v>8</v>
      </c>
      <c r="J5" s="616">
        <v>24</v>
      </c>
      <c r="K5" s="616"/>
      <c r="L5" s="945"/>
    </row>
    <row r="6" spans="1:12" x14ac:dyDescent="0.25">
      <c r="A6" s="286">
        <v>2021</v>
      </c>
      <c r="B6" s="601">
        <v>6</v>
      </c>
      <c r="C6" s="612"/>
      <c r="D6" s="612"/>
      <c r="E6" s="1034">
        <v>1</v>
      </c>
      <c r="F6" s="1028"/>
      <c r="G6" s="980"/>
      <c r="H6" s="1034">
        <v>25</v>
      </c>
      <c r="I6" s="1028">
        <v>6</v>
      </c>
      <c r="J6" s="1028">
        <v>19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1</v>
      </c>
      <c r="F7" s="1028"/>
      <c r="G7" s="980"/>
      <c r="H7" s="1034">
        <v>26</v>
      </c>
      <c r="I7" s="1028">
        <v>10</v>
      </c>
      <c r="J7" s="1028">
        <v>16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10</v>
      </c>
    </row>
    <row r="15" spans="1:12" ht="30" x14ac:dyDescent="0.25">
      <c r="A15" s="833" t="s">
        <v>1543</v>
      </c>
      <c r="B15" s="623">
        <f>IF(ISBLANK(J7),"",J7)</f>
        <v>16</v>
      </c>
    </row>
    <row r="17" spans="1:2" x14ac:dyDescent="0.25">
      <c r="A17" s="625" t="s">
        <v>1540</v>
      </c>
      <c r="B17" s="621">
        <f>IF(ISBLANK(I7),"",I7)</f>
        <v>10</v>
      </c>
    </row>
    <row r="18" spans="1:2" x14ac:dyDescent="0.25">
      <c r="A18" s="627" t="s">
        <v>1541</v>
      </c>
      <c r="B18" s="623">
        <f>IF(ISBLANK(J7),"",J7)</f>
        <v>16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64.5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65.2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66.8</v>
      </c>
      <c r="C10" s="614">
        <v>29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64.5</v>
      </c>
      <c r="C14" s="73">
        <v>32.299999999999997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224.08500000000001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2366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3191.78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224.08500000000001</v>
      </c>
      <c r="C5" s="611">
        <v>164.13499999999999</v>
      </c>
      <c r="D5" s="751">
        <v>7562</v>
      </c>
      <c r="E5" s="751">
        <v>29</v>
      </c>
      <c r="G5" s="358">
        <v>2014</v>
      </c>
      <c r="H5" s="70">
        <v>3189.01</v>
      </c>
      <c r="I5" s="55">
        <v>2964.01</v>
      </c>
      <c r="J5" s="55">
        <v>225</v>
      </c>
      <c r="K5" s="71">
        <v>8</v>
      </c>
    </row>
    <row r="6" spans="1:12" x14ac:dyDescent="0.25">
      <c r="A6" s="286">
        <v>2021</v>
      </c>
      <c r="B6" s="601">
        <v>224.08500000000001</v>
      </c>
      <c r="C6" s="612">
        <v>164.13499999999999</v>
      </c>
      <c r="D6" s="959">
        <v>7233</v>
      </c>
      <c r="E6" s="959">
        <v>28</v>
      </c>
      <c r="G6" s="480">
        <v>2017</v>
      </c>
      <c r="H6" s="212">
        <v>3189</v>
      </c>
      <c r="I6" s="58">
        <v>2964</v>
      </c>
      <c r="J6" s="58">
        <v>225</v>
      </c>
      <c r="K6" s="214">
        <v>8</v>
      </c>
    </row>
    <row r="7" spans="1:12" x14ac:dyDescent="0.25">
      <c r="A7" s="218">
        <v>2022</v>
      </c>
      <c r="B7" s="601">
        <v>224.08500000000001</v>
      </c>
      <c r="C7" s="612">
        <v>164.13499999999999</v>
      </c>
      <c r="D7" s="959">
        <v>7444</v>
      </c>
      <c r="E7" s="959">
        <v>30</v>
      </c>
      <c r="G7" s="482">
        <v>2020</v>
      </c>
      <c r="H7" s="72">
        <v>3191.78</v>
      </c>
      <c r="I7" s="61">
        <v>2964</v>
      </c>
      <c r="J7" s="61">
        <v>227.78</v>
      </c>
      <c r="K7" s="73">
        <v>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164.13499999999999</v>
      </c>
      <c r="D14" s="631">
        <f>A5</f>
        <v>2020</v>
      </c>
      <c r="E14" s="625">
        <f>IF(ISBLANK(D5),"",D5)</f>
        <v>7562</v>
      </c>
      <c r="F14" s="211"/>
      <c r="G14" s="634" t="s">
        <v>925</v>
      </c>
      <c r="H14" s="621">
        <f>IF(ISBLANK(J7),"",J7)</f>
        <v>227.78</v>
      </c>
      <c r="I14" s="211"/>
      <c r="J14" s="211"/>
    </row>
    <row r="15" spans="1:12" x14ac:dyDescent="0.25">
      <c r="A15" s="870" t="s">
        <v>16</v>
      </c>
      <c r="B15" s="630">
        <f>IF(ISBLANK(B7),"",B7)</f>
        <v>224.08500000000001</v>
      </c>
      <c r="D15" s="632">
        <f t="shared" ref="D15:D16" si="0">A6</f>
        <v>2021</v>
      </c>
      <c r="E15" s="626">
        <f>IF(ISBLANK(D6),"",D6)</f>
        <v>7233</v>
      </c>
      <c r="F15" s="211"/>
      <c r="G15" s="635" t="s">
        <v>926</v>
      </c>
      <c r="H15" s="623">
        <f>IF(ISBLANK(I7),"",I7)</f>
        <v>2964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7444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164.13499999999999</v>
      </c>
      <c r="F19" s="253"/>
      <c r="G19" s="634" t="s">
        <v>529</v>
      </c>
      <c r="H19" s="621">
        <f>IF(ISBLANK(J7),"",J7)</f>
        <v>227.78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224.08500000000001</v>
      </c>
      <c r="F20" s="253"/>
      <c r="G20" s="635" t="s">
        <v>528</v>
      </c>
      <c r="H20" s="623">
        <f>IF(ISBLANK(I7),"",I7)</f>
        <v>2964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0.8</v>
      </c>
      <c r="C5" s="1092">
        <v>2366</v>
      </c>
      <c r="D5" s="1093">
        <v>42</v>
      </c>
      <c r="E5" s="1092"/>
      <c r="F5" s="1093"/>
    </row>
    <row r="6" spans="1:9" x14ac:dyDescent="0.25">
      <c r="A6" s="218">
        <v>2021</v>
      </c>
      <c r="B6" s="1092">
        <v>1.2</v>
      </c>
      <c r="C6" s="1092">
        <v>2366</v>
      </c>
      <c r="D6" s="1093">
        <v>43</v>
      </c>
      <c r="E6" s="1092"/>
      <c r="F6" s="1093"/>
    </row>
    <row r="7" spans="1:9" x14ac:dyDescent="0.25">
      <c r="A7" s="219">
        <v>2022</v>
      </c>
      <c r="B7" s="73">
        <v>2</v>
      </c>
      <c r="C7" s="73">
        <v>2366</v>
      </c>
      <c r="D7" s="73">
        <v>43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1283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934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349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4293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3579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714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309</v>
      </c>
      <c r="C5" s="458">
        <v>309</v>
      </c>
      <c r="D5" s="458">
        <v>0</v>
      </c>
      <c r="E5" s="457">
        <v>718</v>
      </c>
      <c r="F5" s="458">
        <v>718</v>
      </c>
      <c r="G5" s="458">
        <v>0</v>
      </c>
      <c r="H5" s="457">
        <v>2.2999999999999998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291</v>
      </c>
      <c r="C6" s="458">
        <v>291</v>
      </c>
      <c r="D6" s="458">
        <v>0</v>
      </c>
      <c r="E6" s="457">
        <v>817</v>
      </c>
      <c r="F6" s="458">
        <v>817</v>
      </c>
      <c r="G6" s="458">
        <v>0</v>
      </c>
      <c r="H6" s="457">
        <v>2.8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1283</v>
      </c>
      <c r="C7" s="612">
        <v>934</v>
      </c>
      <c r="D7" s="612">
        <v>349</v>
      </c>
      <c r="E7" s="601">
        <v>4293</v>
      </c>
      <c r="F7" s="612">
        <v>3579</v>
      </c>
      <c r="G7" s="612">
        <v>714</v>
      </c>
      <c r="H7" s="947">
        <v>3.8</v>
      </c>
      <c r="I7" s="948">
        <v>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309</v>
      </c>
      <c r="C14" s="674">
        <f t="shared" ref="C14:D14" si="0">IF(ISBLANK(C5),"",C5)</f>
        <v>309</v>
      </c>
      <c r="D14" s="669">
        <f t="shared" si="0"/>
        <v>0</v>
      </c>
      <c r="F14" s="884">
        <f>A5</f>
        <v>2020</v>
      </c>
      <c r="G14" s="674">
        <f>IF(ISBLANK(E5),"",E5)</f>
        <v>718</v>
      </c>
      <c r="H14" s="674">
        <f t="shared" ref="H14:I16" si="1">IF(ISBLANK(F5),"",F5)</f>
        <v>718</v>
      </c>
      <c r="I14" s="669">
        <f t="shared" si="1"/>
        <v>0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291</v>
      </c>
      <c r="C15" s="879">
        <f t="shared" si="3"/>
        <v>291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817</v>
      </c>
      <c r="H15" s="853">
        <f t="shared" si="1"/>
        <v>817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2.8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1283</v>
      </c>
      <c r="C16" s="888">
        <f t="shared" si="3"/>
        <v>934</v>
      </c>
      <c r="D16" s="889">
        <f t="shared" si="3"/>
        <v>349</v>
      </c>
      <c r="F16" s="891">
        <f t="shared" si="4"/>
        <v>2022</v>
      </c>
      <c r="G16" s="676">
        <f t="shared" si="5"/>
        <v>4293</v>
      </c>
      <c r="H16" s="676">
        <f t="shared" si="1"/>
        <v>3579</v>
      </c>
      <c r="I16" s="671">
        <f t="shared" si="1"/>
        <v>714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309</v>
      </c>
      <c r="C22" s="674">
        <f t="shared" ref="C22:D22" si="8">IF(ISBLANK(C5),"",C5)</f>
        <v>309</v>
      </c>
      <c r="D22" s="669">
        <f t="shared" si="8"/>
        <v>0</v>
      </c>
      <c r="F22" s="884">
        <f>A5</f>
        <v>2020</v>
      </c>
      <c r="G22" s="674">
        <f>IF(ISBLANK(E5),"",E5)</f>
        <v>718</v>
      </c>
      <c r="H22" s="674">
        <f t="shared" ref="H22:I24" si="9">IF(ISBLANK(F5),"",F5)</f>
        <v>718</v>
      </c>
      <c r="I22" s="669">
        <f t="shared" si="9"/>
        <v>0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291</v>
      </c>
      <c r="C23" s="853">
        <f t="shared" si="11"/>
        <v>291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817</v>
      </c>
      <c r="H23" s="853">
        <f t="shared" si="9"/>
        <v>817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2.8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1283</v>
      </c>
      <c r="C24" s="676">
        <f t="shared" si="11"/>
        <v>934</v>
      </c>
      <c r="D24" s="671">
        <f t="shared" si="11"/>
        <v>349</v>
      </c>
      <c r="F24" s="891">
        <f t="shared" si="12"/>
        <v>2022</v>
      </c>
      <c r="G24" s="676">
        <f t="shared" si="13"/>
        <v>4293</v>
      </c>
      <c r="H24" s="676">
        <f t="shared" si="9"/>
        <v>3579</v>
      </c>
      <c r="I24" s="671">
        <f t="shared" si="9"/>
        <v>714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78</v>
      </c>
      <c r="C3" s="71">
        <v>26</v>
      </c>
      <c r="D3" s="71">
        <v>9.9</v>
      </c>
      <c r="F3" s="105" t="s">
        <v>537</v>
      </c>
      <c r="G3" s="97">
        <f>IF(ISBLANK(B3),"",B3)</f>
        <v>78</v>
      </c>
      <c r="H3" s="97">
        <f>IF(ISBLANK(B4),"",B4)</f>
        <v>110</v>
      </c>
      <c r="I3" s="97">
        <f>IF(ISBLANK(B5),"",B5)</f>
        <v>127</v>
      </c>
      <c r="J3" s="365"/>
    </row>
    <row r="4" spans="1:12" x14ac:dyDescent="0.25">
      <c r="A4" s="286">
        <v>2021</v>
      </c>
      <c r="B4" s="214">
        <v>110</v>
      </c>
      <c r="C4" s="214">
        <v>40</v>
      </c>
      <c r="D4" s="214">
        <v>12.9</v>
      </c>
      <c r="F4" s="130" t="s">
        <v>538</v>
      </c>
      <c r="G4" s="98">
        <f>IF(ISBLANK(C3),"",C3)</f>
        <v>26</v>
      </c>
      <c r="H4" s="98">
        <f>IF(ISBLANK(C4),"",C4)</f>
        <v>40</v>
      </c>
      <c r="I4" s="98">
        <f>IF(ISBLANK(C5),"",C5)</f>
        <v>28</v>
      </c>
      <c r="J4" s="365"/>
    </row>
    <row r="5" spans="1:12" x14ac:dyDescent="0.25">
      <c r="A5" s="218">
        <v>2022</v>
      </c>
      <c r="B5" s="168">
        <v>127</v>
      </c>
      <c r="C5" s="168">
        <v>28</v>
      </c>
      <c r="D5" s="168">
        <v>10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78</v>
      </c>
      <c r="H8" s="97">
        <f>IF(ISBLANK(B4),"",B4)</f>
        <v>110</v>
      </c>
      <c r="I8" s="97">
        <f>IF(ISBLANK(B5),"",B5)</f>
        <v>127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26</v>
      </c>
      <c r="H9" s="98">
        <f>IF(ISBLANK(C4),"",C4)</f>
        <v>40</v>
      </c>
      <c r="I9" s="98">
        <f>IF(ISBLANK(C5),"",C5)</f>
        <v>28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9.9</v>
      </c>
      <c r="H13" s="132">
        <f>IF(ISBLANK(D4),"",D4)</f>
        <v>12.9</v>
      </c>
      <c r="I13" s="132">
        <f>IF(ISBLANK(D5),"",D5)</f>
        <v>10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529</v>
      </c>
      <c r="C4" s="110">
        <v>536</v>
      </c>
      <c r="E4" s="29" t="s">
        <v>540</v>
      </c>
      <c r="F4" s="163">
        <f>B4/($B$22+$C$22)*100</f>
        <v>2.1483105912930474</v>
      </c>
      <c r="G4" s="163">
        <f>C4/($B$22+$C$22)*100</f>
        <v>2.1767381416504223</v>
      </c>
      <c r="J4" s="29" t="s">
        <v>540</v>
      </c>
      <c r="K4" s="163">
        <f>G4</f>
        <v>2.1767381416504223</v>
      </c>
    </row>
    <row r="5" spans="1:11" x14ac:dyDescent="0.25">
      <c r="A5" s="202" t="s">
        <v>541</v>
      </c>
      <c r="B5" s="212">
        <v>536</v>
      </c>
      <c r="C5" s="160">
        <v>569</v>
      </c>
      <c r="E5" s="29" t="s">
        <v>541</v>
      </c>
      <c r="F5" s="163">
        <f t="shared" ref="F5:G21" si="0">B5/($B$22+$C$22)*100</f>
        <v>2.1767381416504223</v>
      </c>
      <c r="G5" s="163">
        <f t="shared" si="0"/>
        <v>2.3107537361923325</v>
      </c>
      <c r="J5" s="29" t="s">
        <v>541</v>
      </c>
      <c r="K5" s="163">
        <f t="shared" ref="K5:K21" si="1">G5</f>
        <v>2.3107537361923325</v>
      </c>
    </row>
    <row r="6" spans="1:11" x14ac:dyDescent="0.25">
      <c r="A6" s="202" t="s">
        <v>542</v>
      </c>
      <c r="B6" s="212">
        <v>547</v>
      </c>
      <c r="C6" s="160">
        <v>606</v>
      </c>
      <c r="E6" s="29" t="s">
        <v>542</v>
      </c>
      <c r="F6" s="163">
        <f t="shared" si="0"/>
        <v>2.2214100064977256</v>
      </c>
      <c r="G6" s="163">
        <f t="shared" si="0"/>
        <v>2.4610136452241713</v>
      </c>
      <c r="J6" s="29" t="s">
        <v>542</v>
      </c>
      <c r="K6" s="163">
        <f t="shared" si="1"/>
        <v>2.4610136452241713</v>
      </c>
    </row>
    <row r="7" spans="1:11" x14ac:dyDescent="0.25">
      <c r="A7" s="202" t="s">
        <v>543</v>
      </c>
      <c r="B7" s="212">
        <v>653</v>
      </c>
      <c r="C7" s="160">
        <v>717</v>
      </c>
      <c r="E7" s="29" t="s">
        <v>543</v>
      </c>
      <c r="F7" s="163">
        <f t="shared" si="0"/>
        <v>2.6518843404808314</v>
      </c>
      <c r="G7" s="163">
        <f t="shared" si="0"/>
        <v>2.9117933723196878</v>
      </c>
      <c r="J7" s="29" t="s">
        <v>543</v>
      </c>
      <c r="K7" s="163">
        <f t="shared" si="1"/>
        <v>2.9117933723196878</v>
      </c>
    </row>
    <row r="8" spans="1:11" x14ac:dyDescent="0.25">
      <c r="A8" s="202" t="s">
        <v>544</v>
      </c>
      <c r="B8" s="212">
        <v>605</v>
      </c>
      <c r="C8" s="160">
        <v>654</v>
      </c>
      <c r="E8" s="29" t="s">
        <v>544</v>
      </c>
      <c r="F8" s="163">
        <f t="shared" si="0"/>
        <v>2.4569525666016894</v>
      </c>
      <c r="G8" s="163">
        <f t="shared" si="0"/>
        <v>2.6559454191033138</v>
      </c>
      <c r="J8" s="29" t="s">
        <v>544</v>
      </c>
      <c r="K8" s="163">
        <f t="shared" si="1"/>
        <v>2.6559454191033138</v>
      </c>
    </row>
    <row r="9" spans="1:11" x14ac:dyDescent="0.25">
      <c r="A9" s="202" t="s">
        <v>545</v>
      </c>
      <c r="B9" s="212">
        <v>617</v>
      </c>
      <c r="C9" s="160">
        <v>732</v>
      </c>
      <c r="E9" s="29" t="s">
        <v>545</v>
      </c>
      <c r="F9" s="163">
        <f t="shared" si="0"/>
        <v>2.505685510071475</v>
      </c>
      <c r="G9" s="163">
        <f t="shared" si="0"/>
        <v>2.9727095516569197</v>
      </c>
      <c r="J9" s="29" t="s">
        <v>545</v>
      </c>
      <c r="K9" s="163">
        <f t="shared" si="1"/>
        <v>2.9727095516569197</v>
      </c>
    </row>
    <row r="10" spans="1:11" x14ac:dyDescent="0.25">
      <c r="A10" s="202" t="s">
        <v>546</v>
      </c>
      <c r="B10" s="212">
        <v>622</v>
      </c>
      <c r="C10" s="160">
        <v>743</v>
      </c>
      <c r="E10" s="29" t="s">
        <v>546</v>
      </c>
      <c r="F10" s="163">
        <f t="shared" si="0"/>
        <v>2.5259909031838856</v>
      </c>
      <c r="G10" s="163">
        <f t="shared" si="0"/>
        <v>3.0173814165042234</v>
      </c>
      <c r="J10" s="29" t="s">
        <v>546</v>
      </c>
      <c r="K10" s="163">
        <f t="shared" si="1"/>
        <v>3.0173814165042234</v>
      </c>
    </row>
    <row r="11" spans="1:11" x14ac:dyDescent="0.25">
      <c r="A11" s="202" t="s">
        <v>547</v>
      </c>
      <c r="B11" s="212">
        <v>683</v>
      </c>
      <c r="C11" s="160">
        <v>823</v>
      </c>
      <c r="E11" s="29" t="s">
        <v>547</v>
      </c>
      <c r="F11" s="163">
        <f t="shared" si="0"/>
        <v>2.7737166991552953</v>
      </c>
      <c r="G11" s="163">
        <f t="shared" si="0"/>
        <v>3.3422677063027941</v>
      </c>
      <c r="J11" s="29" t="s">
        <v>547</v>
      </c>
      <c r="K11" s="163">
        <f t="shared" si="1"/>
        <v>3.3422677063027941</v>
      </c>
    </row>
    <row r="12" spans="1:11" x14ac:dyDescent="0.25">
      <c r="A12" s="202" t="s">
        <v>548</v>
      </c>
      <c r="B12" s="212">
        <v>777</v>
      </c>
      <c r="C12" s="160">
        <v>835</v>
      </c>
      <c r="E12" s="29" t="s">
        <v>548</v>
      </c>
      <c r="F12" s="163">
        <f t="shared" si="0"/>
        <v>3.155458089668616</v>
      </c>
      <c r="G12" s="163">
        <f t="shared" si="0"/>
        <v>3.3910006497725798</v>
      </c>
      <c r="J12" s="29" t="s">
        <v>548</v>
      </c>
      <c r="K12" s="163">
        <f t="shared" si="1"/>
        <v>3.3910006497725798</v>
      </c>
    </row>
    <row r="13" spans="1:11" x14ac:dyDescent="0.25">
      <c r="A13" s="202" t="s">
        <v>549</v>
      </c>
      <c r="B13" s="212">
        <v>849</v>
      </c>
      <c r="C13" s="160">
        <v>952</v>
      </c>
      <c r="E13" s="29" t="s">
        <v>549</v>
      </c>
      <c r="F13" s="163">
        <f t="shared" si="0"/>
        <v>3.4478557504873297</v>
      </c>
      <c r="G13" s="163">
        <f t="shared" si="0"/>
        <v>3.8661468486029889</v>
      </c>
      <c r="J13" s="29" t="s">
        <v>549</v>
      </c>
      <c r="K13" s="163">
        <f t="shared" si="1"/>
        <v>3.8661468486029889</v>
      </c>
    </row>
    <row r="14" spans="1:11" x14ac:dyDescent="0.25">
      <c r="A14" s="202" t="s">
        <v>550</v>
      </c>
      <c r="B14" s="212">
        <v>863</v>
      </c>
      <c r="C14" s="160">
        <v>935</v>
      </c>
      <c r="E14" s="29" t="s">
        <v>550</v>
      </c>
      <c r="F14" s="163">
        <f t="shared" si="0"/>
        <v>3.5047108512020793</v>
      </c>
      <c r="G14" s="163">
        <f t="shared" si="0"/>
        <v>3.797108512020793</v>
      </c>
      <c r="J14" s="29" t="s">
        <v>550</v>
      </c>
      <c r="K14" s="163">
        <f t="shared" si="1"/>
        <v>3.797108512020793</v>
      </c>
    </row>
    <row r="15" spans="1:11" x14ac:dyDescent="0.25">
      <c r="A15" s="202" t="s">
        <v>551</v>
      </c>
      <c r="B15" s="212">
        <v>900</v>
      </c>
      <c r="C15" s="160">
        <v>958</v>
      </c>
      <c r="E15" s="29" t="s">
        <v>551</v>
      </c>
      <c r="F15" s="163">
        <f t="shared" si="0"/>
        <v>3.6549707602339181</v>
      </c>
      <c r="G15" s="163">
        <f t="shared" si="0"/>
        <v>3.8905133203378814</v>
      </c>
      <c r="J15" s="29" t="s">
        <v>551</v>
      </c>
      <c r="K15" s="163">
        <f t="shared" si="1"/>
        <v>3.8905133203378814</v>
      </c>
    </row>
    <row r="16" spans="1:11" x14ac:dyDescent="0.25">
      <c r="A16" s="202" t="s">
        <v>552</v>
      </c>
      <c r="B16" s="212">
        <v>958</v>
      </c>
      <c r="C16" s="160">
        <v>910</v>
      </c>
      <c r="E16" s="29" t="s">
        <v>552</v>
      </c>
      <c r="F16" s="163">
        <f t="shared" si="0"/>
        <v>3.8905133203378814</v>
      </c>
      <c r="G16" s="163">
        <f t="shared" si="0"/>
        <v>3.6955815464587394</v>
      </c>
      <c r="J16" s="29" t="s">
        <v>552</v>
      </c>
      <c r="K16" s="163">
        <f t="shared" si="1"/>
        <v>3.6955815464587394</v>
      </c>
    </row>
    <row r="17" spans="1:11" x14ac:dyDescent="0.25">
      <c r="A17" s="202" t="s">
        <v>553</v>
      </c>
      <c r="B17" s="212">
        <v>1111</v>
      </c>
      <c r="C17" s="160">
        <v>998</v>
      </c>
      <c r="E17" s="29" t="s">
        <v>553</v>
      </c>
      <c r="F17" s="163">
        <f t="shared" si="0"/>
        <v>4.5118583495776479</v>
      </c>
      <c r="G17" s="163">
        <f t="shared" si="0"/>
        <v>4.052956465237167</v>
      </c>
      <c r="J17" s="29" t="s">
        <v>553</v>
      </c>
      <c r="K17" s="163">
        <f t="shared" si="1"/>
        <v>4.052956465237167</v>
      </c>
    </row>
    <row r="18" spans="1:11" x14ac:dyDescent="0.25">
      <c r="A18" s="202" t="s">
        <v>554</v>
      </c>
      <c r="B18" s="212">
        <v>867</v>
      </c>
      <c r="C18" s="160">
        <v>750</v>
      </c>
      <c r="E18" s="29" t="s">
        <v>554</v>
      </c>
      <c r="F18" s="163">
        <f t="shared" si="0"/>
        <v>3.5209551656920079</v>
      </c>
      <c r="G18" s="163">
        <f t="shared" si="0"/>
        <v>3.0458089668615984</v>
      </c>
      <c r="J18" s="29" t="s">
        <v>554</v>
      </c>
      <c r="K18" s="163">
        <f t="shared" si="1"/>
        <v>3.0458089668615984</v>
      </c>
    </row>
    <row r="19" spans="1:11" x14ac:dyDescent="0.25">
      <c r="A19" s="202" t="s">
        <v>555</v>
      </c>
      <c r="B19" s="212">
        <v>459</v>
      </c>
      <c r="C19" s="160">
        <v>381</v>
      </c>
      <c r="E19" s="29" t="s">
        <v>555</v>
      </c>
      <c r="F19" s="163">
        <f t="shared" si="0"/>
        <v>1.8640350877192982</v>
      </c>
      <c r="G19" s="163">
        <f t="shared" si="0"/>
        <v>1.547270955165692</v>
      </c>
      <c r="J19" s="29" t="s">
        <v>555</v>
      </c>
      <c r="K19" s="163">
        <f t="shared" si="1"/>
        <v>1.547270955165692</v>
      </c>
    </row>
    <row r="20" spans="1:11" x14ac:dyDescent="0.25">
      <c r="A20" s="202" t="s">
        <v>556</v>
      </c>
      <c r="B20" s="212">
        <v>332</v>
      </c>
      <c r="C20" s="160">
        <v>250</v>
      </c>
      <c r="E20" s="29" t="s">
        <v>556</v>
      </c>
      <c r="F20" s="163">
        <f t="shared" si="0"/>
        <v>1.3482781026640676</v>
      </c>
      <c r="G20" s="163">
        <f t="shared" si="0"/>
        <v>1.0152696556205327</v>
      </c>
      <c r="J20" s="29" t="s">
        <v>556</v>
      </c>
      <c r="K20" s="163">
        <f t="shared" si="1"/>
        <v>1.0152696556205327</v>
      </c>
    </row>
    <row r="21" spans="1:11" x14ac:dyDescent="0.25">
      <c r="A21" s="203" t="s">
        <v>557</v>
      </c>
      <c r="B21" s="72">
        <v>234</v>
      </c>
      <c r="C21" s="111">
        <v>133</v>
      </c>
      <c r="E21" s="31" t="s">
        <v>557</v>
      </c>
      <c r="F21" s="163">
        <f t="shared" si="0"/>
        <v>0.95029239766081863</v>
      </c>
      <c r="G21" s="163">
        <f t="shared" si="0"/>
        <v>0.54012345679012341</v>
      </c>
      <c r="J21" s="31" t="s">
        <v>557</v>
      </c>
      <c r="K21" s="210">
        <f t="shared" si="1"/>
        <v>0.54012345679012341</v>
      </c>
    </row>
    <row r="22" spans="1:11" x14ac:dyDescent="0.25">
      <c r="A22" s="309" t="s">
        <v>16</v>
      </c>
      <c r="B22" s="121">
        <f>SUM(B4:B21)</f>
        <v>12142</v>
      </c>
      <c r="C22" s="124">
        <f>SUM(C4:C21)</f>
        <v>12482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1829</v>
      </c>
      <c r="E3" s="297" t="s">
        <v>709</v>
      </c>
      <c r="F3" s="71">
        <v>51.62</v>
      </c>
      <c r="G3" s="71">
        <v>54.7</v>
      </c>
      <c r="K3" s="122" t="s">
        <v>16</v>
      </c>
      <c r="L3" s="71">
        <v>3.25</v>
      </c>
      <c r="M3" s="71">
        <v>2.91</v>
      </c>
    </row>
    <row r="4" spans="1:16" x14ac:dyDescent="0.25">
      <c r="A4" s="202" t="s">
        <v>704</v>
      </c>
      <c r="B4" s="212"/>
      <c r="C4" s="160">
        <v>1870</v>
      </c>
      <c r="E4" s="298" t="s">
        <v>710</v>
      </c>
      <c r="F4" s="214">
        <v>39.78</v>
      </c>
      <c r="G4" s="214">
        <v>35.43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1509</v>
      </c>
      <c r="E5" s="298" t="s">
        <v>711</v>
      </c>
      <c r="F5" s="214">
        <v>6.95</v>
      </c>
      <c r="G5" s="214">
        <v>7.98</v>
      </c>
      <c r="K5" s="123" t="s">
        <v>213</v>
      </c>
      <c r="L5" s="73">
        <v>3.25</v>
      </c>
      <c r="M5" s="73">
        <v>2.91</v>
      </c>
      <c r="N5" s="211"/>
    </row>
    <row r="6" spans="1:16" x14ac:dyDescent="0.25">
      <c r="A6" s="202" t="s">
        <v>706</v>
      </c>
      <c r="B6" s="212"/>
      <c r="C6" s="160">
        <v>1424</v>
      </c>
      <c r="E6" s="298" t="s">
        <v>712</v>
      </c>
      <c r="F6" s="214">
        <v>1.18</v>
      </c>
      <c r="G6" s="214">
        <v>1.53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1052</v>
      </c>
      <c r="E7" s="299" t="s">
        <v>713</v>
      </c>
      <c r="F7" s="73">
        <v>0.46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1185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20.622392603450219</v>
      </c>
      <c r="C13" s="301" t="e">
        <f>B3/SUM(B3:B8)*100</f>
        <v>#DIV/0!</v>
      </c>
      <c r="E13" s="217" t="s">
        <v>836</v>
      </c>
      <c r="F13" s="289">
        <f>IF(ISBLANK(F3),"",F3)</f>
        <v>51.62</v>
      </c>
      <c r="G13" s="289">
        <f>IF(ISBLANK(G3),"",G3)</f>
        <v>54.7</v>
      </c>
    </row>
    <row r="14" spans="1:16" x14ac:dyDescent="0.25">
      <c r="A14" s="220" t="s">
        <v>825</v>
      </c>
      <c r="B14" s="305">
        <f>C4/SUM(C3:C8)*100</f>
        <v>21.084676964708535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39.78</v>
      </c>
      <c r="G14" s="290">
        <f t="shared" si="0"/>
        <v>35.43</v>
      </c>
    </row>
    <row r="15" spans="1:16" x14ac:dyDescent="0.25">
      <c r="A15" s="220" t="s">
        <v>826</v>
      </c>
      <c r="B15" s="305">
        <f>C5/SUM(C3:C8)*100</f>
        <v>17.014319539970685</v>
      </c>
      <c r="C15" s="302" t="e">
        <f>B5/SUM(B3:B8)*100</f>
        <v>#DIV/0!</v>
      </c>
      <c r="E15" s="286" t="s">
        <v>838</v>
      </c>
      <c r="F15" s="290">
        <f t="shared" si="0"/>
        <v>6.95</v>
      </c>
      <c r="G15" s="290">
        <f t="shared" si="0"/>
        <v>7.98</v>
      </c>
    </row>
    <row r="16" spans="1:16" x14ac:dyDescent="0.25">
      <c r="A16" s="220" t="s">
        <v>827</v>
      </c>
      <c r="B16" s="305">
        <f>C6/SUM(C3:C8)*100</f>
        <v>16.055925132483935</v>
      </c>
      <c r="C16" s="302" t="e">
        <f>B6/SUM(B3:B8)*100</f>
        <v>#DIV/0!</v>
      </c>
      <c r="E16" s="286" t="s">
        <v>839</v>
      </c>
      <c r="F16" s="290">
        <f t="shared" si="0"/>
        <v>1.18</v>
      </c>
      <c r="G16" s="290">
        <f t="shared" si="0"/>
        <v>1.53</v>
      </c>
    </row>
    <row r="17" spans="1:18" x14ac:dyDescent="0.25">
      <c r="A17" s="220" t="s">
        <v>828</v>
      </c>
      <c r="B17" s="305">
        <f>C7/SUM(C3:C8)*100</f>
        <v>11.861540196188972</v>
      </c>
      <c r="C17" s="302" t="e">
        <f>B7/SUM(B3:B8)*100</f>
        <v>#DIV/0!</v>
      </c>
      <c r="E17" s="219" t="s">
        <v>840</v>
      </c>
      <c r="F17" s="291">
        <f t="shared" si="0"/>
        <v>0.46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13.361145563197654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20.622392603450219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21.084676964708535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17.014319539970685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16.055925132483935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11.861540196188972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13.361145563197654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2177</v>
      </c>
      <c r="E34" s="297" t="s">
        <v>709</v>
      </c>
      <c r="F34" s="71">
        <v>54.7</v>
      </c>
      <c r="G34" s="211"/>
      <c r="K34" s="122" t="s">
        <v>16</v>
      </c>
      <c r="L34" s="71">
        <v>2.91</v>
      </c>
      <c r="M34" s="211"/>
    </row>
    <row r="35" spans="1:16" x14ac:dyDescent="0.25">
      <c r="A35" s="202" t="s">
        <v>704</v>
      </c>
      <c r="B35" s="212"/>
      <c r="C35" s="160">
        <v>2029</v>
      </c>
      <c r="E35" s="298" t="s">
        <v>710</v>
      </c>
      <c r="F35" s="214">
        <v>35.43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1469</v>
      </c>
      <c r="E36" s="298" t="s">
        <v>711</v>
      </c>
      <c r="F36" s="214">
        <v>7.98</v>
      </c>
      <c r="G36" s="211"/>
      <c r="K36" s="123" t="s">
        <v>213</v>
      </c>
      <c r="L36" s="73">
        <v>2.91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1200</v>
      </c>
      <c r="E37" s="298" t="s">
        <v>712</v>
      </c>
      <c r="F37" s="214">
        <v>1.53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766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791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25.818311195445919</v>
      </c>
      <c r="C44" s="301" t="e">
        <f>B34/SUM(B34:B39)*100</f>
        <v>#DIV/0!</v>
      </c>
      <c r="E44" s="217" t="s">
        <v>836</v>
      </c>
      <c r="F44" s="289">
        <f>IF(ISBLANK(F34),"",F34)</f>
        <v>54.7</v>
      </c>
    </row>
    <row r="45" spans="1:16" x14ac:dyDescent="0.25">
      <c r="A45" s="220" t="s">
        <v>825</v>
      </c>
      <c r="B45" s="305">
        <f>C35/SUM(C34:C39)*100</f>
        <v>24.063092979127134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35.43</v>
      </c>
    </row>
    <row r="46" spans="1:16" x14ac:dyDescent="0.25">
      <c r="A46" s="220" t="s">
        <v>826</v>
      </c>
      <c r="B46" s="305">
        <f>C36/SUM(C34:C39)*100</f>
        <v>17.421726755218216</v>
      </c>
      <c r="C46" s="302" t="e">
        <f>B36/SUM(B34:B39)*100</f>
        <v>#DIV/0!</v>
      </c>
      <c r="E46" s="286" t="s">
        <v>838</v>
      </c>
      <c r="F46" s="290">
        <f t="shared" si="2"/>
        <v>7.98</v>
      </c>
    </row>
    <row r="47" spans="1:16" x14ac:dyDescent="0.25">
      <c r="A47" s="220" t="s">
        <v>827</v>
      </c>
      <c r="B47" s="305">
        <f>C37/SUM(C34:C39)*100</f>
        <v>14.231499051233396</v>
      </c>
      <c r="C47" s="302" t="e">
        <f>B37/SUM(B34:B39)*100</f>
        <v>#DIV/0!</v>
      </c>
      <c r="E47" s="286" t="s">
        <v>839</v>
      </c>
      <c r="F47" s="290">
        <f t="shared" si="2"/>
        <v>1.53</v>
      </c>
    </row>
    <row r="48" spans="1:16" x14ac:dyDescent="0.25">
      <c r="A48" s="220" t="s">
        <v>828</v>
      </c>
      <c r="B48" s="305">
        <f>C38/SUM(C34:C39)*100</f>
        <v>9.0844402277039862</v>
      </c>
      <c r="C48" s="302" t="e">
        <f>B38/SUM(B34:B39)*100</f>
        <v>#DIV/0!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9.3809297912713472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25.818311195445919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24.063092979127134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17.421726755218216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14.231499051233396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9.0844402277039862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9.3809297912713472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2024-04-26T07:34:45Z</dcterms:modified>
</cp:coreProperties>
</file>