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<sst xmlns="http://schemas.openxmlformats.org/spreadsheetml/2006/main" count="6316" uniqueCount="2914">
  <si>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</si>
  <si>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</si>
  <si>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</si>
  <si>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</si>
  <si>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</si>
  <si>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</si>
  <si>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</si>
  <si>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</si>
  <si>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</si>
  <si>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</si>
  <si>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</si>
  <si>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</si>
  <si>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</si>
  <si>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</si>
  <si>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</si>
  <si>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</si>
  <si>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</si>
  <si>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</si>
  <si>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</si>
  <si>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</si>
  <si>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</si>
  <si>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</si>
  <si>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</si>
  <si>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</si>
  <si>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</si>
  <si>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</si>
  <si>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</si>
  <si>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</si>
  <si>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</si>
  <si>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</si>
  <si>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</si>
  <si>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</si>
  <si>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</si>
  <si>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</si>
  <si>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</si>
  <si>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</si>
  <si>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</si>
  <si>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</si>
  <si>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</si>
  <si>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</si>
  <si>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</si>
  <si>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</si>
  <si>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</si>
  <si>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</si>
  <si>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</si>
  <si>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</si>
  <si>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</si>
  <si>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</si>
  <si>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</si>
  <si>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</si>
  <si>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</si>
  <si>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</si>
  <si>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</si>
  <si>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</si>
  <si>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</si>
  <si>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</si>
  <si>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</si>
  <si>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</si>
  <si>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</si>
  <si>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</si>
  <si>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</si>
  <si>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</si>
  <si>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</si>
  <si>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</si>
  <si>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</si>
  <si>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</si>
  <si>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</si>
  <si>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</si>
  <si>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</si>
  <si>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</si>
  <si>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</si>
  <si>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</si>
  <si>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</si>
  <si>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</si>
  <si>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</si>
  <si>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</si>
  <si>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</si>
  <si>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</si>
  <si>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</si>
  <si>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</si>
  <si>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</si>
  <si>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</si>
  <si>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</si>
  <si>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</si>
  <si>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</si>
  <si>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</si>
  <si>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</si>
  <si>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</si>
  <si>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</si>
  <si>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</si>
  <si>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</si>
  <si>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</si>
  <si>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</si>
  <si>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</si>
  <si>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</si>
  <si>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</si>
  <si>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</si>
  <si>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</si>
  <si>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</si>
  <si>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</si>
  <si>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</si>
  <si>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</si>
  <si>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</si>
  <si>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</si>
  <si>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</si>
  <si>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</si>
  <si>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</si>
  <si>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</si>
  <si>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</si>
  <si>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</si>
  <si>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</si>
  <si>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</si>
  <si>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</si>
  <si>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</si>
  <si>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</si>
  <si>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</si>
  <si>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</si>
  <si>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</si>
  <si>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</si>
  <si>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</si>
  <si>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</si>
  <si>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</si>
  <si>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</si>
  <si>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</si>
  <si>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</si>
  <si>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</si>
  <si>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</si>
  <si>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</si>
  <si>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</si>
  <si>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</si>
  <si>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</si>
  <si>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</si>
  <si>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</si>
  <si>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</si>
  <si>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</si>
  <si>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</si>
  <si>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</si>
  <si>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</si>
  <si>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</si>
  <si>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</si>
  <si>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</si>
  <si>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</si>
  <si>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</si>
  <si>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</si>
  <si>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</si>
  <si>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</si>
  <si>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</si>
  <si>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</si>
  <si>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</si>
  <si>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</si>
  <si>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</si>
  <si>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</si>
  <si>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</si>
  <si>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</si>
  <si>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</si>
  <si>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</si>
  <si>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</si>
  <si>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</si>
  <si>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</si>
  <si>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</si>
  <si>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</si>
  <si>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</si>
  <si>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</si>
  <si>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</si>
  <si>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</si>
  <si>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</si>
  <si>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</si>
  <si>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</si>
  <si>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</si>
  <si>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</si>
  <si>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</si>
  <si>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</si>
  <si>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</si>
  <si>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</si>
  <si>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</si>
  <si>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</si>
  <si>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</si>
  <si>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</si>
  <si>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</si>
  <si>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</si>
  <si>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</si>
  <si>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</si>
  <si>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</si>
  <si>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</si>
  <si>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</si>
  <si>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</si>
  <si>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</si>
  <si>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</si>
  <si>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</si>
  <si>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</si>
  <si>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</si>
  <si>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</si>
  <si>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</si>
  <si>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</si>
  <si>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</si>
  <si>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</si>
  <si>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</si>
  <si>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</si>
  <si>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</si>
  <si>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</si>
  <si>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</si>
  <si>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</si>
  <si>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</si>
  <si>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</si>
  <si>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</si>
  <si>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</si>
  <si>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</si>
  <si>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</si>
  <si>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</si>
  <si>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</si>
  <si>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</si>
  <si>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</si>
  <si>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</si>
  <si>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</si>
  <si>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</si>
  <si>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</si>
  <si>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</si>
  <si>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</si>
  <si>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</si>
  <si>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</si>
  <si>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</si>
  <si>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</si>
  <si>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</si>
  <si>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</si>
  <si>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</si>
  <si>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</si>
  <si>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</si>
  <si>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</si>
  <si>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</si>
  <si>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</si>
  <si>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</si>
  <si>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</si>
  <si>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</si>
  <si>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</si>
  <si>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</si>
  <si>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</si>
  <si>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</si>
  <si>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</si>
  <si>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</si>
  <si>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</si>
  <si>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</si>
  <si>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</si>
  <si>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</si>
  <si>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</si>
  <si>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</si>
  <si>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</si>
  <si>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</si>
  <si>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</si>
  <si>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</si>
  <si>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</si>
  <si>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</si>
  <si>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</si>
  <si>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</si>
  <si>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</si>
  <si>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</si>
  <si>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</si>
  <si>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</si>
  <si>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</si>
  <si>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</si>
  <si>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</si>
  <si>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</si>
  <si>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</si>
  <si>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</si>
  <si>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</si>
  <si>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</si>
  <si>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</si>
  <si>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</si>
  <si>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</si>
  <si>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</si>
  <si>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</si>
  <si>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</si>
  <si>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</si>
  <si>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</si>
  <si>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</si>
  <si>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</si>
  <si>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</si>
  <si>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</si>
  <si>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</si>
  <si>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</si>
  <si>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</si>
  <si>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</si>
  <si>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</si>
  <si>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</si>
  <si>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</si>
  <si>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</si>
  <si>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</si>
  <si>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</si>
  <si>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</si>
  <si>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</si>
  <si>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</si>
  <si>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</si>
  <si>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</si>
  <si>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</si>
  <si>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</si>
  <si>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</si>
  <si>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</si>
  <si>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</si>
  <si>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</si>
  <si>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</si>
  <si>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</si>
  <si>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</si>
  <si>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</si>
  <si>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</si>
  <si>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</si>
  <si>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</si>
  <si>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</si>
  <si>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</si>
  <si>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</si>
  <si>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</si>
  <si>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</si>
  <si>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</si>
  <si>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</si>
  <si>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</si>
  <si>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</si>
  <si>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</si>
  <si>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</si>
  <si>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</si>
  <si>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</si>
  <si>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</si>
  <si>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</si>
  <si>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</si>
  <si>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</si>
  <si>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</si>
  <si>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</si>
  <si>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</si>
  <si>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</si>
  <si>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</si>
  <si>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</si>
  <si>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</si>
  <si>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</si>
  <si>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</si>
  <si>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</si>
  <si>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</si>
  <si>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</si>
  <si>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</si>
  <si>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</si>
  <si>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</si>
  <si>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</si>
  <si>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</si>
  <si>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</si>
  <si>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</si>
  <si>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</si>
  <si>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</si>
  <si>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</si>
  <si>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</si>
  <si>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</si>
  <si>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</si>
  <si>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</si>
  <si>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</si>
  <si>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</si>
  <si>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</si>
  <si>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</si>
  <si>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</si>
  <si>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</si>
  <si>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</si>
  <si>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</si>
  <si>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</si>
  <si>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</si>
  <si>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</si>
  <si>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</si>
  <si>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</si>
  <si>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</si>
  <si>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</si>
  <si>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</si>
  <si>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</si>
  <si>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</si>
  <si>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</si>
  <si>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</si>
  <si>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</si>
  <si>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</si>
  <si>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</si>
  <si>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</si>
  <si>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</si>
  <si>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</si>
  <si>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</si>
  <si>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</si>
  <si>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</si>
  <si>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</si>
  <si>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</si>
  <si>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</si>
  <si>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</si>
  <si>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</si>
  <si>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</si>
  <si>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</si>
  <si>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</si>
  <si>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</si>
  <si>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</si>
  <si>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</si>
  <si>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</si>
  <si>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</si>
  <si>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</si>
  <si>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</si>
  <si>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</si>
  <si>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</si>
  <si>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</si>
  <si>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</si>
  <si>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</si>
  <si>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</si>
  <si>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</si>
  <si>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</si>
  <si>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</si>
  <si>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</si>
  <si>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</si>
  <si>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</si>
  <si>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</si>
  <si>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</si>
  <si>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</si>
  <si>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</si>
  <si>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</si>
  <si>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</si>
  <si>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</si>
  <si>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</si>
  <si>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</si>
  <si>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</si>
  <si>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</si>
  <si>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</si>
  <si>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</si>
  <si>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</si>
  <si>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</si>
  <si>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</si>
  <si>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</si>
  <si>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</si>
  <si>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</si>
  <si>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</si>
  <si>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</si>
  <si>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</si>
  <si>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</si>
  <si>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</si>
  <si>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</si>
  <si>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</si>
  <si>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</si>
  <si>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</si>
  <si>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</si>
  <si>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</si>
  <si>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</si>
  <si>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</si>
  <si>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</si>
  <si>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</si>
  <si>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</si>
  <si>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</si>
  <si>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</si>
  <si>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</si>
  <si>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</si>
  <si>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</si>
  <si>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</si>
  <si>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</si>
  <si>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</si>
  <si>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</si>
  <si>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</si>
  <si>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</si>
  <si>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</si>
  <si>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</si>
  <si>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</si>
  <si>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</si>
  <si>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</si>
  <si>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</si>
  <si>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</si>
  <si>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</si>
  <si>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</si>
  <si>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</si>
  <si>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</si>
  <si>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</si>
  <si>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</si>
  <si>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</si>
  <si>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</si>
  <si>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</si>
  <si>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</si>
  <si>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</si>
  <si>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</si>
  <si>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</si>
  <si>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</si>
  <si>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</si>
  <si>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</si>
  <si>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</si>
  <si>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</si>
  <si>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</si>
  <si>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</si>
  <si>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</si>
  <si>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</si>
  <si>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</si>
  <si>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</si>
  <si>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</si>
  <si>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</si>
  <si>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</si>
  <si>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</si>
  <si>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</si>
  <si>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</si>
  <si>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</si>
  <si>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</si>
  <si>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</si>
  <si>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</si>
  <si>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</si>
  <si>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</si>
  <si>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</si>
  <si>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</si>
  <si>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</si>
  <si>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</si>
  <si>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</si>
  <si>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</si>
  <si>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</si>
  <si>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</si>
  <si>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</si>
  <si>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</si>
  <si>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</si>
  <si>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</si>
  <si>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</si>
  <si>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</si>
  <si>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</si>
  <si>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</si>
  <si>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</si>
  <si>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</si>
  <si>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</si>
  <si>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</si>
  <si>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</si>
  <si>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</si>
  <si>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</si>
  <si>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</si>
  <si>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</si>
  <si>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</si>
  <si>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</si>
  <si>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</si>
  <si>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</si>
  <si>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</si>
  <si>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</si>
  <si>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</si>
  <si>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</si>
  <si>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</si>
  <si>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</si>
  <si>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</si>
  <si>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</si>
  <si>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</si>
  <si>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</si>
  <si>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</si>
  <si>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</si>
  <si>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</si>
  <si>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</si>
  <si>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</si>
  <si>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</si>
  <si>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</si>
  <si>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</si>
  <si>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</si>
  <si>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</si>
  <si>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</si>
  <si>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</si>
  <si>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</si>
  <si>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</si>
  <si>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</si>
  <si>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</si>
  <si>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</si>
  <si>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</si>
  <si>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</si>
  <si>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</si>
  <si>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</si>
  <si>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</si>
  <si>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</si>
  <si>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</si>
  <si>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</si>
  <si>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</si>
  <si>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</si>
  <si>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</si>
  <si>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</si>
  <si>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</si>
  <si>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</si>
  <si>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</si>
  <si>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</si>
  <si>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</si>
  <si>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</si>
  <si>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</si>
  <si>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</si>
  <si>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</si>
  <si>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</si>
  <si>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</si>
  <si>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</si>
  <si>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</si>
  <si>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</si>
  <si>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</si>
  <si>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</si>
  <si>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</si>
  <si>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</si>
  <si>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</si>
  <si>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</si>
  <si>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</si>
  <si>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</si>
  <si>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</si>
  <si>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</si>
  <si>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</si>
  <si>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</si>
  <si>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</si>
  <si>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</si>
  <si>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</si>
  <si>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</si>
  <si>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</si>
  <si>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</si>
  <si>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</si>
  <si>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</si>
  <si>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</si>
  <si>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</si>
  <si>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</si>
  <si>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</si>
  <si>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</si>
  <si>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</si>
  <si>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</si>
  <si>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</si>
  <si>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</si>
  <si>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</si>
  <si>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</si>
  <si>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</si>
  <si>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</si>
  <si>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</si>
  <si>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</si>
  <si>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</si>
  <si>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</si>
  <si>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</si>
  <si>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</si>
  <si>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</si>
  <si>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</si>
  <si>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</si>
  <si>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</si>
  <si>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</si>
  <si>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</si>
  <si>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</si>
  <si>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</si>
  <si>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</si>
  <si>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</si>
  <si>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</si>
  <si>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</si>
  <si>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</si>
  <si>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</si>
  <si>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</si>
  <si>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</si>
  <si>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</si>
  <si>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</si>
  <si>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</si>
  <si>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</si>
  <si>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</si>
  <si>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</si>
  <si>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</si>
  <si>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</si>
  <si>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</si>
  <si>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</si>
  <si>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</si>
  <si>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</si>
  <si>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</si>
  <si>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</si>
  <si>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</si>
  <si>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</si>
  <si>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</si>
  <si>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</si>
  <si>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</si>
  <si>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</si>
  <si>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</si>
  <si>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</si>
  <si>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</si>
  <si>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</si>
  <si>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</si>
  <si>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</si>
  <si>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</si>
  <si>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</si>
  <si>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</si>
  <si>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</si>
  <si>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</si>
  <si>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</si>
  <si>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</si>
  <si>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</si>
  <si>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</si>
  <si>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</si>
  <si>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</si>
  <si>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</si>
  <si>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</si>
  <si>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</si>
  <si>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</si>
  <si>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</si>
  <si>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</si>
  <si>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</si>
  <si>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</si>
  <si>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</si>
  <si>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</si>
  <si>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</si>
  <si>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</si>
  <si>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</si>
  <si>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</si>
  <si>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</si>
  <si>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</si>
  <si>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</si>
  <si>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</si>
  <si>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</si>
  <si>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</si>
  <si>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</si>
  <si>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</si>
  <si>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</si>
  <si>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</si>
  <si>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</si>
  <si>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</si>
  <si>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</si>
  <si>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</si>
  <si>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</si>
  <si>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</si>
  <si>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</si>
  <si>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</si>
  <si>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</si>
  <si>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</si>
  <si>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</si>
  <si>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</si>
  <si>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</si>
  <si>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</si>
  <si>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</si>
  <si>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</si>
  <si>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</si>
  <si>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</si>
  <si>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</si>
  <si>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</si>
  <si>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</si>
  <si>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</si>
  <si>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</si>
  <si>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</si>
  <si>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</si>
  <si>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</si>
  <si>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</si>
  <si>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</si>
  <si>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</si>
  <si>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</si>
  <si>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</si>
  <si>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</si>
  <si>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</si>
  <si>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</si>
  <si>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</si>
  <si>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</si>
  <si>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</si>
  <si>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</si>
  <si>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</si>
  <si>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</si>
  <si>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</si>
  <si>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</si>
  <si>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</si>
  <si>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</si>
  <si>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</si>
  <si>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</si>
  <si>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</si>
  <si>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</si>
  <si>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</si>
  <si>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</si>
  <si>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</si>
  <si>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</si>
  <si>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</si>
  <si>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</si>
  <si>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</si>
  <si>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</si>
  <si>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</si>
  <si>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</si>
  <si>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</si>
  <si>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</si>
  <si>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</si>
  <si>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</si>
  <si>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</si>
  <si>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</si>
  <si>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</si>
  <si>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</si>
  <si>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</si>
  <si>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</si>
  <si>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</si>
  <si>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</si>
  <si>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</si>
  <si>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</si>
  <si>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</si>
  <si>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</si>
  <si>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</si>
  <si>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</si>
  <si>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</si>
  <si>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</si>
  <si>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</si>
  <si>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</si>
  <si>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</si>
  <si>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</si>
  <si>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</si>
  <si>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</si>
  <si>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</si>
  <si>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</si>
  <si>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</si>
  <si>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</si>
  <si>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</si>
  <si>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</si>
  <si>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</si>
  <si>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</si>
  <si>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</si>
  <si>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</si>
  <si>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</si>
  <si>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</si>
  <si>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</si>
  <si>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</si>
  <si>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</si>
  <si>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</si>
  <si>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</si>
  <si>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</si>
  <si>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</si>
  <si>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</si>
  <si>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</si>
  <si>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</si>
  <si>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</si>
  <si>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</si>
  <si>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</si>
  <si>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</si>
  <si>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</si>
  <si>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</si>
  <si>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</si>
  <si>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</si>
  <si>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</si>
  <si>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</si>
  <si>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</si>
  <si>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</si>
  <si>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</si>
  <si>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</si>
  <si>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</si>
  <si>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</si>
  <si>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</si>
  <si>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</si>
  <si>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</si>
  <si>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</si>
  <si>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</si>
  <si>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</si>
  <si>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</si>
  <si>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</si>
  <si>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</si>
  <si>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</si>
  <si>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</si>
  <si>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</si>
  <si>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</si>
  <si>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</si>
  <si>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</si>
  <si>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</si>
  <si>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</si>
  <si>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</si>
  <si>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</si>
  <si>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</si>
  <si>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</si>
  <si>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</si>
  <si>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</si>
  <si>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</si>
  <si>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</si>
  <si>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</si>
  <si>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</si>
  <si>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</si>
  <si>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</si>
  <si>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</si>
  <si>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</si>
  <si>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</si>
  <si>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</si>
  <si>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</si>
  <si>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</si>
  <si>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</si>
  <si>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</si>
  <si>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</si>
  <si>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</si>
  <si>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</si>
  <si>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</si>
  <si>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</si>
  <si>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</si>
  <si>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</si>
  <si>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</si>
  <si>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</si>
  <si>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</si>
  <si>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</si>
  <si>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</si>
  <si>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</si>
  <si>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</si>
  <si>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</si>
  <si>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</si>
  <si>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</si>
  <si>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</si>
  <si>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</si>
  <si>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</si>
  <si>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</si>
  <si>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</si>
  <si>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</si>
  <si>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</si>
  <si>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</si>
  <si>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</si>
  <si>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</si>
  <si>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</si>
  <si>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</si>
  <si>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</si>
  <si>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</si>
  <si>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</si>
  <si>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</si>
  <si>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</si>
  <si>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</si>
  <si>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</si>
  <si>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</si>
  <si>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</si>
  <si>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</si>
  <si>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</si>
  <si>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</si>
  <si>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</si>
  <si>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</si>
  <si>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</si>
  <si>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</si>
  <si>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</si>
  <si>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</si>
  <si>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</si>
  <si>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</si>
  <si>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</si>
  <si>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</si>
  <si>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</si>
  <si>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</si>
  <si>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</si>
  <si>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</si>
  <si>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</si>
  <si>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</si>
  <si>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</si>
  <si>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</si>
  <si>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</si>
  <si>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</si>
  <si>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</si>
  <si>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</si>
  <si>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</si>
  <si>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</si>
  <si>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</si>
  <si>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</si>
  <si>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</si>
  <si>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</si>
  <si>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</si>
  <si>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</si>
  <si>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</si>
  <si>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</si>
  <si>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</si>
  <si>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</si>
  <si>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</si>
  <si>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</si>
  <si>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</si>
  <si>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</si>
  <si>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</si>
  <si>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</si>
  <si>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</si>
  <si>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</si>
  <si>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</si>
  <si>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</si>
  <si>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</si>
  <si>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</si>
  <si>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</si>
  <si>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</si>
  <si>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</si>
  <si>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</si>
  <si>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</si>
  <si>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</si>
  <si>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</si>
  <si>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</si>
  <si>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</si>
  <si>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</si>
  <si>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</si>
  <si>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</si>
  <si>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</si>
  <si>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</si>
  <si>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</si>
  <si>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</si>
  <si>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</si>
  <si>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</si>
  <si>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</si>
  <si>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</si>
  <si>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</si>
  <si>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</si>
  <si>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</si>
  <si>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</si>
  <si>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</si>
  <si>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</si>
  <si>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</si>
  <si>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</si>
  <si>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</si>
  <si>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</si>
  <si>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</si>
  <si>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</si>
  <si>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</si>
  <si>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</si>
  <si>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</si>
  <si>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</si>
  <si>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</si>
  <si>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</si>
  <si>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</si>
  <si>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</si>
  <si>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</si>
  <si>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</si>
  <si>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</si>
  <si>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</si>
  <si>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</si>
  <si>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</si>
  <si>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</si>
  <si>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</si>
  <si>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</si>
  <si>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</si>
  <si>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</si>
  <si>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</si>
  <si>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</si>
  <si>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</si>
  <si>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</si>
  <si>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</si>
  <si>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</si>
  <si>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</si>
  <si>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</si>
  <si>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</si>
  <si>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</si>
  <si>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</si>
  <si>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</si>
  <si>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</si>
  <si>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</si>
  <si>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</si>
  <si>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</si>
  <si>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</si>
  <si>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</si>
  <si>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</si>
  <si>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</si>
  <si>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</si>
  <si>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</si>
  <si>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</si>
  <si>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</si>
  <si>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</si>
  <si>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</si>
  <si>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</si>
  <si>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</si>
  <si>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</si>
  <si>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</si>
  <si>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</si>
  <si>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</si>
  <si>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</si>
  <si>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</si>
  <si>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</si>
  <si>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</si>
  <si>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</si>
  <si>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</si>
  <si>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</si>
  <si>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</si>
  <si>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</si>
  <si>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</si>
  <si>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</si>
  <si>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</si>
  <si>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</si>
  <si>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</si>
  <si>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</si>
  <si>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</si>
  <si>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</si>
  <si>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</si>
  <si>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</si>
  <si>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</si>
  <si>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</si>
  <si>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</si>
  <si>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</si>
  <si>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</si>
  <si>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</si>
  <si>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</si>
  <si>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</si>
  <si>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</si>
  <si>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</si>
  <si>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</si>
  <si>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</si>
  <si>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</si>
  <si>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</si>
  <si>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</si>
  <si>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</si>
  <si>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</si>
  <si>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</si>
  <si>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</si>
  <si>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</si>
  <si>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</si>
  <si>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</si>
  <si>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</si>
  <si>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</si>
  <si>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</si>
  <si>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</si>
  <si>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</si>
  <si>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</si>
  <si>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</si>
  <si>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</si>
  <si>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</si>
  <si>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</si>
  <si>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</si>
  <si>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</si>
  <si>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</si>
  <si>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</si>
  <si>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</si>
  <si>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</si>
  <si>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</si>
  <si>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</si>
  <si>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</si>
  <si>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</si>
  <si>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</si>
  <si>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</si>
  <si>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</si>
  <si>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</si>
  <si>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</si>
  <si>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</si>
  <si>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</si>
  <si>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</si>
  <si>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</si>
  <si>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</si>
  <si>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</si>
  <si>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</si>
  <si>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</si>
  <si>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</si>
  <si>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</si>
  <si>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</si>
  <si>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</si>
  <si>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</si>
  <si>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</si>
  <si>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</si>
  <si>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</si>
  <si>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</si>
  <si>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</si>
  <si>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</si>
  <si>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</si>
  <si>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</si>
  <si>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</si>
  <si>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</si>
  <si>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</si>
  <si>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</si>
  <si>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</si>
  <si>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</si>
  <si>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</si>
  <si>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</si>
  <si>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</si>
  <si>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</si>
  <si>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</si>
  <si>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</si>
  <si>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</si>
  <si>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</si>
  <si>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</si>
  <si>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</si>
  <si>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</si>
  <si>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</si>
  <si>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</si>
  <si>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</si>
  <si>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</si>
  <si>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</si>
  <si>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</si>
  <si>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</si>
  <si>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</si>
  <si>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</si>
  <si>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</si>
  <si>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</si>
  <si>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</si>
  <si>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</si>
  <si>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</si>
  <si>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</si>
  <si>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</si>
  <si>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</si>
  <si>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</si>
  <si>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</si>
  <si>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</si>
  <si>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</si>
  <si>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</si>
  <si>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</si>
  <si>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</si>
  <si>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</si>
  <si>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</si>
  <si>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</si>
  <si>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</si>
  <si>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</si>
  <si>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</si>
  <si>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</si>
  <si>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</si>
  <si>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</si>
  <si>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</si>
  <si>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</si>
  <si>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</si>
  <si>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</si>
  <si>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</si>
  <si>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</si>
  <si>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</si>
  <si>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</si>
  <si>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</si>
  <si>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</si>
  <si>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</si>
  <si>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</si>
  <si>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</si>
  <si>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</si>
  <si>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</si>
  <si>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</si>
  <si>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</si>
  <si>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</si>
  <si>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</si>
  <si>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</si>
  <si>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</si>
  <si>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</si>
  <si>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</si>
  <si>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</si>
  <si>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</si>
  <si>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</si>
  <si>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</si>
  <si>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</si>
  <si>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</si>
  <si>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</si>
  <si>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</si>
  <si>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</si>
  <si>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</si>
  <si>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</si>
  <si>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</si>
  <si>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</si>
  <si>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</si>
  <si>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</si>
  <si>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</si>
  <si>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</si>
  <si>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</si>
  <si>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</si>
  <si>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</si>
  <si>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</si>
  <si>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</si>
  <si>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</si>
  <si>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</si>
  <si>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</si>
  <si>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</si>
  <si>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</si>
  <si>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</si>
  <si>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</si>
  <si>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</si>
  <si>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</si>
  <si>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</si>
  <si>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</si>
  <si>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</si>
  <si>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</si>
  <si>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</si>
  <si>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</si>
  <si>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</si>
  <si>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</si>
  <si>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</si>
  <si>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</si>
  <si>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</si>
  <si>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</si>
  <si>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</si>
  <si>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</si>
  <si>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</si>
  <si>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</si>
  <si>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</si>
  <si>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</si>
  <si>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</si>
  <si>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</si>
  <si>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</si>
  <si>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</si>
  <si>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</si>
  <si>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</si>
  <si>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</si>
  <si>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</si>
  <si>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</si>
  <si>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</si>
  <si>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</si>
  <si>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</si>
  <si>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</si>
  <si>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</si>
  <si>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</si>
  <si>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</si>
  <si>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</si>
  <si>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</si>
  <si>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</si>
  <si>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</si>
  <si>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</si>
  <si>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</si>
  <si>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</si>
  <si>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</si>
  <si>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</si>
  <si>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</si>
  <si>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</si>
  <si>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</si>
  <si>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</si>
  <si>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</si>
  <si>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</si>
  <si>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</si>
  <si>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</si>
  <si>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</si>
  <si>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</si>
  <si>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</si>
  <si>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</si>
  <si>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</si>
  <si>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</si>
  <si>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</si>
  <si>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</si>
  <si>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</si>
  <si>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</si>
  <si>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</si>
  <si>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</si>
  <si>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</si>
  <si>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</si>
  <si>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</si>
  <si>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</si>
  <si>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</si>
  <si>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</si>
  <si>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</si>
  <si>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</si>
  <si>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</si>
  <si>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</si>
  <si>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</si>
  <si>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</si>
  <si>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</si>
  <si>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</si>
  <si>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</si>
  <si>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</si>
  <si>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</si>
  <si>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</si>
  <si>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</si>
  <si>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</si>
  <si>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</si>
  <si>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</si>
  <si>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</si>
  <si>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</si>
  <si>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</si>
  <si>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</si>
  <si>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</si>
  <si>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</si>
  <si>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</si>
  <si>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</si>
  <si>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</si>
  <si>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</si>
  <si>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</si>
  <si>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</si>
  <si>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</si>
  <si>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</si>
  <si>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</si>
  <si>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</si>
  <si>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</si>
  <si>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</si>
  <si>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</si>
  <si>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</si>
  <si>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</si>
  <si>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</si>
  <si>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</si>
  <si>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</si>
  <si>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</si>
  <si>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</si>
  <si>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</si>
  <si>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</si>
  <si>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</si>
  <si>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</si>
  <si>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</si>
  <si>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</si>
  <si>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</si>
  <si>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</si>
  <si>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</si>
  <si>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</si>
  <si>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</si>
  <si>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</si>
  <si>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</si>
  <si>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</si>
  <si>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</si>
  <si>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</si>
  <si>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</si>
  <si>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</si>
  <si>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</si>
  <si>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</si>
  <si>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</si>
  <si>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</si>
  <si>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</si>
  <si>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</si>
  <si>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</si>
  <si>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</si>
  <si>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</si>
  <si>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</si>
  <si>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</si>
  <si>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</si>
  <si>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</si>
  <si>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</si>
  <si>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</si>
  <si>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</si>
  <si>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</si>
  <si>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</si>
  <si>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</si>
  <si>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</si>
  <si>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</si>
  <si>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</si>
  <si>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</si>
  <si>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</si>
  <si>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</si>
  <si>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</si>
  <si>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</si>
  <si>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</si>
  <si>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</si>
  <si>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</si>
  <si>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</si>
  <si>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</si>
  <si>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</si>
  <si>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</si>
  <si>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</si>
  <si>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</si>
  <si>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</si>
  <si>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</si>
  <si>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</si>
  <si>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</si>
  <si>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</si>
  <si>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</si>
  <si>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</si>
  <si>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</si>
  <si>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</si>
  <si>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</si>
  <si>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</si>
  <si>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</si>
  <si>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</si>
  <si>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</si>
  <si>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</si>
  <si>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</si>
  <si>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</si>
  <si>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</si>
  <si>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</si>
  <si>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</si>
  <si>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</si>
  <si>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</si>
  <si>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</si>
  <si>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</si>
  <si>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</si>
  <si>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</si>
  <si>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</si>
  <si>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</si>
  <si>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</si>
  <si>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</si>
  <si>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</si>
  <si>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</si>
  <si>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</si>
  <si>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</si>
  <si>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</si>
  <si>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</si>
  <si>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</si>
  <si>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</si>
  <si>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</si>
  <si>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</si>
  <si>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</si>
  <si>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</si>
  <si>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</si>
  <si>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</si>
  <si>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</si>
  <si>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</si>
  <si>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</si>
  <si>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</si>
  <si>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</si>
  <si>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</si>
  <si>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</si>
  <si>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</si>
  <si>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</si>
  <si>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</si>
  <si>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</si>
  <si>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</si>
  <si>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</si>
  <si>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</si>
  <si>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</si>
  <si>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</si>
  <si>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</si>
  <si>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</si>
  <si>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</si>
  <si>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</si>
  <si>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</si>
  <si>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</si>
  <si>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</si>
  <si>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</si>
  <si>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</si>
  <si>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</si>
  <si>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</si>
  <si>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</si>
  <si>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</si>
  <si>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</si>
  <si>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</si>
  <si>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</si>
  <si>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</si>
  <si>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</si>
  <si>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</si>
  <si>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</si>
  <si>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</si>
  <si>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</si>
  <si>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</si>
  <si>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</si>
  <si>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</si>
  <si>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</si>
  <si>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</si>
  <si>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</si>
  <si>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</si>
  <si>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</si>
  <si>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</si>
  <si>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</si>
  <si>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</si>
  <si>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</si>
  <si>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</si>
  <si>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</si>
  <si>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</si>
  <si>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</si>
  <si>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</si>
  <si>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</si>
  <si>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</si>
  <si>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</si>
  <si>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</si>
  <si>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</si>
  <si>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</si>
  <si>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</si>
  <si>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</si>
  <si>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</si>
  <si>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</si>
  <si>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</si>
  <si>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</si>
  <si>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</si>
  <si>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</si>
  <si>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</si>
  <si>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</si>
  <si>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</si>
  <si>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</si>
  <si>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</si>
  <si>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</si>
  <si>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</si>
  <si>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</si>
  <si>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</si>
  <si>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</si>
  <si>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</si>
  <si>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</si>
  <si>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</si>
  <si>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</si>
  <si>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</si>
  <si>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</si>
  <si>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</si>
  <si>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</si>
  <si>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</si>
  <si>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</si>
  <si>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</si>
  <si>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</si>
  <si>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</si>
  <si>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</si>
  <si>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</si>
  <si>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</si>
  <si>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</si>
  <si>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</si>
  <si>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</si>
  <si>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</si>
  <si>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</si>
  <si>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</si>
  <si>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</si>
  <si>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</si>
  <si>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</si>
  <si>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</si>
  <si>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</si>
  <si>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</si>
  <si>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</si>
  <si>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</si>
  <si>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</si>
  <si>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</si>
  <si>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</si>
  <si>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</si>
  <si>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</si>
  <si>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</si>
  <si>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</si>
  <si>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</si>
  <si>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</si>
  <si>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</si>
  <si>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</si>
  <si>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</si>
  <si>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</si>
  <si>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</si>
  <si>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</si>
  <si>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</si>
  <si>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</si>
  <si>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</si>
  <si>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</si>
  <si>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</si>
  <si>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</si>
  <si>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</si>
  <si>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</si>
  <si>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</si>
  <si>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</si>
  <si>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</si>
  <si>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</si>
  <si>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</si>
  <si>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</si>
  <si>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</si>
  <si>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</si>
  <si>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</si>
  <si>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</si>
  <si>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</si>
  <si>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</si>
  <si>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</si>
  <si>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</si>
  <si>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</si>
  <si>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</si>
  <si>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</si>
  <si>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</si>
  <si>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</si>
  <si>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</si>
  <si>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</si>
  <si>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</si>
  <si>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</si>
  <si>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</si>
  <si>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</si>
  <si>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</si>
  <si>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</si>
  <si>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</si>
  <si>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</si>
  <si>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</si>
  <si>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</si>
  <si>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</si>
  <si>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</si>
  <si>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</si>
  <si>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</si>
  <si>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</si>
  <si>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</si>
  <si>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</si>
  <si>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</si>
  <si>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</si>
  <si>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</si>
  <si>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</si>
  <si>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</si>
  <si>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</si>
  <si>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</si>
  <si>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</si>
  <si>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</si>
  <si>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</si>
  <si>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</si>
  <si>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</si>
  <si>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</si>
  <si>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</si>
  <si>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</si>
  <si>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</si>
  <si>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</si>
  <si>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</si>
  <si>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</si>
  <si>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</si>
  <si>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</si>
  <si>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</si>
  <si>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</si>
  <si>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</si>
  <si>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</si>
  <si>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</si>
  <si>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</si>
  <si>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</si>
  <si>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</si>
  <si>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</si>
  <si>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</si>
  <si>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</si>
  <si>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</si>
  <si>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</si>
  <si>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</si>
  <si>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</si>
  <si>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</si>
  <si>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</si>
  <si>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</si>
  <si>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</si>
  <si>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</si>
  <si>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</si>
  <si>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</si>
  <si>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</si>
  <si>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</si>
  <si>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</si>
  <si>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</si>
  <si>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</si>
  <si>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</si>
  <si>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</si>
  <si>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</si>
  <si>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</si>
  <si>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</si>
  <si>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</si>
  <si>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</si>
  <si>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</si>
  <si>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</si>
  <si>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</si>
  <si>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</si>
  <si>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</si>
  <si>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</si>
  <si>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</si>
  <si>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</si>
  <si>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</si>
  <si>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</si>
  <si>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</si>
  <si>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</si>
  <si>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</si>
  <si>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</si>
  <si>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</si>
  <si>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</si>
  <si>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</si>
  <si>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</si>
  <si>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</si>
  <si>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</si>
  <si>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</si>
  <si>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</si>
  <si>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</si>
  <si>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</si>
  <si>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</si>
  <si>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</si>
  <si>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</si>
  <si>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</si>
  <si>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</si>
  <si>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</si>
  <si>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</si>
  <si>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</si>
  <si>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</si>
  <si>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</si>
  <si>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</si>
  <si>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</si>
  <si>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</si>
  <si>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</si>
  <si>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</si>
  <si>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</si>
  <si>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</si>
  <si>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</si>
  <si>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</si>
  <si>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</si>
  <si>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</si>
  <si>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</si>
  <si>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</si>
  <si>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</si>
  <si>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</si>
  <si>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</si>
  <si>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</si>
  <si>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</si>
  <si>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</si>
  <si>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</si>
  <si>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</si>
  <si>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</si>
  <si>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</si>
  <si>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</si>
  <si>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</si>
  <si>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</si>
  <si>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</si>
  <si>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</si>
  <si>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</si>
  <si>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</si>
  <si>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</si>
  <si>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</si>
  <si>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</si>
  <si>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</si>
  <si>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</si>
  <si>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</si>
  <si>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</si>
  <si>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</si>
  <si>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</si>
  <si>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</si>
  <si>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</si>
  <si>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</si>
  <si>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</si>
  <si>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</si>
  <si>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</si>
  <si>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</si>
  <si>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</si>
  <si>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</si>
  <si>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</si>
  <si>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</si>
  <si>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</si>
  <si>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</si>
  <si>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</si>
  <si>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</si>
  <si>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</si>
  <si>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</si>
  <si>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</si>
  <si>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</si>
  <si>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</si>
  <si>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</si>
  <si>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</si>
  <si>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</si>
  <si>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</si>
  <si>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</si>
  <si>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</si>
  <si>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</si>
  <si>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</si>
  <si>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</si>
  <si>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</si>
  <si>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</si>
  <si>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</si>
  <si>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</si>
  <si>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</si>
  <si>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</si>
  <si>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</si>
  <si>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</si>
  <si>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</si>
  <si>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</si>
  <si>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</si>
  <si>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</si>
  <si>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</si>
  <si>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</si>
  <si>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</si>
  <si>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</si>
  <si>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</si>
  <si>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</si>
  <si>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</si>
  <si>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</si>
  <si>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</si>
  <si>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</si>
  <si>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</si>
  <si>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</si>
  <si>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</si>
  <si>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</si>
  <si>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</si>
  <si>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</si>
  <si>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</si>
  <si>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</si>
  <si>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</si>
  <si>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</si>
  <si>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</si>
  <si>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</si>
  <si>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</si>
  <si>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</si>
  <si>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</si>
  <si>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</si>
  <si>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</si>
  <si>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</si>
  <si>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</si>
  <si>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</si>
  <si>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</si>
  <si>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</si>
  <si>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</si>
  <si>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</si>
  <si>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</si>
  <si>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</si>
  <si>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</si>
  <si>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</si>
  <si>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</si>
  <si>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</si>
  <si>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</si>
  <si>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</si>
  <si>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</si>
  <si>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</si>
  <si>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</si>
  <si>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</si>
  <si>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</si>
  <si>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</si>
  <si>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</si>
  <si>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</si>
  <si>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</si>
  <si>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</si>
  <si>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</si>
  <si>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</si>
  <si>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</si>
  <si>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</si>
  <si>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</si>
  <si>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</si>
  <si>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</si>
  <si>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</si>
  <si>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</si>
  <si>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</si>
  <si>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</si>
  <si>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</si>
  <si>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</si>
  <si>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</si>
  <si>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</si>
  <si>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</si>
  <si>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</si>
  <si>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</si>
  <si>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</si>
  <si>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</si>
  <si>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</si>
  <si>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</si>
  <si>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</si>
  <si>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</si>
  <si>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</si>
  <si>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</si>
  <si>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</si>
  <si>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</si>
  <si>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</si>
  <si>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</si>
  <si>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</si>
  <si>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</si>
  <si>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</si>
  <si>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</si>
  <si>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</si>
  <si>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</si>
  <si>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</si>
  <si>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</si>
  <si>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</si>
  <si>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</si>
  <si>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</si>
  <si>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</si>
  <si>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</si>
  <si>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</si>
  <si>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</si>
  <si>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</si>
  <si>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</si>
  <si>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</si>
  <si>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</si>
  <si>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</si>
  <si>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</si>
  <si>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</si>
  <si>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</si>
  <si>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</si>
  <si>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</si>
  <si>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</si>
  <si>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</si>
  <si>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</si>
  <si>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</si>
  <si>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</si>
  <si>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</si>
  <si>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</si>
  <si>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</si>
  <si>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</si>
  <si>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</si>
  <si>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</si>
  <si>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</si>
  <si>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</si>
  <si>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</si>
  <si>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</si>
  <si>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</si>
  <si>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</si>
  <si>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</si>
  <si>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</si>
  <si>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</si>
  <si>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</si>
  <si>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</si>
  <si>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</si>
  <si>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</si>
  <si>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</si>
  <si>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</si>
  <si>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</si>
  <si>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</si>
  <si>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</si>
  <si>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</si>
  <si>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</si>
  <si>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</si>
  <si>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</si>
  <si>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</si>
  <si>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</si>
  <si>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</si>
  <si>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</si>
  <si>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</si>
  <si>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</si>
  <si>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</si>
  <si>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</si>
  <si>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</si>
  <si>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</si>
  <si>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</si>
  <si>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</si>
  <si>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</si>
  <si>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</si>
  <si>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</si>
  <si>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</si>
  <si>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</si>
  <si>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</si>
  <si>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</si>
  <si>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</si>
  <si>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</si>
  <si>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</si>
  <si>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</si>
  <si>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</si>
  <si>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</si>
  <si>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</si>
  <si>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</si>
  <si>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</si>
  <si>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</si>
  <si>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</si>
  <si>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</si>
  <si>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</si>
  <si>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</si>
  <si>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</si>
  <si>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</si>
  <si>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</si>
  <si>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</si>
  <si>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</si>
  <si>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</si>
  <si>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</si>
  <si>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</si>
  <si>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</si>
  <si>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</si>
  <si>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</si>
  <si>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</si>
  <si>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</si>
  <si>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</si>
  <si>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</si>
  <si>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</si>
  <si>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</si>
  <si>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</si>
  <si>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</si>
  <si>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</si>
  <si>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</si>
  <si>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</si>
  <si>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</si>
  <si>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</si>
  <si>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</si>
  <si>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</si>
  <si>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</si>
  <si>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</si>
  <si>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</si>
  <si>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</si>
  <si>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</si>
  <si>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</si>
  <si>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</si>
  <si>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</si>
  <si>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</si>
  <si>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</si>
  <si>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</si>
  <si>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</si>
  <si>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</si>
  <si>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</si>
  <si>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</si>
  <si>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</si>
  <si>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</si>
  <si>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</si>
  <si>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</si>
  <si>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</si>
  <si>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</si>
  <si>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</si>
  <si>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</si>
  <si>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</si>
  <si>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</si>
  <si>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</si>
  <si>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</si>
  <si>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</si>
  <si>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</si>
  <si>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</si>
  <si>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</si>
  <si>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</si>
  <si>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</si>
  <si>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</si>
  <si>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</si>
  <si>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</si>
  <si>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</si>
  <si>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</si>
  <si>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</si>
  <si>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</si>
  <si>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</si>
  <si>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</si>
  <si>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</si>
  <si>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</si>
  <si>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</si>
  <si>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</si>
  <si>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</si>
  <si>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</si>
  <si>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</si>
  <si>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</si>
  <si>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</si>
  <si>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</si>
  <si>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</si>
  <si>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</si>
  <si>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</si>
  <si>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</si>
  <si>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</si>
  <si>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</si>
  <si>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</si>
  <si>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</si>
  <si>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</si>
  <si>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</si>
  <si>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</si>
  <si>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</si>
  <si>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</si>
  <si>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</si>
  <si>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</si>
  <si>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</si>
  <si>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</si>
  <si>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</si>
  <si>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</si>
  <si>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</si>
  <si>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</si>
  <si>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</si>
  <si>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</si>
  <si>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</si>
  <si>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</si>
  <si>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</si>
  <si>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</si>
  <si>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</si>
  <si>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</si>
  <si>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</si>
  <si>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</si>
  <si>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</si>
  <si>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</si>
  <si>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</si>
  <si>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</si>
  <si>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</si>
  <si>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</si>
  <si>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</si>
  <si>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</si>
  <si>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</si>
  <si>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</si>
  <si>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</si>
  <si>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</si>
  <si>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</si>
  <si>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</si>
  <si>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</si>
  <si>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</si>
  <si>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</si>
  <si>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</si>
  <si>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</si>
  <si>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</si>
  <si>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</si>
  <si>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</si>
  <si>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</si>
  <si>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</si>
  <si>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</si>
  <si>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</si>
  <si>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</si>
  <si>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</si>
  <si>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</si>
  <si>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</si>
  <si>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</si>
  <si>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</si>
  <si>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</si>
  <si>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</si>
  <si>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</si>
  <si>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</si>
  <si>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</si>
  <si>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</si>
  <si>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</si>
  <si>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</si>
  <si>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</si>
  <si>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</si>
  <si>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</si>
  <si>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</si>
  <si>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</si>
  <si>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</si>
  <si>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</si>
  <si>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</si>
  <si>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</si>
  <si>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</si>
  <si>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</si>
  <si>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</si>
  <si>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</si>
  <si>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</si>
  <si>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</si>
  <si>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</si>
  <si>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</si>
  <si>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</si>
  <si>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</si>
  <si>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</si>
  <si>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</si>
  <si>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</si>
  <si>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</si>
  <si>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</si>
  <si>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</si>
  <si>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</si>
  <si>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</si>
  <si>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</si>
  <si>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</si>
  <si>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</si>
  <si>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</si>
  <si>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</si>
  <si>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</si>
  <si>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</si>
  <si>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</si>
  <si>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</si>
  <si>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</si>
  <si>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</si>
  <si>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</si>
  <si>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</si>
  <si>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</si>
  <si>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</si>
  <si>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</si>
  <si>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</si>
  <si>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</si>
  <si>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</si>
  <si>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</si>
  <si>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</si>
  <si>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</si>
  <si>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</si>
  <si>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</si>
  <si>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</si>
  <si>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</si>
  <si>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</si>
  <si>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</si>
  <si>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</si>
  <si>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</si>
  <si>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</si>
  <si>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</si>
  <si>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</si>
  <si>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</si>
  <si>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</si>
  <si>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</si>
  <si>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</si>
  <si>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</si>
  <si>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</si>
  <si>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</si>
  <si>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</si>
  <si>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</si>
  <si>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</si>
  <si>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</si>
  <si>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</si>
  <si>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</si>
  <si>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</si>
  <si>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</si>
  <si>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</si>
  <si>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</si>
  <si>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</si>
  <si>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</si>
  <si>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</si>
  <si>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</si>
  <si>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</si>
  <si>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</si>
  <si>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</si>
  <si>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</si>
  <si>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</si>
  <si>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</si>
  <si>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</si>
  <si>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</si>
  <si>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</si>
  <si>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</si>
  <si>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</si>
  <si>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</si>
  <si>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</si>
  <si>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</si>
  <si>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</si>
  <si>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</si>
  <si>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</si>
  <si>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</si>
  <si>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</si>
  <si>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</si>
  <si>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</si>
  <si>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</si>
  <si>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</si>
  <si>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</si>
  <si>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</si>
  <si>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</si>
  <si>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</si>
  <si>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</si>
  <si>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</si>
  <si>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</si>
  <si>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</si>
  <si>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</si>
  <si>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</si>
  <si>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</si>
  <si>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</si>
  <si>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</si>
  <si>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</si>
  <si>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</si>
  <si>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</si>
  <si>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</si>
  <si>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</si>
  <si>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</si>
  <si>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</si>
  <si>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</si>
  <si>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</si>
  <si>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</si>
  <si>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</si>
  <si>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</si>
  <si>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</si>
  <si>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</si>
  <si>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</si>
  <si>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</si>
  <si>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</si>
  <si>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</si>
  <si>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</si>
  <si>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</si>
  <si>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</si>
  <si>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</si>
  <si>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</si>
  <si>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</si>
  <si>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</si>
  <si>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</si>
  <si>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</si>
  <si>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</si>
  <si>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</si>
  <si>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</si>
  <si>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</si>
  <si>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</si>
  <si>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</si>
  <si>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</si>
  <si>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</si>
  <si>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</si>
  <si>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</si>
  <si>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</si>
  <si>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</si>
  <si>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</si>
  <si>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</si>
  <si>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</si>
  <si>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</si>
  <si>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</si>
  <si>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</si>
  <si>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</si>
  <si>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</si>
  <si>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</si>
  <si>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</si>
  <si>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</si>
  <si>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</si>
  <si>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</si>
  <si>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</si>
  <si>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</si>
  <si>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</si>
  <si>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</si>
  <si>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</si>
  <si>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</si>
  <si>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</si>
  <si>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</si>
  <si>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</si>
  <si>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</si>
  <si>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</si>
  <si>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</si>
  <si>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</si>
  <si>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</si>
  <si>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</si>
  <si>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</si>
  <si>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</si>
  <si>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</si>
  <si>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</si>
  <si>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</si>
  <si>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</si>
  <si>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</si>
  <si>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</si>
  <si>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</si>
  <si>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</si>
  <si>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</si>
  <si>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</si>
  <si>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</si>
  <si>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</si>
  <si>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</si>
  <si>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</si>
  <si>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</si>
  <si>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</si>
  <si>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</si>
  <si>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</si>
  <si>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</si>
  <si>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</si>
  <si>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</si>
  <si>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</si>
  <si>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</si>
  <si>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</si>
  <si>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</si>
  <si>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</si>
  <si>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</si>
  <si>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</si>
  <si>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</si>
  <si>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</si>
  <si>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</si>
  <si>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</si>
  <si>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</si>
  <si>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</si>
  <si>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</si>
  <si>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</si>
  <si>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</si>
  <si>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</si>
  <si>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</si>
  <si>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</si>
  <si>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</si>
  <si>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</si>
  <si>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</si>
  <si>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</si>
  <si>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</si>
  <si>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</si>
  <si>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</si>
  <si>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</si>
  <si>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</si>
  <si>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</si>
  <si>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</si>
  <si>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</si>
  <si>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</si>
  <si>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</si>
  <si>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</si>
  <si>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</si>
  <si>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</si>
  <si>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</si>
  <si>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</si>
  <si>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</si>
  <si>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</si>
  <si>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</si>
  <si>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</si>
  <si>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</si>
  <si>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</si>
  <si>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</si>
  <si>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</si>
  <si>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</si>
  <si>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</si>
  <si>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</si>
  <si>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</si>
  <si>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</si>
  <si>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</si>
  <si>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</si>
  <si>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</si>
  <si>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</si>
  <si>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</si>
  <si>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</si>
  <si>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</si>
  <si>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</si>
  <si>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</si>
  <si>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</si>
  <si>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</si>
  <si>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</si>
  <si>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</si>
  <si>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</si>
  <si>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</si>
  <si>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</si>
  <si>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</si>
  <si>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</si>
  <si>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</si>
  <si>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</si>
  <si>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</si>
  <si>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</si>
  <si>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</si>
  <si>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</si>
  <si>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</si>
  <si>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</si>
  <si>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</si>
  <si>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</si>
  <si>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</si>
  <si>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</si>
  <si>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</si>
  <si>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</si>
  <si>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</si>
  <si>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</si>
  <si>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</si>
  <si>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</si>
  <si>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</si>
  <si>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</si>
  <si>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</si>
  <si>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</si>
  <si>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</si>
  <si>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</si>
  <si>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</si>
  <si>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</si>
  <si>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</si>
  <si>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</si>
  <si>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</si>
  <si>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</si>
  <si>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</si>
  <si>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</si>
  <si>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</si>
  <si>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</si>
  <si>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</si>
  <si>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</si>
  <si>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</si>
  <si>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</si>
  <si>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</si>
  <si>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</si>
  <si>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</si>
  <si>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</si>
  <si>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</si>
  <si>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</si>
  <si>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</si>
  <si>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</si>
  <si>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</si>
  <si>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</si>
  <si>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</si>
  <si>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</si>
  <si>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</si>
  <si>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</si>
  <si>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</si>
  <si>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</si>
  <si>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</si>
  <si>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</si>
  <si>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</si>
  <si>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</si>
  <si>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</si>
  <si>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</si>
  <si>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</si>
  <si>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</si>
  <si>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</si>
  <si>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</si>
  <si>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</si>
  <si>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</si>
  <si>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</si>
  <si>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</si>
  <si>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</si>
  <si>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</si>
  <si>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</si>
  <si>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</si>
  <si>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</si>
  <si>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</si>
  <si>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</si>
  <si>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</si>
  <si>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</si>
  <si>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</si>
  <si>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</si>
  <si>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</si>
  <si>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</si>
  <si>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</si>
  <si>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</si>
  <si>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</si>
  <si>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</si>
  <si>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</si>
  <si>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</si>
  <si>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</si>
  <si>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</si>
  <si>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</si>
  <si>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</si>
  <si>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</si>
  <si>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</si>
  <si>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</si>
  <si>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</si>
  <si>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</si>
  <si>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</si>
  <si>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</si>
  <si>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</si>
  <si>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</si>
  <si>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</si>
  <si>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</si>
  <si>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</si>
  <si>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</si>
  <si>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</si>
  <si>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</si>
  <si>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</si>
  <si>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</si>
  <si>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</si>
  <si>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</si>
  <si>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</si>
  <si>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</si>
  <si>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</si>
  <si>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</si>
  <si>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</si>
  <si>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</si>
  <si>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</si>
  <si>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</si>
  <si>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</si>
  <si>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</si>
  <si>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</si>
  <si>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</si>
  <si>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</si>
  <si>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</si>
  <si>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</si>
  <si>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</si>
  <si>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</si>
  <si>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</si>
  <si>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</si>
  <si>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</si>
  <si>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</si>
  <si>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</si>
  <si>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</si>
  <si>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</si>
  <si>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</si>
  <si>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</si>
  <si>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</si>
  <si>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</si>
  <si>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</si>
  <si>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</si>
  <si>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</si>
  <si>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</si>
  <si>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</si>
  <si>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</si>
  <si>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</si>
  <si>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</si>
  <si>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</si>
  <si>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</si>
  <si>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</si>
  <si>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</si>
  <si>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</si>
  <si>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</si>
  <si>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</si>
  <si>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</si>
  <si>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</si>
  <si>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</si>
  <si>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</si>
  <si>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</si>
  <si>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</si>
  <si>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</si>
  <si>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</si>
  <si>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</si>
  <si>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</si>
  <si>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</si>
  <si>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</si>
  <si>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</si>
  <si>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</si>
  <si>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</si>
  <si>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</si>
  <si>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</si>
  <si>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</si>
  <si>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</si>
  <si>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</si>
  <si>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</si>
  <si>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</si>
  <si>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</si>
  <si>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</si>
  <si>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</si>
  <si>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</si>
  <si>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</si>
  <si>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</si>
  <si>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</si>
  <si>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</si>
  <si>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</si>
  <si>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</si>
  <si>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</si>
  <si>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</si>
  <si>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</si>
  <si>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</si>
  <si>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</si>
  <si>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</si>
  <si>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</si>
  <si>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</si>
  <si>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</si>
  <si>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</si>
  <si>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</si>
  <si>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</si>
  <si>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</si>
  <si>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</si>
  <si>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</si>
  <si>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</si>
  <si>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</si>
  <si>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</si>
  <si>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</si>
  <si>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</si>
  <si>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</si>
  <si>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</si>
  <si>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</si>
  <si>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</si>
  <si>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</si>
  <si>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</si>
  <si>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</si>
  <si>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</si>
  <si>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</si>
  <si>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</si>
  <si>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</si>
  <si>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</si>
  <si>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</si>
  <si>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</si>
  <si>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</si>
  <si>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</si>
  <si>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</si>
  <si>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</si>
  <si>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</si>
  <si>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</si>
  <si>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</si>
  <si>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</si>
  <si>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</si>
  <si>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</si>
  <si>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</si>
  <si>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</si>
  <si>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</si>
  <si>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</si>
  <si>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</si>
  <si>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</si>
  <si>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</si>
  <si>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</si>
  <si>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</si>
  <si>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</si>
  <si>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</si>
  <si>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</si>
  <si>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</si>
  <si>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</si>
  <si>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</si>
  <si>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</si>
  <si>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</si>
  <si>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</si>
  <si>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</si>
  <si>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</si>
  <si>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</si>
  <si>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</si>
  <si>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</si>
  <si>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</si>
  <si>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</si>
  <si>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</si>
  <si>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</si>
  <si>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</si>
  <si>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</si>
  <si>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</si>
  <si>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</si>
  <si>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</si>
  <si>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</si>
  <si>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</si>
  <si>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</si>
  <si>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</si>
  <si>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</si>
  <si>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</si>
  <si>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</si>
  <si>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</si>
  <si>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</si>
  <si>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</si>
  <si>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</si>
  <si>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</si>
  <si>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</si>
  <si>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</si>
  <si>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</si>
  <si>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</si>
  <si>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</si>
  <si>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</si>
  <si>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</si>
  <si>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</si>
  <si>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</si>
  <si>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</si>
  <si>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</si>
  <si>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</si>
  <si>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</si>
  <si>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</si>
  <si>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</si>
  <si>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</si>
  <si>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</si>
  <si>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</si>
  <si>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</si>
  <si>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</si>
  <si>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</si>
  <si>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</si>
  <si>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</si>
  <si>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</si>
  <si>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</si>
  <si>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</si>
  <si>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</si>
  <si>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</si>
  <si>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</si>
  <si>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</si>
  <si>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</si>
  <si>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</si>
  <si>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</si>
  <si>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</si>
  <si>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</si>
  <si>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</si>
  <si>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</si>
  <si>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</si>
  <si>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</si>
  <si>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</si>
  <si>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</si>
  <si>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</si>
  <si>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</si>
  <si>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</si>
  <si>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</si>
  <si>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</si>
  <si>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</si>
  <si>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</si>
  <si>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</si>
  <si>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</si>
  <si>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</si>
  <si>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</si>
  <si>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</si>
  <si>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</si>
  <si>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</si>
  <si>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</si>
  <si>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</si>
  <si>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</si>
  <si>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</si>
  <si>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</si>
  <si>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</si>
  <si>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</si>
  <si>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</si>
  <si>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</si>
  <si>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</si>
  <si>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</si>
  <si>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</si>
  <si>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</si>
  <si>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</si>
  <si>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</si>
  <si>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</si>
  <si>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</si>
  <si>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</si>
  <si>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</si>
  <si>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</si>
  <si>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</si>
  <si>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</si>
  <si>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</si>
  <si>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</si>
  <si>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</si>
  <si>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</si>
  <si>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</si>
  <si>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</si>
  <si>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</si>
  <si>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</si>
  <si>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</si>
  <si>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</si>
  <si>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</si>
  <si>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</si>
  <si>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</si>
  <si>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</si>
  <si>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</si>
  <si>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</si>
  <si>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</si>
  <si>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</si>
  <si>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</si>
  <si>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</si>
  <si>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</si>
  <si>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</si>
  <si>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</si>
  <si>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</si>
  <si>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</si>
  <si>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</si>
  <si>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</si>
  <si>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</si>
  <si>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</si>
  <si>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</si>
  <si>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</si>
  <si>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</si>
  <si>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</si>
  <si>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</si>
  <si>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</si>
  <si>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</si>
  <si>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</si>
  <si>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</si>
  <si>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</si>
  <si>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</si>
  <si>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</si>
  <si>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</si>
  <si>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</si>
  <si>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</si>
  <si>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</si>
  <si>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</si>
  <si>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</si>
  <si>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</si>
  <si>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</si>
  <si>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</si>
  <si>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</si>
  <si>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</si>
  <si>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</si>
  <si>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</si>
  <si>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</si>
  <si>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</si>
  <si>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</si>
  <si>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</si>
  <si>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</si>
  <si>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</si>
  <si>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</si>
  <si>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</si>
  <si>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</si>
  <si>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</si>
  <si>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</si>
  <si>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</si>
  <si>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</si>
  <si>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</si>
  <si>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</si>
  <si>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</si>
  <si>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</si>
  <si>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</si>
  <si>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</si>
  <si>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</si>
  <si>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</si>
  <si>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</si>
  <si>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</si>
  <si>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</si>
  <si>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</si>
  <si>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</si>
  <si>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</si>
  <si>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</si>
  <si>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</si>
  <si>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</si>
  <si>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</si>
  <si>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</si>
  <si>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</si>
  <si>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</si>
  <si>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</si>
  <si>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</si>
  <si>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</si>
  <si>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</si>
  <si>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</si>
  <si>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</si>
  <si>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</si>
  <si>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</si>
  <si>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</si>
  <si>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</si>
  <si>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</si>
  <si>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</si>
  <si>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</si>
  <si>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</si>
  <si>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</si>
  <si>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</si>
  <si>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</si>
  <si>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</si>
  <si>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</si>
  <si>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</si>
  <si>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</si>
  <si>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</si>
  <si>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</si>
  <si>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</si>
  <si>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</si>
  <si>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</si>
  <si>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</si>
  <si>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</si>
  <si>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</si>
  <si>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</si>
  <si>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</si>
  <si>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</si>
  <si>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</si>
  <si>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</si>
  <si>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</si>
  <si>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</si>
  <si>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</si>
  <si>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</si>
  <si>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</si>
  <si>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</si>
  <si>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</si>
  <si>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</si>
  <si>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</si>
  <si>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</si>
  <si>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</si>
  <si>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</si>
  <si>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</si>
  <si>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</si>
  <si>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</si>
  <si>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</si>
  <si>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</si>
  <si>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</si>
  <si>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</si>
  <si>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</si>
  <si>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</si>
  <si>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</si>
  <si>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</si>
  <si>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</si>
  <si>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</si>
  <si>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</si>
  <si>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</si>
  <si>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</si>
  <si>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</si>
  <si>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</si>
  <si>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</si>
  <si>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</si>
  <si>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</si>
  <si>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</si>
  <si>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</si>
  <si>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</si>
  <si>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</si>
  <si>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</si>
  <si>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</si>
  <si>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</si>
  <si>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</si>
  <si>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</si>
  <si>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</si>
  <si>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</si>
  <si>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</si>
  <si>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</si>
  <si>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</si>
  <si>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</si>
  <si>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</si>
  <si>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</si>
  <si>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</si>
  <si>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</si>
  <si>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</si>
  <si>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</si>
  <si>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</si>
  <si>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</si>
  <si>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</si>
  <si>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</si>
  <si>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</si>
  <si>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</si>
  <si>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</si>
  <si>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</si>
  <si>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</si>
  <si>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</si>
  <si>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</si>
  <si>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</si>
  <si>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</si>
  <si>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</si>
  <si>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</si>
  <si>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</si>
  <si>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</si>
  <si>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</si>
  <si>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</si>
  <si>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</si>
  <si>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</si>
  <si>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</si>
  <si>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</si>
  <si>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</si>
  <si>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</si>
  <si>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</si>
  <si>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</si>
  <si>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</si>
  <si>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</si>
  <si>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</si>
  <si>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Bečej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</si>
</sst>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434</c:v>
                </c:pt>
                <c:pt idx="1">
                  <c:v>517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395</c:v>
                </c:pt>
                <c:pt idx="1">
                  <c:v>486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413376"/>
        <c:axId val="203432320"/>
      </c:barChart>
      <c:catAx>
        <c:axId val="2034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32320"/>
        <c:crosses val="autoZero"/>
        <c:auto val="1"/>
        <c:lblAlgn val="ctr"/>
        <c:lblOffset val="100"/>
        <c:noMultiLvlLbl val="0"/>
      </c:catAx>
      <c:valAx>
        <c:axId val="20343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13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2316</c:v>
                </c:pt>
                <c:pt idx="1">
                  <c:v>2199</c:v>
                </c:pt>
                <c:pt idx="2">
                  <c:v>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630848"/>
        <c:axId val="205735424"/>
      </c:barChart>
      <c:catAx>
        <c:axId val="20563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5424"/>
        <c:crosses val="autoZero"/>
        <c:auto val="1"/>
        <c:lblAlgn val="ctr"/>
        <c:lblOffset val="100"/>
        <c:noMultiLvlLbl val="0"/>
      </c:catAx>
      <c:valAx>
        <c:axId val="20573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63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21</c:v>
                </c:pt>
                <c:pt idx="1">
                  <c:v>43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277632"/>
        <c:axId val="206296960"/>
      </c:barChart>
      <c:catAx>
        <c:axId val="206277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96960"/>
        <c:crosses val="autoZero"/>
        <c:auto val="1"/>
        <c:lblAlgn val="ctr"/>
        <c:lblOffset val="100"/>
        <c:noMultiLvlLbl val="0"/>
      </c:catAx>
      <c:valAx>
        <c:axId val="206296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77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51</c:v>
                </c:pt>
                <c:pt idx="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762752"/>
        <c:axId val="206764672"/>
      </c:barChart>
      <c:catAx>
        <c:axId val="206762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764672"/>
        <c:crosses val="autoZero"/>
        <c:auto val="1"/>
        <c:lblAlgn val="ctr"/>
        <c:lblOffset val="100"/>
        <c:noMultiLvlLbl val="0"/>
      </c:catAx>
      <c:valAx>
        <c:axId val="206764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76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14683</c:v>
                </c:pt>
                <c:pt idx="1">
                  <c:v>10740</c:v>
                </c:pt>
                <c:pt idx="2">
                  <c:v>13457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947840"/>
        <c:axId val="206949760"/>
      </c:barChart>
      <c:catAx>
        <c:axId val="20694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49760"/>
        <c:crosses val="autoZero"/>
        <c:auto val="1"/>
        <c:lblAlgn val="ctr"/>
        <c:lblOffset val="100"/>
        <c:noMultiLvlLbl val="0"/>
      </c:catAx>
      <c:valAx>
        <c:axId val="2069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47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18.564838877338875</c:v>
                </c:pt>
                <c:pt idx="1">
                  <c:v>58.826013513513509</c:v>
                </c:pt>
                <c:pt idx="2">
                  <c:v>22.609147609147609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48</c:v>
                </c:pt>
                <c:pt idx="1">
                  <c:v>44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2309120"/>
        <c:axId val="212310656"/>
      </c:barChart>
      <c:catAx>
        <c:axId val="2123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310656"/>
        <c:crosses val="autoZero"/>
        <c:auto val="1"/>
        <c:lblAlgn val="ctr"/>
        <c:lblOffset val="100"/>
        <c:noMultiLvlLbl val="0"/>
      </c:catAx>
      <c:valAx>
        <c:axId val="2123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2309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2638336"/>
        <c:axId val="212640512"/>
      </c:barChart>
      <c:catAx>
        <c:axId val="2126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640512"/>
        <c:crosses val="autoZero"/>
        <c:auto val="1"/>
        <c:lblAlgn val="ctr"/>
        <c:lblOffset val="100"/>
        <c:noMultiLvlLbl val="0"/>
      </c:catAx>
      <c:valAx>
        <c:axId val="2126405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263833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82.5</c:v>
                </c:pt>
                <c:pt idx="1">
                  <c:v>84.7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115.9</c:v>
                </c:pt>
                <c:pt idx="1">
                  <c:v>75.900000000000006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003264"/>
        <c:axId val="213013248"/>
      </c:barChart>
      <c:catAx>
        <c:axId val="21300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013248"/>
        <c:crosses val="autoZero"/>
        <c:auto val="1"/>
        <c:lblAlgn val="ctr"/>
        <c:lblOffset val="100"/>
        <c:noMultiLvlLbl val="0"/>
      </c:catAx>
      <c:valAx>
        <c:axId val="21301324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00326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868</c:v>
                </c:pt>
                <c:pt idx="1">
                  <c:v>820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3175680"/>
        <c:axId val="213312640"/>
      </c:barChart>
      <c:catAx>
        <c:axId val="2131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312640"/>
        <c:crosses val="autoZero"/>
        <c:auto val="1"/>
        <c:lblAlgn val="ctr"/>
        <c:lblOffset val="100"/>
        <c:noMultiLvlLbl val="0"/>
      </c:catAx>
      <c:valAx>
        <c:axId val="21331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17568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15</c:v>
                </c:pt>
                <c:pt idx="1">
                  <c:v>27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451904"/>
        <c:axId val="213454208"/>
      </c:barChart>
      <c:catAx>
        <c:axId val="2134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454208"/>
        <c:crosses val="autoZero"/>
        <c:auto val="1"/>
        <c:lblAlgn val="ctr"/>
        <c:lblOffset val="100"/>
        <c:noMultiLvlLbl val="0"/>
      </c:catAx>
      <c:valAx>
        <c:axId val="21345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451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151</c:v>
                </c:pt>
                <c:pt idx="1">
                  <c:v>178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92</c:v>
                </c:pt>
                <c:pt idx="1">
                  <c:v>78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535872"/>
        <c:axId val="203537408"/>
      </c:barChart>
      <c:catAx>
        <c:axId val="2035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7408"/>
        <c:crosses val="autoZero"/>
        <c:auto val="1"/>
        <c:lblAlgn val="ctr"/>
        <c:lblOffset val="100"/>
        <c:noMultiLvlLbl val="0"/>
      </c:catAx>
      <c:valAx>
        <c:axId val="2035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587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65</c:v>
                </c:pt>
                <c:pt idx="1">
                  <c:v>90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110</c:v>
                </c:pt>
                <c:pt idx="1">
                  <c:v>119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685760"/>
        <c:axId val="213687296"/>
      </c:barChart>
      <c:catAx>
        <c:axId val="2136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7296"/>
        <c:crosses val="autoZero"/>
        <c:auto val="1"/>
        <c:lblAlgn val="ctr"/>
        <c:lblOffset val="100"/>
        <c:noMultiLvlLbl val="0"/>
      </c:catAx>
      <c:valAx>
        <c:axId val="21368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5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2.4720634095634098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2.4233367983367984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2.7611746361746361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2.4818087318087318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2.5272869022869022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3.0860187110187112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3.0567827442827444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3.316658004158004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3.1964656964656966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3.748700623700624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3.8331600831600832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4.2911902286902288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3.5408004158004158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2.5857588357588357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1.7866424116424116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0.99402286902286907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337408"/>
        <c:axId val="214338944"/>
      </c:barChart>
      <c:catAx>
        <c:axId val="2143374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4338944"/>
        <c:crosses val="autoZero"/>
        <c:auto val="1"/>
        <c:lblAlgn val="ctr"/>
        <c:lblOffset val="100"/>
        <c:noMultiLvlLbl val="0"/>
      </c:catAx>
      <c:valAx>
        <c:axId val="2143389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4337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2.6182432432432434</c:v>
                </c:pt>
                <c:pt idx="1">
                  <c:v>2.6052494802494803</c:v>
                </c:pt>
                <c:pt idx="2">
                  <c:v>2.6117463617463619</c:v>
                </c:pt>
                <c:pt idx="3">
                  <c:v>2.7319386694386694</c:v>
                </c:pt>
                <c:pt idx="4">
                  <c:v>2.6474792099792097</c:v>
                </c:pt>
                <c:pt idx="5">
                  <c:v>2.7871621621621623</c:v>
                </c:pt>
                <c:pt idx="6">
                  <c:v>2.6767151767151769</c:v>
                </c:pt>
                <c:pt idx="7">
                  <c:v>3.4206081081081079</c:v>
                </c:pt>
                <c:pt idx="8">
                  <c:v>3.4920738045738045</c:v>
                </c:pt>
                <c:pt idx="9">
                  <c:v>3.4563409563409566</c:v>
                </c:pt>
                <c:pt idx="10">
                  <c:v>3.4108627858627858</c:v>
                </c:pt>
                <c:pt idx="11">
                  <c:v>3.3881237006237006</c:v>
                </c:pt>
                <c:pt idx="12">
                  <c:v>3.6707380457380459</c:v>
                </c:pt>
                <c:pt idx="13">
                  <c:v>3.6674896049896053</c:v>
                </c:pt>
                <c:pt idx="14">
                  <c:v>2.7936590436590438</c:v>
                </c:pt>
                <c:pt idx="15">
                  <c:v>1.4877858627858629</c:v>
                </c:pt>
                <c:pt idx="16">
                  <c:v>1.0005197505197505</c:v>
                </c:pt>
                <c:pt idx="17">
                  <c:v>0.46127858627858631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354944"/>
        <c:axId val="214356736"/>
      </c:barChart>
      <c:catAx>
        <c:axId val="2143549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4356736"/>
        <c:crosses val="autoZero"/>
        <c:auto val="1"/>
        <c:lblAlgn val="ctr"/>
        <c:lblOffset val="100"/>
        <c:noMultiLvlLbl val="0"/>
      </c:catAx>
      <c:valAx>
        <c:axId val="2143567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54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0.10449320794148381</c:v>
                </c:pt>
                <c:pt idx="1">
                  <c:v>0.13464280057025185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1.9032691446484551</c:v>
                </c:pt>
                <c:pt idx="1">
                  <c:v>1.2593061935688261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10.165696372592924</c:v>
                </c:pt>
                <c:pt idx="1">
                  <c:v>6.1143671788373197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27.451858486341248</c:v>
                </c:pt>
                <c:pt idx="1">
                  <c:v>23.895137018849994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45.977011494252871</c:v>
                </c:pt>
                <c:pt idx="1">
                  <c:v>56.074766355140184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4.4111061352440659</c:v>
                </c:pt>
                <c:pt idx="1">
                  <c:v>3.5086329795659754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9.9865651589789515</c:v>
                </c:pt>
                <c:pt idx="1">
                  <c:v>9.0131474734674484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5101440"/>
        <c:axId val="215102976"/>
      </c:barChart>
      <c:catAx>
        <c:axId val="21510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102976"/>
        <c:crosses val="autoZero"/>
        <c:auto val="1"/>
        <c:lblAlgn val="ctr"/>
        <c:lblOffset val="100"/>
        <c:noMultiLvlLbl val="0"/>
      </c:catAx>
      <c:valAx>
        <c:axId val="215102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1014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28.414688759516345</c:v>
                </c:pt>
                <c:pt idx="1">
                  <c:v>24.56835102170125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36.893566203911035</c:v>
                </c:pt>
                <c:pt idx="1">
                  <c:v>43.117376841438301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34.527541424093151</c:v>
                </c:pt>
                <c:pt idx="1">
                  <c:v>32.076667194677647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0.16420361247947454</c:v>
                </c:pt>
                <c:pt idx="1">
                  <c:v>0.2376049421827974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6484096"/>
        <c:axId val="216564096"/>
      </c:barChart>
      <c:catAx>
        <c:axId val="21648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564096"/>
        <c:crosses val="autoZero"/>
        <c:auto val="1"/>
        <c:lblAlgn val="ctr"/>
        <c:lblOffset val="100"/>
        <c:noMultiLvlLbl val="0"/>
      </c:catAx>
      <c:valAx>
        <c:axId val="216564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4840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28</c:v>
                </c:pt>
                <c:pt idx="4">
                  <c:v>36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31</c:v>
                </c:pt>
                <c:pt idx="3">
                  <c:v>34</c:v>
                </c:pt>
                <c:pt idx="4">
                  <c:v>25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16935424"/>
        <c:axId val="216946560"/>
      </c:barChart>
      <c:catAx>
        <c:axId val="216935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46560"/>
        <c:crosses val="autoZero"/>
        <c:auto val="1"/>
        <c:lblAlgn val="ctr"/>
        <c:lblOffset val="100"/>
        <c:noMultiLvlLbl val="0"/>
      </c:catAx>
      <c:valAx>
        <c:axId val="216946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3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1.33</c:v>
                </c:pt>
                <c:pt idx="1">
                  <c:v>0.86</c:v>
                </c:pt>
                <c:pt idx="3">
                  <c:v>0.65</c:v>
                </c:pt>
                <c:pt idx="4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17145728"/>
        <c:axId val="217147264"/>
      </c:barChart>
      <c:catAx>
        <c:axId val="21714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147264"/>
        <c:crosses val="autoZero"/>
        <c:auto val="1"/>
        <c:lblAlgn val="ctr"/>
        <c:lblOffset val="100"/>
        <c:noMultiLvlLbl val="0"/>
      </c:catAx>
      <c:valAx>
        <c:axId val="217147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145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12.903225806451612</c:v>
                </c:pt>
                <c:pt idx="1">
                  <c:v>54.469936708860757</c:v>
                </c:pt>
                <c:pt idx="2">
                  <c:v>24.719101123595504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87.096774193548384</c:v>
                </c:pt>
                <c:pt idx="1">
                  <c:v>45.530063291139236</c:v>
                </c:pt>
                <c:pt idx="2">
                  <c:v>75.280898876404493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7474560"/>
        <c:axId val="217476096"/>
      </c:barChart>
      <c:catAx>
        <c:axId val="217474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476096"/>
        <c:crosses val="autoZero"/>
        <c:auto val="1"/>
        <c:lblAlgn val="ctr"/>
        <c:lblOffset val="100"/>
        <c:noMultiLvlLbl val="0"/>
      </c:catAx>
      <c:valAx>
        <c:axId val="2174760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474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34</c:v>
                </c:pt>
                <c:pt idx="1">
                  <c:v>6.2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026752"/>
        <c:axId val="218028288"/>
      </c:barChart>
      <c:catAx>
        <c:axId val="2180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028288"/>
        <c:crosses val="autoZero"/>
        <c:auto val="1"/>
        <c:lblAlgn val="ctr"/>
        <c:lblOffset val="100"/>
        <c:noMultiLvlLbl val="0"/>
      </c:catAx>
      <c:valAx>
        <c:axId val="21802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802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165</c:v>
                </c:pt>
                <c:pt idx="1">
                  <c:v>171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156</c:v>
                </c:pt>
                <c:pt idx="1">
                  <c:v>170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538368"/>
        <c:axId val="218539904"/>
      </c:barChart>
      <c:catAx>
        <c:axId val="21853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539904"/>
        <c:crosses val="autoZero"/>
        <c:auto val="1"/>
        <c:lblAlgn val="ctr"/>
        <c:lblOffset val="100"/>
        <c:noMultiLvlLbl val="0"/>
      </c:catAx>
      <c:valAx>
        <c:axId val="218539904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853836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899</c:v>
                </c:pt>
                <c:pt idx="1">
                  <c:v>891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829</c:v>
                </c:pt>
                <c:pt idx="1">
                  <c:v>715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894144"/>
        <c:axId val="203920896"/>
      </c:barChart>
      <c:catAx>
        <c:axId val="2038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20896"/>
        <c:crosses val="autoZero"/>
        <c:auto val="1"/>
        <c:lblAlgn val="ctr"/>
        <c:lblOffset val="100"/>
        <c:noMultiLvlLbl val="0"/>
      </c:catAx>
      <c:valAx>
        <c:axId val="20392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89414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311</c:v>
                </c:pt>
                <c:pt idx="1">
                  <c:v>363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321</c:v>
                </c:pt>
                <c:pt idx="1">
                  <c:v>386</c:v>
                </c:pt>
                <c:pt idx="2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924160"/>
        <c:axId val="218925696"/>
      </c:barChart>
      <c:catAx>
        <c:axId val="2189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925696"/>
        <c:crosses val="autoZero"/>
        <c:auto val="1"/>
        <c:lblAlgn val="ctr"/>
        <c:lblOffset val="100"/>
        <c:noMultiLvlLbl val="0"/>
      </c:catAx>
      <c:valAx>
        <c:axId val="21892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8924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32.726883561643838</c:v>
                </c:pt>
                <c:pt idx="1">
                  <c:v>32.842540764176199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30.415239726027398</c:v>
                </c:pt>
                <c:pt idx="1">
                  <c:v>29.581406668289123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15.64640410958904</c:v>
                </c:pt>
                <c:pt idx="1">
                  <c:v>17.011438306157217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12.821061643835616</c:v>
                </c:pt>
                <c:pt idx="1">
                  <c:v>13.798977853492334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5.3296232876712324</c:v>
                </c:pt>
                <c:pt idx="1">
                  <c:v>4.6848381601362865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3.0607876712328768</c:v>
                </c:pt>
                <c:pt idx="1">
                  <c:v>2.0807982477488443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0136960"/>
        <c:axId val="220138496"/>
      </c:barChart>
      <c:catAx>
        <c:axId val="22013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138496"/>
        <c:crosses val="autoZero"/>
        <c:auto val="1"/>
        <c:lblAlgn val="ctr"/>
        <c:lblOffset val="100"/>
        <c:noMultiLvlLbl val="0"/>
      </c:catAx>
      <c:valAx>
        <c:axId val="220138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1369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52.29</c:v>
                </c:pt>
                <c:pt idx="1">
                  <c:v>37.76</c:v>
                </c:pt>
                <c:pt idx="2">
                  <c:v>7.59</c:v>
                </c:pt>
                <c:pt idx="3">
                  <c:v>1.75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53.55</c:v>
                </c:pt>
                <c:pt idx="1">
                  <c:v>35</c:v>
                </c:pt>
                <c:pt idx="2">
                  <c:v>8.86</c:v>
                </c:pt>
                <c:pt idx="3">
                  <c:v>1.79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0232320"/>
        <c:axId val="220238208"/>
      </c:barChart>
      <c:catAx>
        <c:axId val="220232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238208"/>
        <c:crosses val="autoZero"/>
        <c:auto val="1"/>
        <c:lblAlgn val="ctr"/>
        <c:lblOffset val="100"/>
        <c:noMultiLvlLbl val="0"/>
      </c:catAx>
      <c:valAx>
        <c:axId val="22023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2323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56088</c:v>
                </c:pt>
                <c:pt idx="1">
                  <c:v>62646</c:v>
                </c:pt>
                <c:pt idx="2">
                  <c:v>71235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0440448"/>
        <c:axId val="220487680"/>
      </c:barChart>
      <c:catAx>
        <c:axId val="22044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487680"/>
        <c:crosses val="autoZero"/>
        <c:auto val="1"/>
        <c:lblAlgn val="ctr"/>
        <c:lblOffset val="100"/>
        <c:noMultiLvlLbl val="0"/>
      </c:catAx>
      <c:valAx>
        <c:axId val="22048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44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4055</c:v>
                </c:pt>
                <c:pt idx="1">
                  <c:v>4169</c:v>
                </c:pt>
                <c:pt idx="2">
                  <c:v>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5449</c:v>
                </c:pt>
                <c:pt idx="1">
                  <c:v>5556</c:v>
                </c:pt>
                <c:pt idx="2">
                  <c:v>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419776"/>
        <c:axId val="221442432"/>
      </c:barChart>
      <c:catAx>
        <c:axId val="2214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42432"/>
        <c:crosses val="autoZero"/>
        <c:auto val="1"/>
        <c:lblAlgn val="ctr"/>
        <c:lblOffset val="100"/>
        <c:noMultiLvlLbl val="0"/>
      </c:catAx>
      <c:valAx>
        <c:axId val="22144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19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</c:v>
                </c:pt>
                <c:pt idx="1">
                  <c:v>31.1</c:v>
                </c:pt>
                <c:pt idx="2">
                  <c:v>4.5</c:v>
                </c:pt>
                <c:pt idx="3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95.283772981614717</c:v>
                </c:pt>
                <c:pt idx="1">
                  <c:v>96.817420435510897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4.7162270183852915</c:v>
                </c:pt>
                <c:pt idx="1">
                  <c:v>3.1825795644891124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1946240"/>
        <c:axId val="221947776"/>
      </c:barChart>
      <c:catAx>
        <c:axId val="221946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947776"/>
        <c:crosses val="autoZero"/>
        <c:auto val="1"/>
        <c:lblAlgn val="ctr"/>
        <c:lblOffset val="100"/>
        <c:noMultiLvlLbl val="0"/>
      </c:catAx>
      <c:valAx>
        <c:axId val="2219477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9462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75</c:v>
                </c:pt>
                <c:pt idx="1">
                  <c:v>159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013312"/>
        <c:axId val="222028160"/>
      </c:barChart>
      <c:catAx>
        <c:axId val="22201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28160"/>
        <c:crosses val="autoZero"/>
        <c:auto val="1"/>
        <c:lblAlgn val="ctr"/>
        <c:lblOffset val="100"/>
        <c:noMultiLvlLbl val="0"/>
      </c:catAx>
      <c:valAx>
        <c:axId val="22202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1331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36.299999999999997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338432"/>
        <c:axId val="222360704"/>
      </c:barChart>
      <c:catAx>
        <c:axId val="2223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360704"/>
        <c:crosses val="autoZero"/>
        <c:auto val="1"/>
        <c:lblAlgn val="ctr"/>
        <c:lblOffset val="100"/>
        <c:noMultiLvlLbl val="0"/>
      </c:catAx>
      <c:valAx>
        <c:axId val="22236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33843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43.7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3559680"/>
        <c:axId val="223561216"/>
      </c:barChart>
      <c:catAx>
        <c:axId val="22355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561216"/>
        <c:crosses val="autoZero"/>
        <c:auto val="1"/>
        <c:lblAlgn val="ctr"/>
        <c:lblOffset val="100"/>
        <c:noMultiLvlLbl val="0"/>
      </c:catAx>
      <c:valAx>
        <c:axId val="2235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55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20.7</c:v>
                </c:pt>
                <c:pt idx="1">
                  <c:v>53.9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5.85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12.82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9476096"/>
        <c:axId val="149477632"/>
      </c:barChart>
      <c:catAx>
        <c:axId val="1494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77632"/>
        <c:crosses val="autoZero"/>
        <c:auto val="1"/>
        <c:lblAlgn val="ctr"/>
        <c:lblOffset val="100"/>
        <c:noMultiLvlLbl val="0"/>
      </c:catAx>
      <c:valAx>
        <c:axId val="1494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47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76320"/>
        <c:axId val="149594496"/>
      </c:barChart>
      <c:catAx>
        <c:axId val="1495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94496"/>
        <c:crosses val="autoZero"/>
        <c:auto val="1"/>
        <c:lblAlgn val="ctr"/>
        <c:lblOffset val="100"/>
        <c:noMultiLvlLbl val="0"/>
      </c:catAx>
      <c:valAx>
        <c:axId val="14959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7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25.2</c:v>
                </c:pt>
                <c:pt idx="1">
                  <c:v>33.1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27.2</c:v>
                </c:pt>
                <c:pt idx="1">
                  <c:v>25.4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47.6</c:v>
                </c:pt>
                <c:pt idx="1">
                  <c:v>41.5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60590080"/>
        <c:axId val="160628736"/>
      </c:barChart>
      <c:catAx>
        <c:axId val="1605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28736"/>
        <c:crosses val="autoZero"/>
        <c:auto val="1"/>
        <c:lblAlgn val="ctr"/>
        <c:lblOffset val="100"/>
        <c:noMultiLvlLbl val="0"/>
      </c:catAx>
      <c:valAx>
        <c:axId val="160628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60590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1683</c:v>
                </c:pt>
                <c:pt idx="1">
                  <c:v>1537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600</c:v>
                </c:pt>
                <c:pt idx="1">
                  <c:v>618</c:v>
                </c:pt>
                <c:pt idx="2">
                  <c:v>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75712"/>
        <c:axId val="160677248"/>
      </c:barChart>
      <c:catAx>
        <c:axId val="16067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77248"/>
        <c:crosses val="autoZero"/>
        <c:auto val="1"/>
        <c:lblAlgn val="ctr"/>
        <c:lblOffset val="100"/>
        <c:noMultiLvlLbl val="0"/>
      </c:catAx>
      <c:valAx>
        <c:axId val="160677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675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4585</c:v>
                </c:pt>
                <c:pt idx="1">
                  <c:v>7105</c:v>
                </c:pt>
                <c:pt idx="2">
                  <c:v>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2243</c:v>
                </c:pt>
                <c:pt idx="1">
                  <c:v>1977</c:v>
                </c:pt>
                <c:pt idx="2">
                  <c:v>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06400"/>
        <c:axId val="160807936"/>
      </c:barChart>
      <c:catAx>
        <c:axId val="16080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807936"/>
        <c:crosses val="autoZero"/>
        <c:auto val="1"/>
        <c:lblAlgn val="ctr"/>
        <c:lblOffset val="100"/>
        <c:noMultiLvlLbl val="0"/>
      </c:catAx>
      <c:valAx>
        <c:axId val="160807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80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2.7</c:v>
                </c:pt>
                <c:pt idx="1">
                  <c:v>4.5999999999999996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3.7</c:v>
                </c:pt>
                <c:pt idx="1">
                  <c:v>3.2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842880"/>
        <c:axId val="160844416"/>
      </c:barChart>
      <c:catAx>
        <c:axId val="160842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844416"/>
        <c:crosses val="autoZero"/>
        <c:auto val="1"/>
        <c:lblAlgn val="ctr"/>
        <c:lblOffset val="100"/>
        <c:noMultiLvlLbl val="0"/>
      </c:catAx>
      <c:valAx>
        <c:axId val="160844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842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</c:v>
                </c:pt>
                <c:pt idx="1">
                  <c:v>23.9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31.9</c:v>
                </c:pt>
                <c:pt idx="1">
                  <c:v>32.9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862976"/>
        <c:axId val="160864512"/>
      </c:barChart>
      <c:catAx>
        <c:axId val="1608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64512"/>
        <c:crosses val="autoZero"/>
        <c:auto val="1"/>
        <c:lblAlgn val="ctr"/>
        <c:lblOffset val="100"/>
        <c:noMultiLvlLbl val="0"/>
      </c:catAx>
      <c:valAx>
        <c:axId val="16086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62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106.02200000000001</c:v>
                </c:pt>
                <c:pt idx="1">
                  <c:v>112.52200000000001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907648"/>
        <c:axId val="160909184"/>
      </c:barChart>
      <c:catAx>
        <c:axId val="1609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09184"/>
        <c:crosses val="autoZero"/>
        <c:auto val="1"/>
        <c:lblAlgn val="ctr"/>
        <c:lblOffset val="100"/>
        <c:noMultiLvlLbl val="0"/>
      </c:catAx>
      <c:valAx>
        <c:axId val="160909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0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516.37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923008"/>
        <c:axId val="160937088"/>
      </c:barChart>
      <c:catAx>
        <c:axId val="16092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37088"/>
        <c:crosses val="autoZero"/>
        <c:auto val="1"/>
        <c:lblAlgn val="ctr"/>
        <c:lblOffset val="100"/>
        <c:noMultiLvlLbl val="0"/>
      </c:catAx>
      <c:valAx>
        <c:axId val="16093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2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60</c:v>
                </c:pt>
                <c:pt idx="1">
                  <c:v>52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50912"/>
        <c:axId val="160985472"/>
      </c:barChart>
      <c:catAx>
        <c:axId val="1609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85472"/>
        <c:crosses val="autoZero"/>
        <c:auto val="1"/>
        <c:lblAlgn val="ctr"/>
        <c:lblOffset val="100"/>
        <c:noMultiLvlLbl val="0"/>
      </c:catAx>
      <c:valAx>
        <c:axId val="16098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50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21.9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4463488"/>
        <c:axId val="204674560"/>
      </c:barChart>
      <c:catAx>
        <c:axId val="20446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674560"/>
        <c:crosses val="autoZero"/>
        <c:auto val="1"/>
        <c:lblAlgn val="ctr"/>
        <c:lblOffset val="100"/>
        <c:noMultiLvlLbl val="0"/>
      </c:catAx>
      <c:valAx>
        <c:axId val="204674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463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434</c:v>
                </c:pt>
                <c:pt idx="1">
                  <c:v>517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395</c:v>
                </c:pt>
                <c:pt idx="1">
                  <c:v>486</c:v>
                </c:pt>
                <c:pt idx="2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151</c:v>
                </c:pt>
                <c:pt idx="1">
                  <c:v>178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92</c:v>
                </c:pt>
                <c:pt idx="1">
                  <c:v>78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3968"/>
        <c:axId val="151127168"/>
      </c:barChart>
      <c:catAx>
        <c:axId val="1507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7168"/>
        <c:crosses val="autoZero"/>
        <c:auto val="1"/>
        <c:lblAlgn val="ctr"/>
        <c:lblOffset val="100"/>
        <c:noMultiLvlLbl val="0"/>
      </c:catAx>
      <c:valAx>
        <c:axId val="1511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899</c:v>
                </c:pt>
                <c:pt idx="1">
                  <c:v>891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829</c:v>
                </c:pt>
                <c:pt idx="1">
                  <c:v>715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67584"/>
        <c:axId val="151296256"/>
      </c:barChart>
      <c:catAx>
        <c:axId val="1512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96256"/>
        <c:crosses val="autoZero"/>
        <c:auto val="1"/>
        <c:lblAlgn val="ctr"/>
        <c:lblOffset val="100"/>
        <c:noMultiLvlLbl val="0"/>
      </c:catAx>
      <c:valAx>
        <c:axId val="15129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67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20.7</c:v>
                </c:pt>
                <c:pt idx="1">
                  <c:v>53.9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21.9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77408"/>
        <c:axId val="152992384"/>
      </c:barChart>
      <c:catAx>
        <c:axId val="15297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25.2</c:v>
                </c:pt>
                <c:pt idx="1">
                  <c:v>33.1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27.2</c:v>
                </c:pt>
                <c:pt idx="1">
                  <c:v>25.4</c:v>
                </c:pt>
                <c:pt idx="2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47.6</c:v>
                </c:pt>
                <c:pt idx="1">
                  <c:v>41.5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760128"/>
        <c:axId val="153761664"/>
      </c:barChart>
      <c:catAx>
        <c:axId val="15376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61664"/>
        <c:crosses val="autoZero"/>
        <c:auto val="1"/>
        <c:lblAlgn val="ctr"/>
        <c:lblOffset val="100"/>
        <c:noMultiLvlLbl val="0"/>
      </c:catAx>
      <c:valAx>
        <c:axId val="15376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190</c:v>
                </c:pt>
                <c:pt idx="1">
                  <c:v>285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147</c:v>
                </c:pt>
                <c:pt idx="1">
                  <c:v>328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15392"/>
        <c:axId val="153917312"/>
      </c:barChart>
      <c:catAx>
        <c:axId val="1539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17312"/>
        <c:crosses val="autoZero"/>
        <c:auto val="1"/>
        <c:lblAlgn val="ctr"/>
        <c:lblOffset val="100"/>
        <c:noMultiLvlLbl val="0"/>
      </c:catAx>
      <c:valAx>
        <c:axId val="1539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57</c:v>
                </c:pt>
                <c:pt idx="1">
                  <c:v>86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</c:v>
                </c:pt>
                <c:pt idx="1">
                  <c:v>93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14848"/>
        <c:axId val="154045824"/>
      </c:barChart>
      <c:catAx>
        <c:axId val="15401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45824"/>
        <c:crosses val="autoZero"/>
        <c:auto val="1"/>
        <c:lblAlgn val="ctr"/>
        <c:lblOffset val="100"/>
        <c:noMultiLvlLbl val="0"/>
      </c:catAx>
      <c:valAx>
        <c:axId val="15404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1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2589</c:v>
                </c:pt>
                <c:pt idx="1">
                  <c:v>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088"/>
        <c:axId val="154313088"/>
      </c:barChart>
      <c:catAx>
        <c:axId val="15429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auto val="1"/>
        <c:lblAlgn val="ctr"/>
        <c:lblOffset val="100"/>
        <c:noMultiLvlLbl val="0"/>
      </c:catAx>
      <c:valAx>
        <c:axId val="1543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4919936"/>
        <c:axId val="204921472"/>
      </c:barChart>
      <c:catAx>
        <c:axId val="20491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921472"/>
        <c:crosses val="autoZero"/>
        <c:auto val="1"/>
        <c:lblAlgn val="ctr"/>
        <c:lblOffset val="100"/>
        <c:noMultiLvlLbl val="0"/>
      </c:catAx>
      <c:valAx>
        <c:axId val="204921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91993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2316</c:v>
                </c:pt>
                <c:pt idx="1">
                  <c:v>2199</c:v>
                </c:pt>
                <c:pt idx="2">
                  <c:v>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40768"/>
        <c:axId val="154642304"/>
      </c:barChart>
      <c:catAx>
        <c:axId val="1546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2304"/>
        <c:crosses val="autoZero"/>
        <c:auto val="1"/>
        <c:lblAlgn val="ctr"/>
        <c:lblOffset val="100"/>
        <c:noMultiLvlLbl val="0"/>
      </c:catAx>
      <c:valAx>
        <c:axId val="1546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21</c:v>
                </c:pt>
                <c:pt idx="1">
                  <c:v>43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59232"/>
        <c:axId val="154992000"/>
      </c:barChart>
      <c:catAx>
        <c:axId val="154959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2000"/>
        <c:crosses val="autoZero"/>
        <c:auto val="1"/>
        <c:lblAlgn val="ctr"/>
        <c:lblOffset val="100"/>
        <c:noMultiLvlLbl val="0"/>
      </c:catAx>
      <c:valAx>
        <c:axId val="1549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95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75</c:v>
                </c:pt>
                <c:pt idx="1">
                  <c:v>159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10496"/>
        <c:axId val="155212032"/>
      </c:barChart>
      <c:catAx>
        <c:axId val="15521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2032"/>
        <c:crosses val="autoZero"/>
        <c:auto val="1"/>
        <c:lblAlgn val="ctr"/>
        <c:lblOffset val="100"/>
        <c:noMultiLvlLbl val="0"/>
      </c:catAx>
      <c:valAx>
        <c:axId val="15521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51</c:v>
                </c:pt>
                <c:pt idx="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6080"/>
        <c:axId val="155567616"/>
      </c:barChart>
      <c:catAx>
        <c:axId val="155566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7616"/>
        <c:crosses val="autoZero"/>
        <c:auto val="1"/>
        <c:lblAlgn val="ctr"/>
        <c:lblOffset val="100"/>
        <c:noMultiLvlLbl val="0"/>
      </c:catAx>
      <c:valAx>
        <c:axId val="155567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106.02200000000001</c:v>
                </c:pt>
                <c:pt idx="1">
                  <c:v>112.52200000000001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34400"/>
        <c:axId val="156140672"/>
      </c:barChart>
      <c:catAx>
        <c:axId val="15613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40672"/>
        <c:crosses val="autoZero"/>
        <c:auto val="1"/>
        <c:lblAlgn val="ctr"/>
        <c:lblOffset val="100"/>
        <c:noMultiLvlLbl val="0"/>
      </c:catAx>
      <c:valAx>
        <c:axId val="15614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14683</c:v>
                </c:pt>
                <c:pt idx="1">
                  <c:v>10740</c:v>
                </c:pt>
                <c:pt idx="2">
                  <c:v>13457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768896"/>
        <c:axId val="156816128"/>
      </c:barChart>
      <c:catAx>
        <c:axId val="1567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128"/>
        <c:crosses val="autoZero"/>
        <c:auto val="1"/>
        <c:lblAlgn val="ctr"/>
        <c:lblOffset val="100"/>
        <c:noMultiLvlLbl val="0"/>
      </c:catAx>
      <c:valAx>
        <c:axId val="15681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2736"/>
        <c:axId val="156982656"/>
      </c:barChart>
      <c:catAx>
        <c:axId val="1569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2656"/>
        <c:crosses val="autoZero"/>
        <c:auto val="1"/>
        <c:lblAlgn val="ctr"/>
        <c:lblOffset val="100"/>
        <c:noMultiLvlLbl val="0"/>
      </c:catAx>
      <c:valAx>
        <c:axId val="15698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2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34</c:v>
                </c:pt>
                <c:pt idx="1">
                  <c:v>6.2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483392"/>
        <c:axId val="157619328"/>
      </c:barChart>
      <c:catAx>
        <c:axId val="15748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9328"/>
        <c:crosses val="autoZero"/>
        <c:auto val="1"/>
        <c:lblAlgn val="ctr"/>
        <c:lblOffset val="100"/>
        <c:noMultiLvlLbl val="0"/>
      </c:catAx>
      <c:valAx>
        <c:axId val="15761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48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18.564838877338875</c:v>
                </c:pt>
                <c:pt idx="1">
                  <c:v>58.826013513513509</c:v>
                </c:pt>
                <c:pt idx="2">
                  <c:v>22.609147609147609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48</c:v>
                </c:pt>
                <c:pt idx="1">
                  <c:v>44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520064"/>
        <c:axId val="158667904"/>
      </c:barChart>
      <c:catAx>
        <c:axId val="1585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7904"/>
        <c:crosses val="autoZero"/>
        <c:auto val="1"/>
        <c:lblAlgn val="ctr"/>
        <c:lblOffset val="100"/>
        <c:noMultiLvlLbl val="0"/>
      </c:catAx>
      <c:valAx>
        <c:axId val="15866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520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190</c:v>
                </c:pt>
                <c:pt idx="1">
                  <c:v>285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147</c:v>
                </c:pt>
                <c:pt idx="1">
                  <c:v>328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17792"/>
        <c:axId val="205219328"/>
      </c:barChart>
      <c:catAx>
        <c:axId val="20521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219328"/>
        <c:crosses val="autoZero"/>
        <c:auto val="1"/>
        <c:lblAlgn val="ctr"/>
        <c:lblOffset val="100"/>
        <c:noMultiLvlLbl val="0"/>
      </c:catAx>
      <c:valAx>
        <c:axId val="20521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217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82.5</c:v>
                </c:pt>
                <c:pt idx="1">
                  <c:v>84.7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115.9</c:v>
                </c:pt>
                <c:pt idx="1">
                  <c:v>75.900000000000006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31904"/>
        <c:axId val="159182848"/>
      </c:barChart>
      <c:catAx>
        <c:axId val="15913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82848"/>
        <c:crosses val="autoZero"/>
        <c:auto val="1"/>
        <c:lblAlgn val="ctr"/>
        <c:lblOffset val="100"/>
        <c:noMultiLvlLbl val="0"/>
      </c:catAx>
      <c:valAx>
        <c:axId val="159182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1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868</c:v>
                </c:pt>
                <c:pt idx="1">
                  <c:v>820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550464"/>
        <c:axId val="159641600"/>
      </c:barChart>
      <c:catAx>
        <c:axId val="1595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1600"/>
        <c:crosses val="autoZero"/>
        <c:auto val="1"/>
        <c:lblAlgn val="ctr"/>
        <c:lblOffset val="100"/>
        <c:noMultiLvlLbl val="0"/>
      </c:catAx>
      <c:valAx>
        <c:axId val="15964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5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15</c:v>
                </c:pt>
                <c:pt idx="1">
                  <c:v>27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24992"/>
        <c:axId val="159926528"/>
      </c:barChart>
      <c:catAx>
        <c:axId val="1599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6528"/>
        <c:crosses val="autoZero"/>
        <c:auto val="1"/>
        <c:lblAlgn val="ctr"/>
        <c:lblOffset val="100"/>
        <c:noMultiLvlLbl val="0"/>
      </c:catAx>
      <c:valAx>
        <c:axId val="15992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65</c:v>
                </c:pt>
                <c:pt idx="1">
                  <c:v>90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110</c:v>
                </c:pt>
                <c:pt idx="1">
                  <c:v>119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2.4720634095634098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2.4233367983367984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2.7611746361746361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2.4818087318087318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2.4850571725571724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2.5272869022869022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3.0860187110187112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3.0567827442827444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3.316658004158004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3.1964656964656966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3.748700623700624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3.8331600831600832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4.2911902286902288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3.5408004158004158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2.5857588357588357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1.7866424116424116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0.99402286902286907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2213888"/>
        <c:axId val="162215424"/>
      </c:barChart>
      <c:catAx>
        <c:axId val="1622138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2215424"/>
        <c:crosses val="autoZero"/>
        <c:auto val="1"/>
        <c:lblAlgn val="ctr"/>
        <c:lblOffset val="100"/>
        <c:noMultiLvlLbl val="0"/>
      </c:catAx>
      <c:valAx>
        <c:axId val="1622154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2213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2.6182432432432434</c:v>
                </c:pt>
                <c:pt idx="1">
                  <c:v>2.6052494802494803</c:v>
                </c:pt>
                <c:pt idx="2">
                  <c:v>2.6117463617463619</c:v>
                </c:pt>
                <c:pt idx="3">
                  <c:v>2.7319386694386694</c:v>
                </c:pt>
                <c:pt idx="4">
                  <c:v>2.6474792099792097</c:v>
                </c:pt>
                <c:pt idx="5">
                  <c:v>2.7871621621621623</c:v>
                </c:pt>
                <c:pt idx="6">
                  <c:v>2.6767151767151769</c:v>
                </c:pt>
                <c:pt idx="7">
                  <c:v>3.4206081081081079</c:v>
                </c:pt>
                <c:pt idx="8">
                  <c:v>3.4920738045738045</c:v>
                </c:pt>
                <c:pt idx="9">
                  <c:v>3.4563409563409566</c:v>
                </c:pt>
                <c:pt idx="10">
                  <c:v>3.4108627858627858</c:v>
                </c:pt>
                <c:pt idx="11">
                  <c:v>3.3881237006237006</c:v>
                </c:pt>
                <c:pt idx="12">
                  <c:v>3.6707380457380459</c:v>
                </c:pt>
                <c:pt idx="13">
                  <c:v>3.6674896049896053</c:v>
                </c:pt>
                <c:pt idx="14">
                  <c:v>2.7936590436590438</c:v>
                </c:pt>
                <c:pt idx="15">
                  <c:v>1.4877858627858629</c:v>
                </c:pt>
                <c:pt idx="16">
                  <c:v>1.0005197505197505</c:v>
                </c:pt>
                <c:pt idx="17">
                  <c:v>0.46127858627858631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2249344"/>
        <c:axId val="162251904"/>
      </c:barChart>
      <c:catAx>
        <c:axId val="1622493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2251904"/>
        <c:crosses val="autoZero"/>
        <c:auto val="1"/>
        <c:lblAlgn val="ctr"/>
        <c:lblOffset val="100"/>
        <c:noMultiLvlLbl val="0"/>
      </c:catAx>
      <c:valAx>
        <c:axId val="1622519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0.10449320794148381</c:v>
                </c:pt>
                <c:pt idx="1">
                  <c:v>0.13464280057025185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1.9032691446484551</c:v>
                </c:pt>
                <c:pt idx="1">
                  <c:v>1.2593061935688261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10.165696372592924</c:v>
                </c:pt>
                <c:pt idx="1">
                  <c:v>6.1143671788373197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27.451858486341248</c:v>
                </c:pt>
                <c:pt idx="1">
                  <c:v>23.895137018849994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45.977011494252871</c:v>
                </c:pt>
                <c:pt idx="1">
                  <c:v>56.074766355140184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4.4111061352440659</c:v>
                </c:pt>
                <c:pt idx="1">
                  <c:v>3.5086329795659754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9.9865651589789515</c:v>
                </c:pt>
                <c:pt idx="1">
                  <c:v>9.0131474734674484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425344"/>
        <c:axId val="186428032"/>
      </c:barChart>
      <c:catAx>
        <c:axId val="18642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28032"/>
        <c:crosses val="autoZero"/>
        <c:auto val="1"/>
        <c:lblAlgn val="ctr"/>
        <c:lblOffset val="100"/>
        <c:noMultiLvlLbl val="0"/>
      </c:catAx>
      <c:valAx>
        <c:axId val="18642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25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28.414688759516345</c:v>
                </c:pt>
                <c:pt idx="1">
                  <c:v>24.56835102170125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36.893566203911035</c:v>
                </c:pt>
                <c:pt idx="1">
                  <c:v>43.117376841438301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34.527541424093151</c:v>
                </c:pt>
                <c:pt idx="1">
                  <c:v>32.076667194677647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0.16420361247947454</c:v>
                </c:pt>
                <c:pt idx="1">
                  <c:v>0.2376049421827974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743808"/>
        <c:axId val="186799232"/>
      </c:barChart>
      <c:catAx>
        <c:axId val="18674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799232"/>
        <c:crosses val="autoZero"/>
        <c:auto val="1"/>
        <c:lblAlgn val="ctr"/>
        <c:lblOffset val="100"/>
        <c:noMultiLvlLbl val="0"/>
      </c:catAx>
      <c:valAx>
        <c:axId val="186799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7438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28</c:v>
                </c:pt>
                <c:pt idx="4">
                  <c:v>36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4</c:v>
                </c:pt>
                <c:pt idx="2">
                  <c:v>31</c:v>
                </c:pt>
                <c:pt idx="3">
                  <c:v>34</c:v>
                </c:pt>
                <c:pt idx="4">
                  <c:v>25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9203200"/>
        <c:axId val="189235968"/>
      </c:barChart>
      <c:catAx>
        <c:axId val="189203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35968"/>
        <c:crosses val="autoZero"/>
        <c:auto val="1"/>
        <c:lblAlgn val="ctr"/>
        <c:lblOffset val="100"/>
        <c:noMultiLvlLbl val="0"/>
      </c:catAx>
      <c:valAx>
        <c:axId val="189235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57</c:v>
                </c:pt>
                <c:pt idx="1">
                  <c:v>86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</c:v>
                </c:pt>
                <c:pt idx="1">
                  <c:v>93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38272"/>
        <c:axId val="205240576"/>
      </c:barChart>
      <c:catAx>
        <c:axId val="20523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240576"/>
        <c:crosses val="autoZero"/>
        <c:auto val="1"/>
        <c:lblAlgn val="ctr"/>
        <c:lblOffset val="100"/>
        <c:noMultiLvlLbl val="0"/>
      </c:catAx>
      <c:valAx>
        <c:axId val="20524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238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1.33</c:v>
                </c:pt>
                <c:pt idx="1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9368192"/>
        <c:axId val="189411328"/>
      </c:barChart>
      <c:catAx>
        <c:axId val="18936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411328"/>
        <c:crosses val="autoZero"/>
        <c:auto val="1"/>
        <c:lblAlgn val="ctr"/>
        <c:lblOffset val="100"/>
        <c:noMultiLvlLbl val="0"/>
      </c:catAx>
      <c:valAx>
        <c:axId val="18941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36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12.903225806451612</c:v>
                </c:pt>
                <c:pt idx="1">
                  <c:v>54.469936708860757</c:v>
                </c:pt>
                <c:pt idx="2">
                  <c:v>24.719101123595504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87.096774193548384</c:v>
                </c:pt>
                <c:pt idx="1">
                  <c:v>45.530063291139236</c:v>
                </c:pt>
                <c:pt idx="2">
                  <c:v>75.280898876404493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9548800"/>
        <c:axId val="189563264"/>
      </c:barChart>
      <c:catAx>
        <c:axId val="189548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563264"/>
        <c:crosses val="autoZero"/>
        <c:auto val="1"/>
        <c:lblAlgn val="ctr"/>
        <c:lblOffset val="100"/>
        <c:noMultiLvlLbl val="0"/>
      </c:catAx>
      <c:valAx>
        <c:axId val="1895632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548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165</c:v>
                </c:pt>
                <c:pt idx="1">
                  <c:v>171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156</c:v>
                </c:pt>
                <c:pt idx="1">
                  <c:v>170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80736"/>
        <c:axId val="189782656"/>
      </c:barChart>
      <c:catAx>
        <c:axId val="1897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2656"/>
        <c:crosses val="autoZero"/>
        <c:auto val="1"/>
        <c:lblAlgn val="ctr"/>
        <c:lblOffset val="100"/>
        <c:noMultiLvlLbl val="0"/>
      </c:catAx>
      <c:valAx>
        <c:axId val="18978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78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311</c:v>
                </c:pt>
                <c:pt idx="1">
                  <c:v>363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321</c:v>
                </c:pt>
                <c:pt idx="1">
                  <c:v>386</c:v>
                </c:pt>
                <c:pt idx="2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44800"/>
        <c:axId val="190075264"/>
      </c:barChart>
      <c:catAx>
        <c:axId val="1900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5264"/>
        <c:crosses val="autoZero"/>
        <c:auto val="1"/>
        <c:lblAlgn val="ctr"/>
        <c:lblOffset val="100"/>
        <c:noMultiLvlLbl val="0"/>
      </c:catAx>
      <c:valAx>
        <c:axId val="19007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0044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32.726883561643838</c:v>
                </c:pt>
                <c:pt idx="1">
                  <c:v>32.842540764176199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30.415239726027398</c:v>
                </c:pt>
                <c:pt idx="1">
                  <c:v>29.581406668289123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15.64640410958904</c:v>
                </c:pt>
                <c:pt idx="1">
                  <c:v>17.011438306157217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12.821061643835616</c:v>
                </c:pt>
                <c:pt idx="1">
                  <c:v>13.798977853492334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5.3296232876712324</c:v>
                </c:pt>
                <c:pt idx="1">
                  <c:v>4.6848381601362865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3.0607876712328768</c:v>
                </c:pt>
                <c:pt idx="1">
                  <c:v>2.0807982477488443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90310656"/>
        <c:axId val="190427520"/>
      </c:barChart>
      <c:catAx>
        <c:axId val="19031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427520"/>
        <c:crosses val="autoZero"/>
        <c:auto val="1"/>
        <c:lblAlgn val="ctr"/>
        <c:lblOffset val="100"/>
        <c:noMultiLvlLbl val="0"/>
      </c:catAx>
      <c:valAx>
        <c:axId val="190427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310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52.29</c:v>
                </c:pt>
                <c:pt idx="1">
                  <c:v>37.76</c:v>
                </c:pt>
                <c:pt idx="2">
                  <c:v>7.59</c:v>
                </c:pt>
                <c:pt idx="3">
                  <c:v>1.75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53.55</c:v>
                </c:pt>
                <c:pt idx="1">
                  <c:v>35</c:v>
                </c:pt>
                <c:pt idx="2">
                  <c:v>8.86</c:v>
                </c:pt>
                <c:pt idx="3">
                  <c:v>1.79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90784640"/>
        <c:axId val="190786944"/>
      </c:barChart>
      <c:catAx>
        <c:axId val="1907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786944"/>
        <c:crosses val="autoZero"/>
        <c:auto val="1"/>
        <c:lblAlgn val="ctr"/>
        <c:lblOffset val="100"/>
        <c:noMultiLvlLbl val="0"/>
      </c:catAx>
      <c:valAx>
        <c:axId val="19078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7846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56088</c:v>
                </c:pt>
                <c:pt idx="1">
                  <c:v>62646</c:v>
                </c:pt>
                <c:pt idx="2">
                  <c:v>71235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94304"/>
        <c:axId val="190995840"/>
      </c:barChart>
      <c:catAx>
        <c:axId val="1909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95840"/>
        <c:crosses val="autoZero"/>
        <c:auto val="1"/>
        <c:lblAlgn val="ctr"/>
        <c:lblOffset val="100"/>
        <c:noMultiLvlLbl val="0"/>
      </c:catAx>
      <c:valAx>
        <c:axId val="19099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9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4055</c:v>
                </c:pt>
                <c:pt idx="1">
                  <c:v>4169</c:v>
                </c:pt>
                <c:pt idx="2">
                  <c:v>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5449</c:v>
                </c:pt>
                <c:pt idx="1">
                  <c:v>5556</c:v>
                </c:pt>
                <c:pt idx="2">
                  <c:v>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3312"/>
        <c:axId val="191375616"/>
      </c:barChart>
      <c:catAx>
        <c:axId val="1913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75616"/>
        <c:crosses val="autoZero"/>
        <c:auto val="1"/>
        <c:lblAlgn val="ctr"/>
        <c:lblOffset val="100"/>
        <c:noMultiLvlLbl val="0"/>
      </c:catAx>
      <c:valAx>
        <c:axId val="1913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73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</c:v>
                </c:pt>
                <c:pt idx="1">
                  <c:v>31.1</c:v>
                </c:pt>
                <c:pt idx="2">
                  <c:v>4.5</c:v>
                </c:pt>
                <c:pt idx="3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95.283772981614717</c:v>
                </c:pt>
                <c:pt idx="1">
                  <c:v>96.817420435510897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4.7162270183852915</c:v>
                </c:pt>
                <c:pt idx="1">
                  <c:v>3.1825795644891124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2391040"/>
        <c:axId val="192417792"/>
      </c:barChart>
      <c:catAx>
        <c:axId val="19239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417792"/>
        <c:crosses val="autoZero"/>
        <c:auto val="1"/>
        <c:lblAlgn val="ctr"/>
        <c:lblOffset val="100"/>
        <c:noMultiLvlLbl val="0"/>
      </c:catAx>
      <c:valAx>
        <c:axId val="1924177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3910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2589</c:v>
                </c:pt>
                <c:pt idx="1">
                  <c:v>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521664"/>
        <c:axId val="205523200"/>
      </c:barChart>
      <c:catAx>
        <c:axId val="20552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523200"/>
        <c:crosses val="autoZero"/>
        <c:auto val="1"/>
        <c:lblAlgn val="ctr"/>
        <c:lblOffset val="100"/>
        <c:noMultiLvlLbl val="0"/>
      </c:catAx>
      <c:valAx>
        <c:axId val="20552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36.299999999999997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43.7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097088"/>
        <c:axId val="193148032"/>
      </c:barChart>
      <c:catAx>
        <c:axId val="1930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148032"/>
        <c:crosses val="autoZero"/>
        <c:auto val="1"/>
        <c:lblAlgn val="ctr"/>
        <c:lblOffset val="100"/>
        <c:noMultiLvlLbl val="0"/>
      </c:catAx>
      <c:valAx>
        <c:axId val="19314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09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5.85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12.82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444864"/>
        <c:axId val="193504000"/>
      </c:barChart>
      <c:catAx>
        <c:axId val="1934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504000"/>
        <c:crosses val="autoZero"/>
        <c:auto val="1"/>
        <c:lblAlgn val="ctr"/>
        <c:lblOffset val="100"/>
        <c:noMultiLvlLbl val="0"/>
      </c:catAx>
      <c:valAx>
        <c:axId val="19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3444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1683</c:v>
                </c:pt>
                <c:pt idx="1">
                  <c:v>1537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600</c:v>
                </c:pt>
                <c:pt idx="1">
                  <c:v>618</c:v>
                </c:pt>
                <c:pt idx="2">
                  <c:v>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720704"/>
        <c:axId val="193723392"/>
      </c:barChart>
      <c:catAx>
        <c:axId val="19372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3392"/>
        <c:crosses val="autoZero"/>
        <c:auto val="1"/>
        <c:lblAlgn val="ctr"/>
        <c:lblOffset val="100"/>
        <c:noMultiLvlLbl val="0"/>
      </c:catAx>
      <c:valAx>
        <c:axId val="193723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720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4585</c:v>
                </c:pt>
                <c:pt idx="1">
                  <c:v>7105</c:v>
                </c:pt>
                <c:pt idx="2">
                  <c:v>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2243</c:v>
                </c:pt>
                <c:pt idx="1">
                  <c:v>1977</c:v>
                </c:pt>
                <c:pt idx="2">
                  <c:v>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152960"/>
        <c:axId val="198154496"/>
      </c:barChart>
      <c:catAx>
        <c:axId val="19815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154496"/>
        <c:crosses val="autoZero"/>
        <c:auto val="1"/>
        <c:lblAlgn val="ctr"/>
        <c:lblOffset val="100"/>
        <c:noMultiLvlLbl val="0"/>
      </c:catAx>
      <c:valAx>
        <c:axId val="198154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815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2.7</c:v>
                </c:pt>
                <c:pt idx="1">
                  <c:v>4.5999999999999996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3.7</c:v>
                </c:pt>
                <c:pt idx="1">
                  <c:v>3.2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9081344"/>
        <c:axId val="199085056"/>
      </c:barChart>
      <c:catAx>
        <c:axId val="19908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85056"/>
        <c:crosses val="autoZero"/>
        <c:auto val="1"/>
        <c:lblAlgn val="ctr"/>
        <c:lblOffset val="100"/>
        <c:noMultiLvlLbl val="0"/>
      </c:catAx>
      <c:valAx>
        <c:axId val="199085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908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</c:v>
                </c:pt>
                <c:pt idx="1">
                  <c:v>23.9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31.9</c:v>
                </c:pt>
                <c:pt idx="1">
                  <c:v>32.9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9535232"/>
        <c:axId val="199640192"/>
      </c:barChart>
      <c:catAx>
        <c:axId val="1995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9640192"/>
        <c:crosses val="autoZero"/>
        <c:auto val="1"/>
        <c:lblAlgn val="ctr"/>
        <c:lblOffset val="100"/>
        <c:noMultiLvlLbl val="0"/>
      </c:catAx>
      <c:valAx>
        <c:axId val="199640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9535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516.37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151808"/>
        <c:axId val="200368128"/>
      </c:barChart>
      <c:catAx>
        <c:axId val="2001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368128"/>
        <c:crosses val="autoZero"/>
        <c:auto val="1"/>
        <c:lblAlgn val="ctr"/>
        <c:lblOffset val="100"/>
        <c:noMultiLvlLbl val="0"/>
      </c:catAx>
      <c:valAx>
        <c:axId val="20036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15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60</c:v>
                </c:pt>
                <c:pt idx="1">
                  <c:v>52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718976"/>
        <c:axId val="200728960"/>
      </c:barChart>
      <c:catAx>
        <c:axId val="2007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28960"/>
        <c:crosses val="autoZero"/>
        <c:auto val="1"/>
        <c:lblAlgn val="ctr"/>
        <c:lblOffset val="100"/>
        <c:noMultiLvlLbl val="0"/>
      </c:catAx>
      <c:valAx>
        <c:axId val="2007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718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15722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15062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30772</v>
      </c>
      <c r="C4" s="35">
        <v>15121</v>
      </c>
      <c r="D4" s="63">
        <v>15651</v>
      </c>
      <c r="E4" s="211"/>
    </row>
    <row r="5" spans="1:5" ht="30" x14ac:dyDescent="0.25">
      <c r="A5" s="201" t="s">
        <v>716</v>
      </c>
      <c r="B5" s="72">
        <v>30853</v>
      </c>
      <c r="C5" s="61">
        <v>15121</v>
      </c>
      <c r="D5" s="111">
        <v>15732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3998</v>
      </c>
      <c r="C4" s="71">
        <v>6687</v>
      </c>
    </row>
    <row r="5" spans="1:6" x14ac:dyDescent="0.25">
      <c r="A5" s="286" t="s">
        <v>719</v>
      </c>
      <c r="B5" s="214">
        <v>1515</v>
      </c>
      <c r="C5" s="214">
        <v>2103</v>
      </c>
    </row>
    <row r="6" spans="1:6" x14ac:dyDescent="0.25">
      <c r="A6" s="286" t="s">
        <v>720</v>
      </c>
      <c r="B6" s="214">
        <v>2846</v>
      </c>
      <c r="C6" s="214">
        <v>2933</v>
      </c>
    </row>
    <row r="7" spans="1:6" x14ac:dyDescent="0.25">
      <c r="A7" s="286" t="s">
        <v>721</v>
      </c>
      <c r="B7" s="214">
        <v>4899</v>
      </c>
      <c r="C7" s="214">
        <v>3384</v>
      </c>
    </row>
    <row r="8" spans="1:6" x14ac:dyDescent="0.25">
      <c r="A8" s="286" t="s">
        <v>722</v>
      </c>
      <c r="B8" s="214">
        <v>172</v>
      </c>
      <c r="C8" s="214">
        <v>242</v>
      </c>
    </row>
    <row r="9" spans="1:6" x14ac:dyDescent="0.25">
      <c r="A9" s="286" t="s">
        <v>723</v>
      </c>
      <c r="B9" s="214">
        <v>1271</v>
      </c>
      <c r="C9" s="214">
        <v>1280</v>
      </c>
    </row>
    <row r="10" spans="1:6" ht="30" x14ac:dyDescent="0.25">
      <c r="A10" s="293" t="s">
        <v>724</v>
      </c>
      <c r="B10" s="214">
        <v>3518</v>
      </c>
      <c r="C10" s="214">
        <v>462</v>
      </c>
    </row>
    <row r="11" spans="1:6" x14ac:dyDescent="0.25">
      <c r="A11" s="286" t="s">
        <v>887</v>
      </c>
      <c r="B11" s="214">
        <v>816</v>
      </c>
      <c r="C11" s="214">
        <v>1225</v>
      </c>
    </row>
    <row r="12" spans="1:6" x14ac:dyDescent="0.25">
      <c r="A12" s="294" t="s">
        <v>16</v>
      </c>
      <c r="B12" s="1">
        <f>SUM(B4:B11)</f>
        <v>19035</v>
      </c>
      <c r="C12" s="1">
        <f>SUM(C4:C11)</f>
        <v>18316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4428</v>
      </c>
      <c r="C19" s="71">
        <v>6069</v>
      </c>
    </row>
    <row r="20" spans="1:3" x14ac:dyDescent="0.25">
      <c r="A20" s="286" t="s">
        <v>719</v>
      </c>
      <c r="B20" s="214">
        <v>524</v>
      </c>
      <c r="C20" s="214">
        <v>783</v>
      </c>
    </row>
    <row r="21" spans="1:3" x14ac:dyDescent="0.25">
      <c r="A21" s="286" t="s">
        <v>720</v>
      </c>
      <c r="B21" s="214">
        <v>2257</v>
      </c>
      <c r="C21" s="214">
        <v>2400</v>
      </c>
    </row>
    <row r="22" spans="1:3" x14ac:dyDescent="0.25">
      <c r="A22" s="286" t="s">
        <v>721</v>
      </c>
      <c r="B22" s="214">
        <v>4343</v>
      </c>
      <c r="C22" s="214">
        <v>3274</v>
      </c>
    </row>
    <row r="23" spans="1:3" x14ac:dyDescent="0.25">
      <c r="A23" s="286" t="s">
        <v>722</v>
      </c>
      <c r="B23" s="214">
        <v>37</v>
      </c>
      <c r="C23" s="214">
        <v>56</v>
      </c>
    </row>
    <row r="24" spans="1:3" x14ac:dyDescent="0.25">
      <c r="A24" s="286" t="s">
        <v>723</v>
      </c>
      <c r="B24" s="214">
        <v>929</v>
      </c>
      <c r="C24" s="214">
        <v>833</v>
      </c>
    </row>
    <row r="25" spans="1:3" ht="30" x14ac:dyDescent="0.25">
      <c r="A25" s="293" t="s">
        <v>724</v>
      </c>
      <c r="B25" s="214">
        <v>2550</v>
      </c>
      <c r="C25" s="214">
        <v>437</v>
      </c>
    </row>
    <row r="26" spans="1:3" x14ac:dyDescent="0.25">
      <c r="A26" s="286" t="s">
        <v>887</v>
      </c>
      <c r="B26" s="214">
        <v>587</v>
      </c>
      <c r="C26" s="214">
        <v>1174</v>
      </c>
    </row>
    <row r="27" spans="1:3" x14ac:dyDescent="0.25">
      <c r="A27" s="294" t="s">
        <v>16</v>
      </c>
      <c r="B27" s="1">
        <f>SUM(B19:B26)</f>
        <v>15655</v>
      </c>
      <c r="C27" s="1">
        <f>SUM(C19:C26)</f>
        <v>15026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72.7</v>
      </c>
      <c r="C4" s="1018">
        <v>69.7</v>
      </c>
      <c r="D4" s="1018">
        <v>75.89</v>
      </c>
      <c r="E4" s="1019">
        <v>71</v>
      </c>
      <c r="F4" s="1019">
        <v>129.30000000000001</v>
      </c>
      <c r="G4" s="1020">
        <v>42.5</v>
      </c>
      <c r="H4" s="1021">
        <v>40.9</v>
      </c>
      <c r="I4" s="1022">
        <v>44.1</v>
      </c>
      <c r="J4" s="1019">
        <v>31.7</v>
      </c>
    </row>
    <row r="5" spans="1:12" x14ac:dyDescent="0.25">
      <c r="A5" s="498">
        <v>2021</v>
      </c>
      <c r="B5" s="757">
        <v>71.569999999999993</v>
      </c>
      <c r="C5" s="758">
        <v>68.599999999999994</v>
      </c>
      <c r="D5" s="758">
        <v>74.75</v>
      </c>
      <c r="E5" s="1023">
        <v>71</v>
      </c>
      <c r="F5" s="1023">
        <v>129.1</v>
      </c>
      <c r="G5" s="1024">
        <v>42.5</v>
      </c>
      <c r="H5" s="1025">
        <v>40.9</v>
      </c>
      <c r="I5" s="1026">
        <v>44.1</v>
      </c>
      <c r="J5" s="1023">
        <v>43.7</v>
      </c>
    </row>
    <row r="6" spans="1:12" x14ac:dyDescent="0.25">
      <c r="A6" s="499">
        <v>2022</v>
      </c>
      <c r="B6" s="1011">
        <v>71.03</v>
      </c>
      <c r="C6" s="1012">
        <v>68.08</v>
      </c>
      <c r="D6" s="1012">
        <v>74</v>
      </c>
      <c r="E6" s="1013">
        <v>63</v>
      </c>
      <c r="F6" s="1013">
        <v>145.4</v>
      </c>
      <c r="G6" s="1014">
        <v>43.8</v>
      </c>
      <c r="H6" s="1015">
        <v>42.1</v>
      </c>
      <c r="I6" s="1016">
        <v>45.4</v>
      </c>
      <c r="J6" s="1013">
        <v>35.700000000000003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31.7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43.7</v>
      </c>
    </row>
    <row r="13" spans="1:12" x14ac:dyDescent="0.25">
      <c r="A13" s="633">
        <f t="shared" si="0"/>
        <v>2022</v>
      </c>
      <c r="B13" s="627">
        <f t="shared" si="1"/>
        <v>35.700000000000003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8532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9665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71235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1507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8415</v>
      </c>
      <c r="C5" s="70">
        <v>9504</v>
      </c>
      <c r="D5" s="55">
        <v>5449</v>
      </c>
      <c r="E5" s="110">
        <v>4055</v>
      </c>
      <c r="F5" s="55">
        <v>27.4</v>
      </c>
      <c r="G5" s="55">
        <v>31.9</v>
      </c>
      <c r="H5" s="110">
        <v>23</v>
      </c>
      <c r="I5" s="55"/>
      <c r="J5" s="70"/>
      <c r="K5" s="55"/>
      <c r="L5" s="55"/>
      <c r="M5" s="71">
        <v>56</v>
      </c>
      <c r="N5" s="71">
        <v>51</v>
      </c>
      <c r="O5" s="71">
        <v>60</v>
      </c>
    </row>
    <row r="6" spans="1:16" x14ac:dyDescent="0.25">
      <c r="A6" s="215">
        <v>2021</v>
      </c>
      <c r="B6" s="212">
        <v>8619</v>
      </c>
      <c r="C6" s="212">
        <v>9725</v>
      </c>
      <c r="D6" s="58">
        <v>5556</v>
      </c>
      <c r="E6" s="160">
        <v>4169</v>
      </c>
      <c r="F6" s="58">
        <v>28.3</v>
      </c>
      <c r="G6" s="58">
        <v>32.9</v>
      </c>
      <c r="H6" s="160">
        <v>23.9</v>
      </c>
      <c r="I6" s="58">
        <v>56088</v>
      </c>
      <c r="J6" s="212">
        <v>1728</v>
      </c>
      <c r="K6" s="58">
        <v>829</v>
      </c>
      <c r="L6" s="58">
        <v>899</v>
      </c>
      <c r="M6" s="214">
        <v>51</v>
      </c>
      <c r="N6" s="214">
        <v>49</v>
      </c>
      <c r="O6" s="214">
        <v>52</v>
      </c>
    </row>
    <row r="7" spans="1:16" x14ac:dyDescent="0.25">
      <c r="A7" s="229">
        <v>2022</v>
      </c>
      <c r="B7" s="167">
        <v>8532</v>
      </c>
      <c r="C7" s="167">
        <v>9665</v>
      </c>
      <c r="D7" s="94">
        <v>5457</v>
      </c>
      <c r="E7" s="169">
        <v>4208</v>
      </c>
      <c r="F7" s="94">
        <v>31.4</v>
      </c>
      <c r="G7" s="58">
        <v>36.200000000000003</v>
      </c>
      <c r="H7" s="160">
        <v>26.8</v>
      </c>
      <c r="I7" s="94">
        <v>62646</v>
      </c>
      <c r="J7" s="167">
        <v>1606</v>
      </c>
      <c r="K7" s="94">
        <v>715</v>
      </c>
      <c r="L7" s="94">
        <v>891</v>
      </c>
      <c r="M7" s="214">
        <v>52</v>
      </c>
      <c r="N7" s="214">
        <v>48</v>
      </c>
      <c r="O7" s="214">
        <v>57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71235</v>
      </c>
      <c r="J8" s="1072">
        <v>1507</v>
      </c>
      <c r="K8" s="1073">
        <v>671</v>
      </c>
      <c r="L8" s="1073">
        <v>836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56088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62646</v>
      </c>
      <c r="F14" s="514">
        <f>A5</f>
        <v>2020</v>
      </c>
      <c r="G14" s="310">
        <f>IF(ISBLANK(E5),"",E5)</f>
        <v>4055</v>
      </c>
      <c r="H14" s="310">
        <f>IF(ISBLANK(D5),"",D5)</f>
        <v>5449</v>
      </c>
      <c r="K14" s="514">
        <f>A6</f>
        <v>2021</v>
      </c>
      <c r="L14" s="310">
        <f>IF(ISBLANK(L6),"",L6)</f>
        <v>899</v>
      </c>
      <c r="M14" s="310">
        <f>IF(ISBLANK(K6),"",K6)</f>
        <v>829</v>
      </c>
    </row>
    <row r="15" spans="1:16" x14ac:dyDescent="0.25">
      <c r="A15" s="481">
        <f>A8</f>
        <v>2023</v>
      </c>
      <c r="B15" s="311">
        <f t="shared" si="0"/>
        <v>71235</v>
      </c>
      <c r="F15" s="486">
        <f t="shared" ref="F15:F16" si="1">A6</f>
        <v>2021</v>
      </c>
      <c r="G15" s="479">
        <f t="shared" ref="G15:G16" si="2">IF(ISBLANK(E6),"",E6)</f>
        <v>4169</v>
      </c>
      <c r="H15" s="479">
        <f t="shared" ref="H15:H16" si="3">IF(ISBLANK(D6),"",D6)</f>
        <v>5556</v>
      </c>
      <c r="K15" s="486">
        <f>A7</f>
        <v>2022</v>
      </c>
      <c r="L15" s="479">
        <f t="shared" ref="L15:L16" si="4">IF(ISBLANK(L7),"",L7)</f>
        <v>891</v>
      </c>
      <c r="M15" s="479">
        <f t="shared" ref="M15:M16" si="5">IF(ISBLANK(K7),"",K7)</f>
        <v>715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4208</v>
      </c>
      <c r="H16" s="311">
        <f t="shared" si="3"/>
        <v>5457</v>
      </c>
      <c r="K16" s="481">
        <f>A8</f>
        <v>2023</v>
      </c>
      <c r="L16" s="311">
        <f t="shared" si="4"/>
        <v>836</v>
      </c>
      <c r="M16" s="311">
        <f t="shared" si="5"/>
        <v>671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8415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8619</v>
      </c>
      <c r="C21" s="373"/>
      <c r="D21" s="197"/>
      <c r="F21" s="514">
        <f>A5</f>
        <v>2020</v>
      </c>
      <c r="G21" s="310">
        <f>IF(ISBLANK(E5),"",E5)</f>
        <v>4055</v>
      </c>
      <c r="H21" s="310">
        <f>IF(ISBLANK(D5),"",D5)</f>
        <v>5449</v>
      </c>
      <c r="K21" s="514">
        <f>A6</f>
        <v>2021</v>
      </c>
      <c r="L21" s="310">
        <f>IF(ISBLANK(L6),"",L6)</f>
        <v>899</v>
      </c>
      <c r="M21" s="310">
        <f>IF(ISBLANK(K6),"",K6)</f>
        <v>829</v>
      </c>
    </row>
    <row r="22" spans="1:15" x14ac:dyDescent="0.25">
      <c r="A22" s="481">
        <f t="shared" si="6"/>
        <v>2022</v>
      </c>
      <c r="B22" s="311">
        <f t="shared" si="7"/>
        <v>8532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4169</v>
      </c>
      <c r="H22" s="479">
        <f t="shared" ref="H22:H23" si="10">IF(ISBLANK(D6),"",D6)</f>
        <v>5556</v>
      </c>
      <c r="K22" s="486">
        <f>A7</f>
        <v>2022</v>
      </c>
      <c r="L22" s="479">
        <f>IF(ISBLANK(L7),"",L7)</f>
        <v>891</v>
      </c>
      <c r="M22" s="479">
        <f>IF(ISBLANK(K7),"",K7)</f>
        <v>715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4208</v>
      </c>
      <c r="H23" s="311">
        <f t="shared" si="10"/>
        <v>5457</v>
      </c>
      <c r="K23" s="481">
        <f>A8</f>
        <v>2023</v>
      </c>
      <c r="L23" s="311">
        <f>IF(ISBLANK(L8),"",L8)</f>
        <v>836</v>
      </c>
      <c r="M23" s="311">
        <f>IF(ISBLANK(K8),"",K8)</f>
        <v>671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8415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8619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8532</v>
      </c>
      <c r="C28" s="373"/>
      <c r="D28" s="197"/>
      <c r="F28" s="514">
        <f>A5</f>
        <v>2020</v>
      </c>
      <c r="G28" s="310">
        <f>IF(ISBLANK(H5),"",H5)</f>
        <v>23</v>
      </c>
      <c r="H28" s="310">
        <f>IF(ISBLANK(G5),"",G5)</f>
        <v>31.9</v>
      </c>
      <c r="K28" s="514">
        <f>A5</f>
        <v>2020</v>
      </c>
      <c r="L28" s="310">
        <f>IF(ISBLANK(O5),"",O5)</f>
        <v>60</v>
      </c>
      <c r="M28" s="310">
        <f>IF(ISBLANK(N5),"",N5)</f>
        <v>51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23.9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52</v>
      </c>
      <c r="M29" s="479">
        <f t="shared" ref="M29:M30" si="18">IF(ISBLANK(N6),"",N6)</f>
        <v>49</v>
      </c>
    </row>
    <row r="30" spans="1:15" x14ac:dyDescent="0.25">
      <c r="F30" s="481">
        <f t="shared" si="13"/>
        <v>2022</v>
      </c>
      <c r="G30" s="311">
        <f t="shared" si="14"/>
        <v>26.8</v>
      </c>
      <c r="H30" s="311">
        <f t="shared" si="15"/>
        <v>36.200000000000003</v>
      </c>
      <c r="K30" s="481">
        <f t="shared" si="16"/>
        <v>2022</v>
      </c>
      <c r="L30" s="311">
        <f t="shared" si="17"/>
        <v>57</v>
      </c>
      <c r="M30" s="311">
        <f t="shared" si="18"/>
        <v>48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</v>
      </c>
      <c r="H35" s="310">
        <f>IF(ISBLANK(G5),"",G5)</f>
        <v>31.9</v>
      </c>
      <c r="K35" s="514">
        <f>A5</f>
        <v>2020</v>
      </c>
      <c r="L35" s="310">
        <f>IF(ISBLANK(O5),"",O5)</f>
        <v>60</v>
      </c>
      <c r="M35" s="310">
        <f>IF(ISBLANK(N5),"",N5)</f>
        <v>51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23.9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52</v>
      </c>
      <c r="M36" s="479">
        <f t="shared" ref="M36:M37" si="24">IF(ISBLANK(N6),"",N6)</f>
        <v>49</v>
      </c>
    </row>
    <row r="37" spans="6:15" x14ac:dyDescent="0.25">
      <c r="F37" s="481">
        <f t="shared" si="19"/>
        <v>2022</v>
      </c>
      <c r="G37" s="311">
        <f t="shared" si="20"/>
        <v>26.8</v>
      </c>
      <c r="H37" s="311">
        <f t="shared" si="21"/>
        <v>36.200000000000003</v>
      </c>
      <c r="K37" s="481">
        <f t="shared" si="22"/>
        <v>2022</v>
      </c>
      <c r="L37" s="311">
        <f t="shared" si="23"/>
        <v>57</v>
      </c>
      <c r="M37" s="311">
        <f t="shared" si="24"/>
        <v>48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</v>
      </c>
      <c r="C6" s="35">
        <v>19.2</v>
      </c>
      <c r="D6" s="63">
        <v>18.8</v>
      </c>
      <c r="E6" s="35">
        <v>54.1</v>
      </c>
      <c r="F6" s="35">
        <v>48.5</v>
      </c>
      <c r="G6" s="35">
        <v>59.2</v>
      </c>
      <c r="H6" s="292">
        <v>27</v>
      </c>
      <c r="I6" s="35">
        <v>32.299999999999997</v>
      </c>
      <c r="J6" s="63">
        <v>22</v>
      </c>
      <c r="M6" s="127" t="s">
        <v>16</v>
      </c>
      <c r="N6" s="935">
        <f>IF(ISBLANK(B8),"",B8)</f>
        <v>20.7</v>
      </c>
      <c r="O6" s="935">
        <f>IF(ISBLANK(E8),"",E8)</f>
        <v>53.9</v>
      </c>
      <c r="P6" s="128">
        <f>IF(ISBLANK(H8),"",H8)</f>
        <v>25.4</v>
      </c>
    </row>
    <row r="7" spans="1:19" x14ac:dyDescent="0.25">
      <c r="A7" s="286">
        <v>2022</v>
      </c>
      <c r="B7" s="167">
        <v>20.5</v>
      </c>
      <c r="C7" s="94">
        <v>18.5</v>
      </c>
      <c r="D7" s="169">
        <v>22.2</v>
      </c>
      <c r="E7" s="94">
        <v>52</v>
      </c>
      <c r="F7" s="94">
        <v>47</v>
      </c>
      <c r="G7" s="94">
        <v>56</v>
      </c>
      <c r="H7" s="167">
        <v>27.5</v>
      </c>
      <c r="I7" s="94">
        <v>34.5</v>
      </c>
      <c r="J7" s="169">
        <v>21.8</v>
      </c>
    </row>
    <row r="8" spans="1:19" x14ac:dyDescent="0.25">
      <c r="A8" s="218">
        <v>2023</v>
      </c>
      <c r="B8" s="167">
        <v>20.7</v>
      </c>
      <c r="C8" s="94">
        <v>20.3</v>
      </c>
      <c r="D8" s="169">
        <v>21.1</v>
      </c>
      <c r="E8" s="94">
        <v>53.9</v>
      </c>
      <c r="F8" s="94">
        <v>49.9</v>
      </c>
      <c r="G8" s="94">
        <v>57.1</v>
      </c>
      <c r="H8" s="167">
        <v>25.4</v>
      </c>
      <c r="I8" s="94">
        <v>29.8</v>
      </c>
      <c r="J8" s="169">
        <v>21.9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21.1</v>
      </c>
      <c r="O12" s="936">
        <f>IF(ISBLANK(G8),"",G8)</f>
        <v>57.1</v>
      </c>
      <c r="P12" s="938">
        <f>IF(ISBLANK(J8),"",J8)</f>
        <v>21.9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20.3</v>
      </c>
      <c r="O13" s="937">
        <f>IF(ISBLANK(F8),"",F8)</f>
        <v>49.9</v>
      </c>
      <c r="P13" s="939">
        <f>IF(ISBLANK(I8),"",I8)</f>
        <v>29.8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20.7</v>
      </c>
      <c r="O20" s="935">
        <f>IF(ISBLANK(E8),"",E8)</f>
        <v>53.9</v>
      </c>
      <c r="P20" s="940">
        <f>IF(ISBLANK(H8),"",H8)</f>
        <v>25.4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21.1</v>
      </c>
      <c r="O24" s="936">
        <f>IF(ISBLANK(G8),"",G8)</f>
        <v>57.1</v>
      </c>
      <c r="P24" s="938">
        <f>IF(ISBLANK(J8),"",J8)</f>
        <v>21.9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20.3</v>
      </c>
      <c r="O25" s="937">
        <f>IF(ISBLANK(F8),"",F8)</f>
        <v>49.9</v>
      </c>
      <c r="P25" s="939">
        <f>IF(ISBLANK(I8),"",I8)</f>
        <v>29.8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1655818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53788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1624350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52766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3715447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120694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323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1060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131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1311901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15.1</v>
      </c>
      <c r="E20" s="600">
        <v>15</v>
      </c>
      <c r="F20" s="600">
        <v>15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25.4</v>
      </c>
      <c r="E21" s="751">
        <v>30.6</v>
      </c>
      <c r="F21" s="751">
        <v>31.1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9.5</v>
      </c>
      <c r="E22" s="752">
        <v>4.5</v>
      </c>
      <c r="F22" s="752">
        <v>4.5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31.1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</v>
      </c>
      <c r="C30" s="204" t="s">
        <v>493</v>
      </c>
    </row>
    <row r="31" spans="1:11" x14ac:dyDescent="0.25">
      <c r="A31" s="698" t="s">
        <v>1430</v>
      </c>
      <c r="B31" s="734">
        <f>F21</f>
        <v>31.1</v>
      </c>
    </row>
    <row r="32" spans="1:11" x14ac:dyDescent="0.25">
      <c r="A32" s="698" t="s">
        <v>1431</v>
      </c>
      <c r="B32" s="734">
        <f>F22</f>
        <v>4.5</v>
      </c>
    </row>
    <row r="33" spans="1:2" x14ac:dyDescent="0.25">
      <c r="A33" s="699" t="s">
        <v>1432</v>
      </c>
      <c r="B33" s="732">
        <f>100-(B30+B31+B32)</f>
        <v>49.4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338</v>
      </c>
      <c r="C4" s="71">
        <v>15</v>
      </c>
      <c r="D4" s="71">
        <v>24</v>
      </c>
      <c r="G4" s="217">
        <f>A4</f>
        <v>2021</v>
      </c>
      <c r="H4" s="289">
        <f>IF(ISBLANK(C4),"",C4)</f>
        <v>15</v>
      </c>
      <c r="I4" s="289">
        <f>IF(ISBLANK(D4),"",D4)</f>
        <v>24</v>
      </c>
    </row>
    <row r="5" spans="1:9" x14ac:dyDescent="0.25">
      <c r="A5" s="286">
        <v>2022</v>
      </c>
      <c r="B5" s="214">
        <v>329</v>
      </c>
      <c r="C5" s="214">
        <v>27</v>
      </c>
      <c r="D5" s="214">
        <v>14</v>
      </c>
      <c r="G5" s="286">
        <f t="shared" ref="G5:G6" si="0">A5</f>
        <v>2022</v>
      </c>
      <c r="H5" s="290">
        <f t="shared" ref="H5:H6" si="1">IF(ISBLANK(C5),"",C5)</f>
        <v>27</v>
      </c>
      <c r="I5" s="290">
        <f t="shared" ref="I5:I6" si="2">IF(ISBLANK(D5),"",D5)</f>
        <v>14</v>
      </c>
    </row>
    <row r="6" spans="1:9" x14ac:dyDescent="0.25">
      <c r="A6" s="218">
        <v>2023</v>
      </c>
      <c r="B6" s="168">
        <v>323</v>
      </c>
      <c r="C6" s="168">
        <v>18</v>
      </c>
      <c r="D6" s="168">
        <v>11</v>
      </c>
      <c r="G6" s="219">
        <f t="shared" si="0"/>
        <v>2023</v>
      </c>
      <c r="H6" s="291">
        <f t="shared" si="1"/>
        <v>18</v>
      </c>
      <c r="I6" s="291">
        <f t="shared" si="2"/>
        <v>11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15</v>
      </c>
      <c r="I12" s="289">
        <f>IF(ISBLANK(D4),"",D4)</f>
        <v>24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</v>
      </c>
      <c r="I13" s="290">
        <f t="shared" si="4"/>
        <v>14</v>
      </c>
    </row>
    <row r="14" spans="1:9" x14ac:dyDescent="0.25">
      <c r="G14" s="219">
        <f t="shared" si="3"/>
        <v>2023</v>
      </c>
      <c r="H14" s="291">
        <f t="shared" ref="H14:I14" si="5">IF(ISBLANK(C6),"",C6)</f>
        <v>18</v>
      </c>
      <c r="I14" s="291">
        <f t="shared" si="5"/>
        <v>11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967</v>
      </c>
      <c r="C23" s="71">
        <v>65</v>
      </c>
      <c r="D23" s="71">
        <v>110</v>
      </c>
      <c r="G23" s="217">
        <f>A23</f>
        <v>2021</v>
      </c>
      <c r="H23" s="289">
        <f>IF(ISBLANK(C23),"",C23)</f>
        <v>65</v>
      </c>
      <c r="I23" s="289">
        <f>IF(ISBLANK(D23),"",D23)</f>
        <v>110</v>
      </c>
    </row>
    <row r="24" spans="1:13" x14ac:dyDescent="0.25">
      <c r="A24" s="286">
        <v>2022</v>
      </c>
      <c r="B24" s="214">
        <v>996</v>
      </c>
      <c r="C24" s="214">
        <v>90</v>
      </c>
      <c r="D24" s="214">
        <v>119</v>
      </c>
      <c r="G24" s="286">
        <f t="shared" ref="G24:G25" si="6">A24</f>
        <v>2022</v>
      </c>
      <c r="H24" s="290">
        <f t="shared" ref="H24:H25" si="7">IF(ISBLANK(C24),"",C24)</f>
        <v>90</v>
      </c>
      <c r="I24" s="290">
        <f t="shared" ref="I24:I25" si="8">IF(ISBLANK(D24),"",D24)</f>
        <v>119</v>
      </c>
    </row>
    <row r="25" spans="1:13" x14ac:dyDescent="0.25">
      <c r="A25" s="218">
        <v>2023</v>
      </c>
      <c r="B25" s="168">
        <v>1060</v>
      </c>
      <c r="C25" s="168">
        <v>73</v>
      </c>
      <c r="D25" s="168">
        <v>131</v>
      </c>
      <c r="G25" s="219">
        <f t="shared" si="6"/>
        <v>2023</v>
      </c>
      <c r="H25" s="291">
        <f t="shared" si="7"/>
        <v>73</v>
      </c>
      <c r="I25" s="291">
        <f t="shared" si="8"/>
        <v>131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65</v>
      </c>
      <c r="I31" s="289">
        <f>IF(ISBLANK(D23),"",D23)</f>
        <v>110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90</v>
      </c>
      <c r="I32" s="290">
        <f t="shared" si="10"/>
        <v>119</v>
      </c>
    </row>
    <row r="33" spans="7:9" x14ac:dyDescent="0.25">
      <c r="G33" s="219">
        <f t="shared" si="9"/>
        <v>2023</v>
      </c>
      <c r="H33" s="291">
        <f t="shared" ref="H33:I33" si="11">IF(ISBLANK(C25),"",C25)</f>
        <v>73</v>
      </c>
      <c r="I33" s="291">
        <f t="shared" si="11"/>
        <v>131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474084</v>
      </c>
      <c r="C4" s="1077">
        <v>13672</v>
      </c>
      <c r="D4" s="110">
        <v>796705</v>
      </c>
      <c r="E4" s="70">
        <v>22976</v>
      </c>
      <c r="F4" s="1076">
        <v>298303</v>
      </c>
      <c r="G4" s="70">
        <v>8603</v>
      </c>
      <c r="H4" s="1078">
        <v>3131482</v>
      </c>
      <c r="I4" s="1077">
        <v>90310</v>
      </c>
    </row>
    <row r="5" spans="1:9" x14ac:dyDescent="0.25">
      <c r="A5" s="587">
        <v>2021</v>
      </c>
      <c r="B5" s="1079">
        <v>514367</v>
      </c>
      <c r="C5" s="1080">
        <v>14974</v>
      </c>
      <c r="D5" s="160">
        <v>1046079</v>
      </c>
      <c r="E5" s="212">
        <v>30454</v>
      </c>
      <c r="F5" s="1079">
        <v>152947</v>
      </c>
      <c r="G5" s="212">
        <v>4453</v>
      </c>
      <c r="H5" s="1081">
        <v>3420513</v>
      </c>
      <c r="I5" s="1080">
        <v>99578</v>
      </c>
    </row>
    <row r="6" spans="1:9" x14ac:dyDescent="0.25">
      <c r="A6" s="588">
        <v>2022</v>
      </c>
      <c r="B6" s="1082">
        <v>556994</v>
      </c>
      <c r="C6" s="1083">
        <v>18094</v>
      </c>
      <c r="D6" s="169">
        <v>1154223</v>
      </c>
      <c r="E6" s="167">
        <v>37494</v>
      </c>
      <c r="F6" s="1082">
        <v>168945</v>
      </c>
      <c r="G6" s="167">
        <v>5488</v>
      </c>
      <c r="H6" s="1084">
        <v>3715447</v>
      </c>
      <c r="I6" s="1083">
        <v>120694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305971</v>
      </c>
      <c r="C4" s="1076">
        <v>1332581</v>
      </c>
      <c r="D4" s="1077">
        <v>38431</v>
      </c>
      <c r="E4" s="1076">
        <v>1333346</v>
      </c>
      <c r="F4" s="1077">
        <v>38453</v>
      </c>
    </row>
    <row r="5" spans="1:6" x14ac:dyDescent="0.25">
      <c r="A5" s="480">
        <v>2021</v>
      </c>
      <c r="B5" s="1081">
        <v>360997</v>
      </c>
      <c r="C5" s="1079">
        <v>1523883</v>
      </c>
      <c r="D5" s="1080">
        <v>44363</v>
      </c>
      <c r="E5" s="1079">
        <v>1489832</v>
      </c>
      <c r="F5" s="1080">
        <v>43372</v>
      </c>
    </row>
    <row r="6" spans="1:6" ht="15.75" thickBot="1" x14ac:dyDescent="0.3">
      <c r="A6" s="960">
        <v>2022</v>
      </c>
      <c r="B6" s="1085">
        <v>1311901</v>
      </c>
      <c r="C6" s="1086">
        <v>1655818</v>
      </c>
      <c r="D6" s="1087">
        <v>53788</v>
      </c>
      <c r="E6" s="1086">
        <v>1624350</v>
      </c>
      <c r="F6" s="1087">
        <v>52766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Bečej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486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30784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71.03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145.4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30772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30853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1138</v>
      </c>
      <c r="C63" s="548">
        <f>IF(ISBLANK('DEM2'!C7),"-",'DEM2'!C7)</f>
        <v>1161</v>
      </c>
      <c r="D63" s="548"/>
      <c r="E63" s="548">
        <f>IF(ISBLANK('DEM2'!D8),"-",'DEM2'!D8)</f>
        <v>1069</v>
      </c>
      <c r="F63" s="548">
        <f>IF(ISBLANK('DEM2'!C8),"-",'DEM2'!C8)</f>
        <v>1124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1383</v>
      </c>
      <c r="C64" s="317">
        <f>IF(ISBLANK('DEM2'!F7),"-",'DEM2'!F7)</f>
        <v>1449</v>
      </c>
      <c r="D64" s="789"/>
      <c r="E64" s="317">
        <f>IF(ISBLANK('DEM2'!G8),"-",'DEM2'!G8)</f>
        <v>1203</v>
      </c>
      <c r="F64" s="317">
        <f>IF(ISBLANK('DEM2'!F8),"-",'DEM2'!F8)</f>
        <v>1288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795</v>
      </c>
      <c r="C65" s="345">
        <f>IF(ISBLANK('DEM2'!I7),"-",'DEM2'!I7)</f>
        <v>806</v>
      </c>
      <c r="D65" s="393"/>
      <c r="E65" s="345">
        <f>IF(ISBLANK('DEM2'!J8),"-",'DEM2'!J8)</f>
        <v>678</v>
      </c>
      <c r="F65" s="345">
        <f>IF(ISBLANK('DEM2'!I8),"-",'DEM2'!I8)</f>
        <v>680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3113</v>
      </c>
      <c r="C66" s="348">
        <f>IF(ISBLANK('DEM2'!L7),"-",'DEM2'!L7)</f>
        <v>3217</v>
      </c>
      <c r="D66" s="394"/>
      <c r="E66" s="348">
        <f>IF(ISBLANK('DEM2'!M8),"-",'DEM2'!M8)</f>
        <v>2792</v>
      </c>
      <c r="F66" s="348">
        <f>IF(ISBLANK('DEM2'!L8),"-",'DEM2'!L8)</f>
        <v>2923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2945</v>
      </c>
      <c r="C67" s="345">
        <f>IF(ISBLANK('DEM2'!O7),"-",'DEM2'!O7)</f>
        <v>3210</v>
      </c>
      <c r="D67" s="393"/>
      <c r="E67" s="345">
        <f>IF(ISBLANK('DEM2'!P8),"-",'DEM2'!P8)</f>
        <v>2379</v>
      </c>
      <c r="F67" s="345">
        <f>IF(ISBLANK('DEM2'!O8),"-",'DEM2'!O8)</f>
        <v>2514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10881</v>
      </c>
      <c r="C68" s="317">
        <f>IF(ISBLANK('DEM2'!R7),"-",'DEM2'!R7)</f>
        <v>11468</v>
      </c>
      <c r="D68" s="395"/>
      <c r="E68" s="317">
        <f>IF(ISBLANK('DEM2'!S8),"-",'DEM2'!S8)</f>
        <v>9387</v>
      </c>
      <c r="F68" s="317">
        <f>IF(ISBLANK('DEM2'!R8),"-",'DEM2'!R8)</f>
        <v>9753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17460</v>
      </c>
      <c r="C69" s="463">
        <f>IF(ISBLANK('DEM2'!U7),"-",'DEM2'!U7)</f>
        <v>16890</v>
      </c>
      <c r="D69" s="799"/>
      <c r="E69" s="463">
        <f>IF(ISBLANK('DEM2'!V8),"-",'DEM2'!V8)</f>
        <v>15722</v>
      </c>
      <c r="F69" s="463">
        <f>IF(ISBLANK('DEM2'!U8),"-",'DEM2'!U8)</f>
        <v>15062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9.3000000000000007</v>
      </c>
      <c r="G115" s="800">
        <f>IF(ISBLANK('DEM2'!E23),"-",'DEM2'!E23)</f>
        <v>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5.9</v>
      </c>
      <c r="G116" s="407">
        <f>IF(ISBLANK('DEM2'!E24),"-",'DEM2'!E24)</f>
        <v>8.6999999999999993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3.5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8532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9665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71235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1507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36.799999999999997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107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3715447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120694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1154223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677138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37494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556994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18094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168945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5488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1655818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53788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1624350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52766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323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1060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1311901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2814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3842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2224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34274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2759</v>
      </c>
      <c r="C300" s="808">
        <f>IF(ISBLANK(POLJ3!C4),"-",POLJ3!C4)</f>
        <v>682</v>
      </c>
      <c r="D300" s="1160">
        <f>IF(ISBLANK(POLJ3!D4),"-",POLJ3!D4)</f>
        <v>2077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2528</v>
      </c>
      <c r="C301" s="789">
        <f>IF(ISBLANK(POLJ3!C5),"-",POLJ3!C5)</f>
        <v>1377</v>
      </c>
      <c r="D301" s="1161">
        <f>IF(ISBLANK(POLJ3!D5),"-",POLJ3!D5)</f>
        <v>1151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93</v>
      </c>
      <c r="C302" s="790">
        <f>IF(ISBLANK(POLJ3!C6),"-",POLJ3!C6)</f>
        <v>12</v>
      </c>
      <c r="D302" s="1162">
        <f>IF(ISBLANK(POLJ3!D6),"-",POLJ3!D6)</f>
        <v>81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1615</v>
      </c>
      <c r="C303" s="791">
        <f>IF(ISBLANK(POLJ3!C7),"-",POLJ3!C7)</f>
        <v>408</v>
      </c>
      <c r="D303" s="1163">
        <f>IF(ISBLANK(POLJ3!D7),"-",POLJ3!D7)</f>
        <v>1207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2814</v>
      </c>
      <c r="C304" s="807">
        <f>IF(ISBLANK(POLJ3!C8),"-",POLJ3!C8)</f>
        <v>583</v>
      </c>
      <c r="D304" s="1164">
        <f>IF(ISBLANK(POLJ3!D8),"-",POLJ3!D8)</f>
        <v>2231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54.19</v>
      </c>
      <c r="C310" s="1165"/>
      <c r="D310" s="3"/>
      <c r="E310" s="5"/>
      <c r="F310" s="5"/>
      <c r="G310" s="815" t="s">
        <v>854</v>
      </c>
      <c r="H310" s="816">
        <f>IF(ISBLANK(POLJ2!H3),"-",POLJ2!H3)</f>
        <v>7421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39781.120000000003</v>
      </c>
      <c r="C311" s="1154"/>
      <c r="D311" s="3"/>
      <c r="E311" s="5"/>
      <c r="F311" s="5"/>
      <c r="G311" s="810" t="s">
        <v>855</v>
      </c>
      <c r="H311" s="248">
        <f>IF(ISBLANK(POLJ2!H4),"-",POLJ2!H4)</f>
        <v>74118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182.03</v>
      </c>
      <c r="C312" s="1154"/>
      <c r="D312" s="3"/>
      <c r="E312" s="5"/>
      <c r="F312" s="5"/>
      <c r="G312" s="810" t="s">
        <v>856</v>
      </c>
      <c r="H312" s="248">
        <f>IF(ISBLANK(POLJ2!H5),"-",POLJ2!H5)</f>
        <v>10097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28.85</v>
      </c>
      <c r="C313" s="1154"/>
      <c r="D313" s="3"/>
      <c r="E313" s="5"/>
      <c r="F313" s="5"/>
      <c r="G313" s="812" t="s">
        <v>857</v>
      </c>
      <c r="H313" s="249">
        <f>IF(ISBLANK(POLJ2!H6),"-",POLJ2!H6)</f>
        <v>515638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16.11</v>
      </c>
      <c r="C314" s="1154"/>
      <c r="D314" s="3"/>
      <c r="E314" s="5"/>
      <c r="F314" s="5"/>
      <c r="G314" s="814" t="s">
        <v>847</v>
      </c>
      <c r="H314" s="817">
        <f>IF(ISBLANK(POLJ2!H7),"-",POLJ2!H7)</f>
        <v>607274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121.16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40183.46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287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1063</v>
      </c>
      <c r="I364" s="808">
        <f>IF(ISBLANK(OBRAZ2!I6),"-",OBRAZ2!I6)</f>
        <v>762</v>
      </c>
      <c r="J364" s="808">
        <f>IF(ISBLANK(OBRAZ2!J6),"-",OBRAZ2!J6)</f>
        <v>301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561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100</v>
      </c>
      <c r="I365" s="416">
        <f>IF(ISBLANK(OBRAZ2!I7),"-",OBRAZ2!I7)</f>
        <v>65</v>
      </c>
      <c r="J365" s="416">
        <f>IF(ISBLANK(OBRAZ2!J7),"-",OBRAZ2!J7)</f>
        <v>35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71.7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59</v>
      </c>
      <c r="I366" s="807">
        <f>IF(ISBLANK(OBRAZ2!I8),"-",OBRAZ2!I8)</f>
        <v>49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302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24.329501915708811</v>
      </c>
      <c r="I375" s="850">
        <f>IF(ISBLANK(OBRAZ2!C12),"-",OBRAZ2!C21)</f>
        <v>23.61241768579492</v>
      </c>
      <c r="J375" s="850">
        <f>IF(ISBLANK(OBRAZ2!D12),"-",OBRAZ2!D21)</f>
        <v>24.260869565217391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43.29501915708812</v>
      </c>
      <c r="I377" s="851">
        <f>IF(ISBLANK(OBRAZ2!C14),"-",OBRAZ2!C23)</f>
        <v>51.269990592662275</v>
      </c>
      <c r="J377" s="851">
        <f>IF(ISBLANK(OBRAZ2!D14),"-",OBRAZ2!D23)</f>
        <v>49.478260869565219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18.103448275862068</v>
      </c>
      <c r="I379" s="851">
        <f>IF(ISBLANK(OBRAZ2!C16),"-",OBRAZ2!C25)</f>
        <v>15.992474129821261</v>
      </c>
      <c r="J379" s="851">
        <f>IF(ISBLANK(OBRAZ2!D16),"-",OBRAZ2!D25)</f>
        <v>12.695652173913045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14.272030651340998</v>
      </c>
      <c r="I380" s="852">
        <f>IF(ISBLANK(OBRAZ2!C17),"-",OBRAZ2!C26)</f>
        <v>9.1251175917215441</v>
      </c>
      <c r="J380" s="852">
        <f>IF(ISBLANK(OBRAZ2!D17),"-",OBRAZ2!D26)</f>
        <v>13.565217391304349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1192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1156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62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1265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38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9500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44.6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97.5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4638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580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3827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8.1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1.3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2069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850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14.4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647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92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192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99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63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16.399999999999999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53.6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181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45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112.52200000000001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13240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139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4944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516.37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14.518520000000001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127</v>
      </c>
      <c r="D696" s="3"/>
      <c r="E696" s="5"/>
      <c r="F696" s="5"/>
      <c r="G696" s="837">
        <v>2012</v>
      </c>
      <c r="H696" s="835">
        <f>IF(ISBLANK(INDEKSI2!B5),"-",INDEKSI2!B5)</f>
        <v>29.14</v>
      </c>
      <c r="I696" s="835">
        <f>IF(ISBLANK(INDEKSI2!C5),"-",INDEKSI2!C5)</f>
        <v>83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36.020000000000003</v>
      </c>
      <c r="D697" s="3"/>
      <c r="E697" s="5"/>
      <c r="F697" s="5"/>
      <c r="G697" s="838">
        <v>2013</v>
      </c>
      <c r="H697" s="559">
        <f>IF(ISBLANK(INDEKSI2!B6),"-",INDEKSI2!B6)</f>
        <v>33.79</v>
      </c>
      <c r="I697" s="559">
        <f>IF(ISBLANK(INDEKSI2!C6),"-",INDEKSI2!C6)</f>
        <v>52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34.26</v>
      </c>
      <c r="I698" s="836">
        <f>IF(ISBLANK(INDEKSI2!C7),"-",INDEKSI2!C7)</f>
        <v>55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1861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7183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6863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34.26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14.518520000000001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36.020000000000003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30.97</v>
      </c>
      <c r="C4" s="721">
        <v>72</v>
      </c>
      <c r="D4" s="710"/>
      <c r="E4" s="711"/>
      <c r="F4" s="712"/>
    </row>
    <row r="5" spans="1:6" x14ac:dyDescent="0.25">
      <c r="A5" s="286">
        <v>2012</v>
      </c>
      <c r="B5" s="614">
        <v>29.14</v>
      </c>
      <c r="C5" s="722">
        <v>83</v>
      </c>
      <c r="D5" s="713"/>
      <c r="E5" s="641"/>
      <c r="F5" s="714"/>
    </row>
    <row r="6" spans="1:6" x14ac:dyDescent="0.25">
      <c r="A6" s="286">
        <v>2013</v>
      </c>
      <c r="B6" s="614">
        <v>33.79</v>
      </c>
      <c r="C6" s="722">
        <v>52</v>
      </c>
      <c r="D6" s="715">
        <v>14.518520000000001</v>
      </c>
      <c r="E6" s="609">
        <v>127</v>
      </c>
      <c r="F6" s="716">
        <v>36.020000000000003</v>
      </c>
    </row>
    <row r="7" spans="1:6" x14ac:dyDescent="0.25">
      <c r="A7" s="219">
        <v>2014</v>
      </c>
      <c r="B7" s="615">
        <v>34.26</v>
      </c>
      <c r="C7" s="723">
        <v>55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2814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2224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3842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54.19</v>
      </c>
      <c r="G3" s="217" t="s">
        <v>765</v>
      </c>
      <c r="H3" s="71">
        <v>7421</v>
      </c>
    </row>
    <row r="4" spans="1:9" x14ac:dyDescent="0.25">
      <c r="A4" s="286" t="s">
        <v>760</v>
      </c>
      <c r="B4" s="214">
        <v>39781.120000000003</v>
      </c>
      <c r="G4" s="286" t="s">
        <v>766</v>
      </c>
      <c r="H4" s="214">
        <v>74118</v>
      </c>
    </row>
    <row r="5" spans="1:9" x14ac:dyDescent="0.25">
      <c r="A5" s="286" t="s">
        <v>761</v>
      </c>
      <c r="B5" s="214">
        <v>182.03</v>
      </c>
      <c r="G5" s="286" t="s">
        <v>767</v>
      </c>
      <c r="H5" s="214">
        <v>10097</v>
      </c>
    </row>
    <row r="6" spans="1:9" x14ac:dyDescent="0.25">
      <c r="A6" s="286" t="s">
        <v>762</v>
      </c>
      <c r="B6" s="214">
        <v>28.85</v>
      </c>
      <c r="G6" s="286" t="s">
        <v>768</v>
      </c>
      <c r="H6" s="214">
        <v>515638</v>
      </c>
    </row>
    <row r="7" spans="1:9" x14ac:dyDescent="0.25">
      <c r="A7" s="286" t="s">
        <v>763</v>
      </c>
      <c r="B7" s="214">
        <v>16.11</v>
      </c>
      <c r="G7" s="1" t="s">
        <v>24</v>
      </c>
      <c r="H7" s="288">
        <v>607274</v>
      </c>
    </row>
    <row r="8" spans="1:9" x14ac:dyDescent="0.25">
      <c r="A8" s="287" t="s">
        <v>764</v>
      </c>
      <c r="B8" s="73">
        <v>121.16</v>
      </c>
    </row>
    <row r="9" spans="1:9" x14ac:dyDescent="0.25">
      <c r="A9" s="1" t="s">
        <v>24</v>
      </c>
      <c r="B9" s="288">
        <v>40183.46</v>
      </c>
      <c r="I9" s="41" t="s">
        <v>876</v>
      </c>
    </row>
    <row r="10" spans="1:9" x14ac:dyDescent="0.25">
      <c r="G10" s="29" t="s">
        <v>775</v>
      </c>
      <c r="H10" s="58">
        <v>34274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2759</v>
      </c>
      <c r="C4" s="55">
        <v>682</v>
      </c>
      <c r="D4" s="110">
        <v>2077</v>
      </c>
    </row>
    <row r="5" spans="1:4" ht="30" customHeight="1" x14ac:dyDescent="0.25">
      <c r="A5" s="274" t="s">
        <v>884</v>
      </c>
      <c r="B5" s="212">
        <v>2528</v>
      </c>
      <c r="C5" s="58">
        <v>1377</v>
      </c>
      <c r="D5" s="160">
        <v>1151</v>
      </c>
    </row>
    <row r="6" spans="1:4" x14ac:dyDescent="0.25">
      <c r="A6" s="274" t="s">
        <v>772</v>
      </c>
      <c r="B6" s="212">
        <v>93</v>
      </c>
      <c r="C6" s="58">
        <v>12</v>
      </c>
      <c r="D6" s="160">
        <v>81</v>
      </c>
    </row>
    <row r="7" spans="1:4" ht="30" x14ac:dyDescent="0.25">
      <c r="A7" s="274" t="s">
        <v>773</v>
      </c>
      <c r="B7" s="212">
        <v>1615</v>
      </c>
      <c r="C7" s="58">
        <v>408</v>
      </c>
      <c r="D7" s="160">
        <v>1207</v>
      </c>
    </row>
    <row r="8" spans="1:4" x14ac:dyDescent="0.25">
      <c r="A8" s="201" t="s">
        <v>774</v>
      </c>
      <c r="B8" s="72">
        <v>2814</v>
      </c>
      <c r="C8" s="61">
        <v>583</v>
      </c>
      <c r="D8" s="111">
        <v>2231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12.903225806451612</v>
      </c>
      <c r="C14" s="276">
        <f>D6/B6*100</f>
        <v>87.096774193548384</v>
      </c>
    </row>
    <row r="15" spans="1:4" ht="60" x14ac:dyDescent="0.25">
      <c r="A15" s="277" t="s">
        <v>885</v>
      </c>
      <c r="B15" s="282">
        <f>C5/B5*100</f>
        <v>54.469936708860757</v>
      </c>
      <c r="C15" s="278">
        <f>D5/B5*100</f>
        <v>45.530063291139236</v>
      </c>
    </row>
    <row r="16" spans="1:4" ht="30" x14ac:dyDescent="0.25">
      <c r="A16" s="279" t="s">
        <v>821</v>
      </c>
      <c r="B16" s="283">
        <f>C4/B4*100</f>
        <v>24.719101123595504</v>
      </c>
      <c r="C16" s="280">
        <f>D4/B4*100</f>
        <v>75.280898876404493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12.903225806451612</v>
      </c>
      <c r="C21" s="276">
        <f>C14</f>
        <v>87.096774193548384</v>
      </c>
    </row>
    <row r="22" spans="1:3" ht="60" x14ac:dyDescent="0.25">
      <c r="A22" s="277" t="s">
        <v>823</v>
      </c>
      <c r="B22" s="282">
        <f t="shared" ref="B22:C23" si="0">B15</f>
        <v>54.469936708860757</v>
      </c>
      <c r="C22" s="278">
        <f t="shared" si="0"/>
        <v>45.530063291139236</v>
      </c>
    </row>
    <row r="23" spans="1:3" ht="30" x14ac:dyDescent="0.25">
      <c r="A23" s="279" t="s">
        <v>858</v>
      </c>
      <c r="B23" s="285">
        <f t="shared" si="0"/>
        <v>24.719101123595504</v>
      </c>
      <c r="C23" s="284">
        <f t="shared" si="0"/>
        <v>75.280898876404493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287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561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71.7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302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1060</v>
      </c>
      <c r="C6" s="973">
        <v>781</v>
      </c>
      <c r="D6" s="945">
        <v>279</v>
      </c>
      <c r="E6" s="973">
        <v>1044</v>
      </c>
      <c r="F6" s="973">
        <v>765</v>
      </c>
      <c r="G6" s="945">
        <v>279</v>
      </c>
      <c r="H6" s="599">
        <v>1063</v>
      </c>
      <c r="I6" s="616">
        <v>762</v>
      </c>
      <c r="J6" s="945">
        <v>301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40</v>
      </c>
      <c r="C7" s="975">
        <v>37</v>
      </c>
      <c r="D7" s="976">
        <v>3</v>
      </c>
      <c r="E7" s="975">
        <v>96</v>
      </c>
      <c r="F7" s="975">
        <v>67</v>
      </c>
      <c r="G7" s="976">
        <v>29</v>
      </c>
      <c r="H7" s="753">
        <v>100</v>
      </c>
      <c r="I7" s="690">
        <v>65</v>
      </c>
      <c r="J7" s="976">
        <v>35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14</v>
      </c>
      <c r="C8" s="978">
        <v>14</v>
      </c>
      <c r="D8" s="979">
        <v>0</v>
      </c>
      <c r="E8" s="978">
        <v>20</v>
      </c>
      <c r="F8" s="978">
        <v>19</v>
      </c>
      <c r="G8" s="979">
        <v>1</v>
      </c>
      <c r="H8" s="754">
        <v>59</v>
      </c>
      <c r="I8" s="691">
        <v>49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254</v>
      </c>
      <c r="C12" s="600">
        <v>251</v>
      </c>
      <c r="D12" s="600">
        <v>279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452</v>
      </c>
      <c r="C14" s="751">
        <v>545</v>
      </c>
      <c r="D14" s="751">
        <v>569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189</v>
      </c>
      <c r="C16" s="1029">
        <v>170</v>
      </c>
      <c r="D16" s="751">
        <v>146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149</v>
      </c>
      <c r="C17" s="752">
        <v>97</v>
      </c>
      <c r="D17" s="752">
        <v>156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24.329501915708811</v>
      </c>
      <c r="C21" s="289">
        <f>C12/SUM(C12:C17)*100</f>
        <v>23.61241768579492</v>
      </c>
      <c r="D21" s="289">
        <f>D12/SUM(D12:D17)*100</f>
        <v>24.260869565217391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43.29501915708812</v>
      </c>
      <c r="C23" s="290">
        <f>C14/SUM(C12:C17)*100</f>
        <v>51.269990592662275</v>
      </c>
      <c r="D23" s="290">
        <f>D14/SUM(D12:D17)*100</f>
        <v>49.478260869565219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18.103448275862068</v>
      </c>
      <c r="C25" s="290">
        <f>C16/SUM(C12:C17)*100</f>
        <v>15.992474129821261</v>
      </c>
      <c r="D25" s="290">
        <f>D16/SUM(D12:D17)*100</f>
        <v>12.695652173913045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14.272030651340998</v>
      </c>
      <c r="C26" s="291">
        <f>C17/SUM(C12:C17)*100</f>
        <v>9.1251175917215441</v>
      </c>
      <c r="D26" s="291">
        <f>D17/SUM(D12:D17)*100</f>
        <v>13.565217391304349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25.2</v>
      </c>
      <c r="C7" s="600">
        <v>33.1</v>
      </c>
      <c r="D7" s="600">
        <v>36.9</v>
      </c>
    </row>
    <row r="8" spans="1:6" x14ac:dyDescent="0.25">
      <c r="A8" s="695" t="s">
        <v>944</v>
      </c>
      <c r="B8" s="751">
        <v>27.2</v>
      </c>
      <c r="C8" s="751">
        <v>25.4</v>
      </c>
      <c r="D8" s="751">
        <v>21.1</v>
      </c>
    </row>
    <row r="9" spans="1:6" x14ac:dyDescent="0.25">
      <c r="A9" s="696" t="s">
        <v>224</v>
      </c>
      <c r="B9" s="752">
        <v>47.6</v>
      </c>
      <c r="C9" s="752">
        <v>41.5</v>
      </c>
      <c r="D9" s="752">
        <v>42.1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25.2</v>
      </c>
      <c r="C13" s="697">
        <f t="shared" ref="C13:D13" si="1">IF(ISBLANK(C7),"",C7)</f>
        <v>33.1</v>
      </c>
      <c r="D13" s="697">
        <f t="shared" si="1"/>
        <v>36.9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27.2</v>
      </c>
      <c r="C14" s="698">
        <f t="shared" si="2"/>
        <v>25.4</v>
      </c>
      <c r="D14" s="698">
        <f t="shared" si="2"/>
        <v>21.1</v>
      </c>
    </row>
    <row r="15" spans="1:6" x14ac:dyDescent="0.25">
      <c r="A15" s="702" t="s">
        <v>1630</v>
      </c>
      <c r="B15" s="699">
        <f t="shared" si="2"/>
        <v>47.6</v>
      </c>
      <c r="C15" s="699">
        <f t="shared" si="2"/>
        <v>41.5</v>
      </c>
      <c r="D15" s="699">
        <f t="shared" si="2"/>
        <v>42.1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25.2</v>
      </c>
      <c r="C18" s="697">
        <f t="shared" ref="C18:D18" si="4">IF(ISBLANK(C7),"",C7)</f>
        <v>33.1</v>
      </c>
      <c r="D18" s="697">
        <f t="shared" si="4"/>
        <v>36.9</v>
      </c>
    </row>
    <row r="19" spans="1:5" x14ac:dyDescent="0.25">
      <c r="A19" s="701" t="s">
        <v>1632</v>
      </c>
      <c r="B19" s="698">
        <f t="shared" ref="B19:D20" si="5">IF(ISBLANK(B8),"",B8)</f>
        <v>27.2</v>
      </c>
      <c r="C19" s="698">
        <f t="shared" si="5"/>
        <v>25.4</v>
      </c>
      <c r="D19" s="698">
        <f t="shared" si="5"/>
        <v>21.1</v>
      </c>
    </row>
    <row r="20" spans="1:5" x14ac:dyDescent="0.25">
      <c r="A20" s="702" t="s">
        <v>1633</v>
      </c>
      <c r="B20" s="699">
        <f t="shared" si="5"/>
        <v>47.6</v>
      </c>
      <c r="C20" s="699">
        <f t="shared" si="5"/>
        <v>41.5</v>
      </c>
      <c r="D20" s="699">
        <f t="shared" si="5"/>
        <v>42.1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82.5</v>
      </c>
      <c r="C5" s="611">
        <v>115.9</v>
      </c>
      <c r="D5" s="1030">
        <v>99.1</v>
      </c>
      <c r="F5" s="28"/>
      <c r="G5" s="693">
        <f>A5</f>
        <v>2020</v>
      </c>
      <c r="H5" s="669">
        <f>IF(ISBLANK(B5),"",B5)</f>
        <v>82.5</v>
      </c>
      <c r="I5" s="618">
        <f t="shared" ref="H5:I7" si="0">IF(ISBLANK(C5),"",C5)</f>
        <v>115.9</v>
      </c>
    </row>
    <row r="6" spans="1:10" x14ac:dyDescent="0.25">
      <c r="A6" s="749">
        <v>2021</v>
      </c>
      <c r="B6" s="601">
        <v>84.7</v>
      </c>
      <c r="C6" s="612">
        <v>75.900000000000006</v>
      </c>
      <c r="D6" s="946">
        <v>80.400000000000006</v>
      </c>
      <c r="F6" s="44"/>
      <c r="G6" s="693">
        <f t="shared" ref="G6:G7" si="1">A6</f>
        <v>2021</v>
      </c>
      <c r="H6" s="670">
        <f t="shared" si="0"/>
        <v>84.7</v>
      </c>
      <c r="I6" s="619">
        <f t="shared" si="0"/>
        <v>75.900000000000006</v>
      </c>
    </row>
    <row r="7" spans="1:10" x14ac:dyDescent="0.25">
      <c r="A7" s="750">
        <v>2022</v>
      </c>
      <c r="B7" s="601">
        <v>89.8</v>
      </c>
      <c r="C7" s="612">
        <v>92</v>
      </c>
      <c r="D7" s="946">
        <v>91</v>
      </c>
      <c r="F7" s="44"/>
      <c r="G7" s="693">
        <f t="shared" si="1"/>
        <v>2022</v>
      </c>
      <c r="H7" s="671">
        <f t="shared" si="0"/>
        <v>89.8</v>
      </c>
      <c r="I7" s="620">
        <f t="shared" si="0"/>
        <v>92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82.5</v>
      </c>
      <c r="I13" s="618">
        <f>IF(ISBLANK(C5),"",C5)</f>
        <v>115.9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84.7</v>
      </c>
      <c r="I14" s="619">
        <f t="shared" si="3"/>
        <v>75.900000000000006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89.8</v>
      </c>
      <c r="I15" s="620">
        <f t="shared" si="4"/>
        <v>92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Bečej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486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30784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71.03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145.4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30772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30853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1138</v>
      </c>
      <c r="C63" s="548">
        <f>IF(ISBLANK('DEM2'!C7),"-",'DEM2'!C7)</f>
        <v>1161</v>
      </c>
      <c r="D63" s="548"/>
      <c r="E63" s="548">
        <f>IF(ISBLANK('DEM2'!D8),"-",'DEM2'!D8)</f>
        <v>1069</v>
      </c>
      <c r="F63" s="548">
        <f>IF(ISBLANK('DEM2'!C8),"-",'DEM2'!C8)</f>
        <v>1124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1383</v>
      </c>
      <c r="C64" s="317">
        <f>IF(ISBLANK('DEM2'!F7),"-",'DEM2'!F7)</f>
        <v>1449</v>
      </c>
      <c r="D64" s="789"/>
      <c r="E64" s="317">
        <f>IF(ISBLANK('DEM2'!G8),"-",'DEM2'!G8)</f>
        <v>1203</v>
      </c>
      <c r="F64" s="317">
        <f>IF(ISBLANK('DEM2'!F8),"-",'DEM2'!F8)</f>
        <v>1288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795</v>
      </c>
      <c r="C65" s="345">
        <f>IF(ISBLANK('DEM2'!I7),"-",'DEM2'!I7)</f>
        <v>806</v>
      </c>
      <c r="D65" s="393"/>
      <c r="E65" s="345">
        <f>IF(ISBLANK('DEM2'!J8),"-",'DEM2'!J8)</f>
        <v>678</v>
      </c>
      <c r="F65" s="345">
        <f>IF(ISBLANK('DEM2'!I8),"-",'DEM2'!I8)</f>
        <v>680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3113</v>
      </c>
      <c r="C66" s="317">
        <f>IF(ISBLANK('DEM2'!L7),"-",'DEM2'!L7)</f>
        <v>3217</v>
      </c>
      <c r="D66" s="395"/>
      <c r="E66" s="317">
        <f>IF(ISBLANK('DEM2'!M8),"-",'DEM2'!M8)</f>
        <v>2792</v>
      </c>
      <c r="F66" s="317">
        <f>IF(ISBLANK('DEM2'!L8),"-",'DEM2'!L8)</f>
        <v>2923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2945</v>
      </c>
      <c r="C67" s="317">
        <f>IF(ISBLANK('DEM2'!O7),"-",'DEM2'!O7)</f>
        <v>3210</v>
      </c>
      <c r="D67" s="395"/>
      <c r="E67" s="317">
        <f>IF(ISBLANK('DEM2'!P8),"-",'DEM2'!P8)</f>
        <v>2379</v>
      </c>
      <c r="F67" s="317">
        <f>IF(ISBLANK('DEM2'!O8),"-",'DEM2'!O8)</f>
        <v>2514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10881</v>
      </c>
      <c r="C68" s="414">
        <f>IF(ISBLANK('DEM2'!R7),"-",'DEM2'!R7)</f>
        <v>11468</v>
      </c>
      <c r="D68" s="420"/>
      <c r="E68" s="414">
        <f>IF(ISBLANK('DEM2'!S8),"-",'DEM2'!S8)</f>
        <v>9387</v>
      </c>
      <c r="F68" s="414">
        <f>IF(ISBLANK('DEM2'!R8),"-",'DEM2'!R8)</f>
        <v>9753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17460</v>
      </c>
      <c r="C69" s="463">
        <f>IF(ISBLANK('DEM2'!U7),"-",'DEM2'!U7)</f>
        <v>16890</v>
      </c>
      <c r="D69" s="799"/>
      <c r="E69" s="463">
        <f>IF(ISBLANK('DEM2'!V8),"-",'DEM2'!V8)</f>
        <v>15722</v>
      </c>
      <c r="F69" s="463">
        <f>IF(ISBLANK('DEM2'!U8),"-",'DEM2'!U8)</f>
        <v>15062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9.3000000000000007</v>
      </c>
      <c r="G115" s="800">
        <f>IF(ISBLANK('DEM2'!E23),"-",'DEM2'!E23)</f>
        <v>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5.9</v>
      </c>
      <c r="G116" s="407">
        <f>IF(ISBLANK('DEM2'!E24),"-",'DEM2'!E24)</f>
        <v>8.6999999999999993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3.5</v>
      </c>
      <c r="G117" s="801">
        <f>IF(ISBLANK('DEM2'!E25),"-",'DEM2'!E25)</f>
        <v>3.5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8532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9665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71235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1507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36.799999999999997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107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3715447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120694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1154223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677138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37494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556994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18094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168945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5488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1655818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53788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1624350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52766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323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1060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1311901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2814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3842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2224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34274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2759</v>
      </c>
      <c r="C300" s="808">
        <f>IF(ISBLANK(POLJ3!C4),"-",POLJ3!C4)</f>
        <v>682</v>
      </c>
      <c r="D300" s="1160">
        <f>IF(ISBLANK(POLJ3!D4),"-",POLJ3!D4)</f>
        <v>2077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2528</v>
      </c>
      <c r="C301" s="789">
        <f>IF(ISBLANK(POLJ3!C5),"-",POLJ3!C5)</f>
        <v>1377</v>
      </c>
      <c r="D301" s="1161">
        <f>IF(ISBLANK(POLJ3!D5),"-",POLJ3!D5)</f>
        <v>1151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93</v>
      </c>
      <c r="C302" s="790">
        <f>IF(ISBLANK(POLJ3!C6),"-",POLJ3!C6)</f>
        <v>12</v>
      </c>
      <c r="D302" s="1162">
        <f>IF(ISBLANK(POLJ3!D6),"-",POLJ3!D6)</f>
        <v>81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1615</v>
      </c>
      <c r="C303" s="791">
        <f>IF(ISBLANK(POLJ3!C7),"-",POLJ3!C7)</f>
        <v>408</v>
      </c>
      <c r="D303" s="1163">
        <f>IF(ISBLANK(POLJ3!D7),"-",POLJ3!D7)</f>
        <v>1207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2814</v>
      </c>
      <c r="C304" s="807">
        <f>IF(ISBLANK(POLJ3!C8),"-",POLJ3!C8)</f>
        <v>583</v>
      </c>
      <c r="D304" s="1164">
        <f>IF(ISBLANK(POLJ3!D8),"-",POLJ3!D8)</f>
        <v>2231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54.19</v>
      </c>
      <c r="C310" s="1165"/>
      <c r="D310" s="3"/>
      <c r="E310" s="5"/>
      <c r="F310" s="5"/>
      <c r="G310" s="815" t="s">
        <v>765</v>
      </c>
      <c r="H310" s="816">
        <f>IF(ISBLANK(POLJ2!H3),"-",POLJ2!H3)</f>
        <v>7421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39781.120000000003</v>
      </c>
      <c r="C311" s="1154"/>
      <c r="D311" s="3"/>
      <c r="E311" s="5"/>
      <c r="F311" s="5"/>
      <c r="G311" s="810" t="s">
        <v>766</v>
      </c>
      <c r="H311" s="248">
        <f>IF(ISBLANK(POLJ2!H4),"-",POLJ2!H4)</f>
        <v>74118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182.03</v>
      </c>
      <c r="C312" s="1154"/>
      <c r="D312" s="3"/>
      <c r="E312" s="5"/>
      <c r="F312" s="5"/>
      <c r="G312" s="810" t="s">
        <v>767</v>
      </c>
      <c r="H312" s="248">
        <f>IF(ISBLANK(POLJ2!H5),"-",POLJ2!H5)</f>
        <v>10097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28.85</v>
      </c>
      <c r="C313" s="1154"/>
      <c r="D313" s="3"/>
      <c r="E313" s="5"/>
      <c r="F313" s="5"/>
      <c r="G313" s="812" t="s">
        <v>768</v>
      </c>
      <c r="H313" s="249">
        <f>IF(ISBLANK(POLJ2!H6),"-",POLJ2!H6)</f>
        <v>515638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16.11</v>
      </c>
      <c r="C314" s="1154"/>
      <c r="D314" s="3"/>
      <c r="E314" s="5"/>
      <c r="F314" s="5"/>
      <c r="G314" s="814" t="s">
        <v>16</v>
      </c>
      <c r="H314" s="817">
        <f>IF(ISBLANK(POLJ2!H7),"-",POLJ2!H7)</f>
        <v>607274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121.16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40183.46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287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1063</v>
      </c>
      <c r="I364" s="808">
        <f>IF(ISBLANK(OBRAZ2!I6),"-",OBRAZ2!I6)</f>
        <v>762</v>
      </c>
      <c r="J364" s="808">
        <f>IF(ISBLANK(OBRAZ2!J6),"-",OBRAZ2!J6)</f>
        <v>301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561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100</v>
      </c>
      <c r="I365" s="789">
        <f>IF(ISBLANK(OBRAZ2!I7),"-",OBRAZ2!I7)</f>
        <v>65</v>
      </c>
      <c r="J365" s="789">
        <f>IF(ISBLANK(OBRAZ2!J7),"-",OBRAZ2!J7)</f>
        <v>35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71.7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59</v>
      </c>
      <c r="I366" s="807">
        <f>IF(ISBLANK(OBRAZ2!I8),"-",OBRAZ2!I8)</f>
        <v>49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302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24.329501915708811</v>
      </c>
      <c r="I375" s="850">
        <f>IF(ISBLANK(OBRAZ2!C12),"-",OBRAZ2!C21)</f>
        <v>23.61241768579492</v>
      </c>
      <c r="J375" s="850">
        <f>IF(ISBLANK(OBRAZ2!D12),"-",OBRAZ2!D21)</f>
        <v>24.260869565217391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43.29501915708812</v>
      </c>
      <c r="I377" s="851">
        <f>IF(ISBLANK(OBRAZ2!C14),"-",OBRAZ2!C23)</f>
        <v>51.269990592662275</v>
      </c>
      <c r="J377" s="851">
        <f>IF(ISBLANK(OBRAZ2!D14),"-",OBRAZ2!D23)</f>
        <v>49.478260869565219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18.103448275862068</v>
      </c>
      <c r="I379" s="851">
        <f>IF(ISBLANK(OBRAZ2!C16),"-",OBRAZ2!C25)</f>
        <v>15.992474129821261</v>
      </c>
      <c r="J379" s="851">
        <f>IF(ISBLANK(OBRAZ2!D16),"-",OBRAZ2!D25)</f>
        <v>12.695652173913045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14.272030651340998</v>
      </c>
      <c r="I380" s="852">
        <f>IF(ISBLANK(OBRAZ2!C17),"-",OBRAZ2!C26)</f>
        <v>9.1251175917215441</v>
      </c>
      <c r="J380" s="852">
        <f>IF(ISBLANK(OBRAZ2!D17),"-",OBRAZ2!D26)</f>
        <v>13.565217391304349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1192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1156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62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1265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38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9500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44.6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97.5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4638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15.1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580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3827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8.1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1.3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2069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850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14.4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647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92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192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99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63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16.399999999999999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53.6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181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45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112.52200000000001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230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13240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139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4944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516.37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14.518520000000001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127</v>
      </c>
      <c r="D696" s="315"/>
      <c r="E696" s="314"/>
      <c r="F696" s="5"/>
      <c r="G696" s="837">
        <v>2012</v>
      </c>
      <c r="H696" s="835">
        <f>IF(ISBLANK(INDEKSI2!B5),"-",INDEKSI2!B5)</f>
        <v>29.14</v>
      </c>
      <c r="I696" s="835">
        <f>IF(ISBLANK(INDEKSI2!C5),"-",INDEKSI2!C5)</f>
        <v>83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36.020000000000003</v>
      </c>
      <c r="D697" s="315"/>
      <c r="E697" s="314"/>
      <c r="F697" s="5"/>
      <c r="G697" s="838">
        <v>2013</v>
      </c>
      <c r="H697" s="559">
        <f>IF(ISBLANK(INDEKSI2!B6),"-",INDEKSI2!B6)</f>
        <v>33.79</v>
      </c>
      <c r="I697" s="559">
        <f>IF(ISBLANK(INDEKSI2!C6),"-",INDEKSI2!C6)</f>
        <v>52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34.26</v>
      </c>
      <c r="I698" s="836">
        <f>IF(ISBLANK(INDEKSI2!C7),"-",INDEKSI2!C7)</f>
        <v>55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1861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7183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6863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13</v>
      </c>
      <c r="D6" s="612">
        <v>7</v>
      </c>
      <c r="E6" s="612">
        <v>6</v>
      </c>
      <c r="F6" s="1033">
        <v>184</v>
      </c>
      <c r="G6" s="612">
        <v>105</v>
      </c>
      <c r="H6" s="980">
        <v>79</v>
      </c>
      <c r="I6" s="1034">
        <v>23.2</v>
      </c>
      <c r="J6" s="612">
        <v>25.7</v>
      </c>
      <c r="K6" s="1035">
        <v>20.5</v>
      </c>
      <c r="L6" s="1033">
        <v>522</v>
      </c>
      <c r="M6" s="612">
        <v>234</v>
      </c>
      <c r="N6" s="1028">
        <v>288</v>
      </c>
      <c r="O6" s="1034">
        <v>62.3</v>
      </c>
      <c r="P6" s="612">
        <v>54.8</v>
      </c>
      <c r="Q6" s="1028">
        <v>70.2</v>
      </c>
      <c r="R6" s="1033">
        <v>338</v>
      </c>
      <c r="S6" s="612">
        <v>197</v>
      </c>
      <c r="T6" s="1035">
        <v>141</v>
      </c>
    </row>
    <row r="7" spans="1:20" x14ac:dyDescent="0.25">
      <c r="A7" s="286">
        <v>2021</v>
      </c>
      <c r="B7" s="602">
        <v>1</v>
      </c>
      <c r="C7" s="601">
        <v>13</v>
      </c>
      <c r="D7" s="612">
        <v>7</v>
      </c>
      <c r="E7" s="612">
        <v>6</v>
      </c>
      <c r="F7" s="1033">
        <v>188</v>
      </c>
      <c r="G7" s="612">
        <v>102</v>
      </c>
      <c r="H7" s="980">
        <v>86</v>
      </c>
      <c r="I7" s="1034">
        <v>23.8</v>
      </c>
      <c r="J7" s="612">
        <v>25.9</v>
      </c>
      <c r="K7" s="1035">
        <v>21.7</v>
      </c>
      <c r="L7" s="1033">
        <v>608</v>
      </c>
      <c r="M7" s="612">
        <v>315</v>
      </c>
      <c r="N7" s="1028">
        <v>293</v>
      </c>
      <c r="O7" s="1034">
        <v>74</v>
      </c>
      <c r="P7" s="612">
        <v>74.400000000000006</v>
      </c>
      <c r="Q7" s="1028">
        <v>73.599999999999994</v>
      </c>
      <c r="R7" s="1033">
        <v>267</v>
      </c>
      <c r="S7" s="612">
        <v>123</v>
      </c>
      <c r="T7" s="1035">
        <v>144</v>
      </c>
    </row>
    <row r="8" spans="1:20" x14ac:dyDescent="0.25">
      <c r="A8" s="219">
        <v>2022</v>
      </c>
      <c r="B8" s="617">
        <v>1</v>
      </c>
      <c r="C8" s="947">
        <v>13</v>
      </c>
      <c r="D8" s="981">
        <v>7</v>
      </c>
      <c r="E8" s="981">
        <v>6</v>
      </c>
      <c r="F8" s="1036">
        <v>287</v>
      </c>
      <c r="G8" s="981">
        <v>152</v>
      </c>
      <c r="H8" s="979">
        <v>135</v>
      </c>
      <c r="I8" s="754">
        <v>36.5</v>
      </c>
      <c r="J8" s="981">
        <v>38.5</v>
      </c>
      <c r="K8" s="1037">
        <v>34.4</v>
      </c>
      <c r="L8" s="1036">
        <v>561</v>
      </c>
      <c r="M8" s="981">
        <v>280</v>
      </c>
      <c r="N8" s="691">
        <v>281</v>
      </c>
      <c r="O8" s="754">
        <v>71.7</v>
      </c>
      <c r="P8" s="981">
        <v>68.3</v>
      </c>
      <c r="Q8" s="691">
        <v>75.5</v>
      </c>
      <c r="R8" s="1036">
        <v>302</v>
      </c>
      <c r="S8" s="981">
        <v>161</v>
      </c>
      <c r="T8" s="1037">
        <v>141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1192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1156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62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95.283772981614717</v>
      </c>
      <c r="C21" s="739">
        <f>B10/(B7+B10)*100</f>
        <v>4.7162270183852915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96.817420435510897</v>
      </c>
      <c r="C22" s="739">
        <f>B11/(B8+B11)*100</f>
        <v>3.1825795644891124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95.283772981614717</v>
      </c>
      <c r="C26" s="739">
        <f>C21</f>
        <v>4.7162270183852915</v>
      </c>
    </row>
    <row r="27" spans="1:10" ht="24.75" x14ac:dyDescent="0.25">
      <c r="A27" s="742" t="s">
        <v>1407</v>
      </c>
      <c r="B27" s="739">
        <f>B22</f>
        <v>96.817420435510897</v>
      </c>
      <c r="C27" s="739">
        <f>C22</f>
        <v>3.1825795644891124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2</v>
      </c>
      <c r="D5" s="914" t="s">
        <v>5</v>
      </c>
      <c r="E5" s="211"/>
      <c r="F5" s="125">
        <v>2021</v>
      </c>
      <c r="G5" s="70">
        <v>6</v>
      </c>
      <c r="H5" s="55">
        <v>4</v>
      </c>
      <c r="I5" s="110">
        <v>2</v>
      </c>
      <c r="J5" s="70">
        <v>4</v>
      </c>
      <c r="K5" s="55">
        <v>1</v>
      </c>
      <c r="L5" s="110">
        <v>3</v>
      </c>
      <c r="M5" s="70">
        <v>1181</v>
      </c>
      <c r="N5" s="55">
        <v>1185</v>
      </c>
      <c r="O5" s="70">
        <v>57</v>
      </c>
      <c r="P5" s="110">
        <v>37</v>
      </c>
    </row>
    <row r="6" spans="1:16" x14ac:dyDescent="0.25">
      <c r="A6" s="923" t="s">
        <v>259</v>
      </c>
      <c r="B6" s="1096">
        <v>1</v>
      </c>
      <c r="C6" s="1097">
        <v>3</v>
      </c>
      <c r="D6" s="915" t="s">
        <v>5</v>
      </c>
      <c r="E6" s="254"/>
      <c r="F6" s="125">
        <v>2022</v>
      </c>
      <c r="G6" s="212">
        <v>6</v>
      </c>
      <c r="H6" s="58">
        <v>4</v>
      </c>
      <c r="I6" s="160">
        <v>2</v>
      </c>
      <c r="J6" s="212">
        <v>4</v>
      </c>
      <c r="K6" s="58">
        <v>1</v>
      </c>
      <c r="L6" s="160">
        <v>3</v>
      </c>
      <c r="M6" s="212">
        <v>1192</v>
      </c>
      <c r="N6" s="58">
        <v>1156</v>
      </c>
      <c r="O6" s="212">
        <v>59</v>
      </c>
      <c r="P6" s="160">
        <v>38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5</v>
      </c>
      <c r="I7" s="169">
        <v>2</v>
      </c>
      <c r="J7" s="167"/>
      <c r="K7" s="94"/>
      <c r="L7" s="169"/>
      <c r="M7" s="167">
        <v>1237</v>
      </c>
      <c r="N7" s="94">
        <v>1220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85.9</v>
      </c>
      <c r="C5" s="611">
        <v>85.7</v>
      </c>
      <c r="D5" s="945">
        <v>86.1</v>
      </c>
      <c r="E5" s="610"/>
      <c r="F5" s="611"/>
      <c r="G5" s="945"/>
      <c r="H5" s="610"/>
      <c r="I5" s="611"/>
      <c r="J5" s="945"/>
      <c r="K5" s="610">
        <v>310</v>
      </c>
      <c r="L5" s="611">
        <v>153</v>
      </c>
      <c r="M5" s="945">
        <v>157</v>
      </c>
      <c r="N5" s="610">
        <v>77.8</v>
      </c>
      <c r="O5" s="611">
        <v>78</v>
      </c>
      <c r="P5" s="945">
        <v>77.599999999999994</v>
      </c>
      <c r="Q5" s="610">
        <v>1.4</v>
      </c>
      <c r="R5" s="611">
        <v>0</v>
      </c>
      <c r="S5" s="945">
        <v>2.9</v>
      </c>
    </row>
    <row r="6" spans="1:19" x14ac:dyDescent="0.25">
      <c r="A6" s="286">
        <v>2021</v>
      </c>
      <c r="B6" s="457">
        <v>84.6</v>
      </c>
      <c r="C6" s="458">
        <v>85.4</v>
      </c>
      <c r="D6" s="976">
        <v>83.7</v>
      </c>
      <c r="E6" s="457">
        <v>53</v>
      </c>
      <c r="F6" s="458">
        <v>36</v>
      </c>
      <c r="G6" s="976">
        <v>17</v>
      </c>
      <c r="H6" s="457">
        <v>46</v>
      </c>
      <c r="I6" s="458">
        <v>27</v>
      </c>
      <c r="J6" s="976">
        <v>19</v>
      </c>
      <c r="K6" s="457">
        <v>354</v>
      </c>
      <c r="L6" s="458">
        <v>164</v>
      </c>
      <c r="M6" s="976">
        <v>190</v>
      </c>
      <c r="N6" s="457">
        <v>90.9</v>
      </c>
      <c r="O6" s="458">
        <v>85.6</v>
      </c>
      <c r="P6" s="976">
        <v>96</v>
      </c>
      <c r="Q6" s="457">
        <v>1.6</v>
      </c>
      <c r="R6" s="458">
        <v>2.4</v>
      </c>
      <c r="S6" s="976">
        <v>0.8</v>
      </c>
    </row>
    <row r="7" spans="1:19" x14ac:dyDescent="0.25">
      <c r="A7" s="286">
        <v>2022</v>
      </c>
      <c r="B7" s="601">
        <v>96.2</v>
      </c>
      <c r="C7" s="612">
        <v>93.9</v>
      </c>
      <c r="D7" s="980">
        <v>98.8</v>
      </c>
      <c r="E7" s="601">
        <v>63</v>
      </c>
      <c r="F7" s="612">
        <v>43</v>
      </c>
      <c r="G7" s="980">
        <v>20</v>
      </c>
      <c r="H7" s="601">
        <v>49</v>
      </c>
      <c r="I7" s="612">
        <v>31</v>
      </c>
      <c r="J7" s="980">
        <v>18</v>
      </c>
      <c r="K7" s="601">
        <v>294</v>
      </c>
      <c r="L7" s="612">
        <v>144</v>
      </c>
      <c r="M7" s="980">
        <v>150</v>
      </c>
      <c r="N7" s="601">
        <v>98</v>
      </c>
      <c r="O7" s="612">
        <v>88.6</v>
      </c>
      <c r="P7" s="980">
        <v>109.4</v>
      </c>
      <c r="Q7" s="601">
        <v>0.5</v>
      </c>
      <c r="R7" s="612">
        <v>1.1000000000000001</v>
      </c>
      <c r="S7" s="980">
        <v>-0.3</v>
      </c>
    </row>
    <row r="8" spans="1:19" x14ac:dyDescent="0.25">
      <c r="A8" s="219">
        <v>2023</v>
      </c>
      <c r="B8" s="947"/>
      <c r="C8" s="981"/>
      <c r="D8" s="979"/>
      <c r="E8" s="947">
        <v>62</v>
      </c>
      <c r="F8" s="981">
        <v>44</v>
      </c>
      <c r="G8" s="979">
        <v>18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1154223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37494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256</v>
      </c>
      <c r="C6" s="612">
        <v>143</v>
      </c>
      <c r="D6" s="946">
        <v>113</v>
      </c>
      <c r="E6" s="601">
        <v>639</v>
      </c>
      <c r="F6" s="612">
        <v>335</v>
      </c>
      <c r="G6" s="946">
        <v>304</v>
      </c>
      <c r="H6" s="601">
        <v>328</v>
      </c>
      <c r="I6" s="612">
        <v>132</v>
      </c>
      <c r="J6" s="612">
        <v>196</v>
      </c>
      <c r="K6" s="218">
        <f>SUM(B6,E6,H6)</f>
        <v>1223</v>
      </c>
      <c r="M6" s="105" t="s">
        <v>284</v>
      </c>
      <c r="N6" s="171">
        <f>IF(ISBLANK(J7),"",J7)</f>
        <v>190</v>
      </c>
      <c r="O6" s="80">
        <f>IF(ISBLANK(I7),"",I7)</f>
        <v>147</v>
      </c>
      <c r="P6" s="211"/>
    </row>
    <row r="7" spans="1:17" ht="24.75" x14ac:dyDescent="0.25">
      <c r="A7" s="218">
        <v>2023</v>
      </c>
      <c r="B7" s="601">
        <v>315</v>
      </c>
      <c r="C7" s="612">
        <v>174</v>
      </c>
      <c r="D7" s="946">
        <v>141</v>
      </c>
      <c r="E7" s="601">
        <v>613</v>
      </c>
      <c r="F7" s="612">
        <v>328</v>
      </c>
      <c r="G7" s="946">
        <v>285</v>
      </c>
      <c r="H7" s="601">
        <v>337</v>
      </c>
      <c r="I7" s="612">
        <v>147</v>
      </c>
      <c r="J7" s="612">
        <v>190</v>
      </c>
      <c r="K7" s="218">
        <f>SUM(B7,E7,H7)</f>
        <v>1265</v>
      </c>
      <c r="M7" s="106" t="s">
        <v>285</v>
      </c>
      <c r="N7" s="220">
        <f>IF(ISBLANK(G7),"",G7)</f>
        <v>285</v>
      </c>
      <c r="O7" s="107">
        <f>IF(ISBLANK(F7),"",F7)</f>
        <v>328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141</v>
      </c>
      <c r="O8" s="83">
        <f>IF(ISBLANK(C7),"",C7)</f>
        <v>174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190</v>
      </c>
      <c r="O13" s="80">
        <f>IF(ISBLANK(I7),"",I7)</f>
        <v>147</v>
      </c>
      <c r="P13" s="211"/>
    </row>
    <row r="14" spans="1:17" ht="27.75" customHeight="1" x14ac:dyDescent="0.25">
      <c r="M14" s="106" t="s">
        <v>515</v>
      </c>
      <c r="N14" s="220">
        <f>IF(ISBLANK(G7),"",G7)</f>
        <v>285</v>
      </c>
      <c r="O14" s="107">
        <f>IF(ISBLANK(F7),"",F7)</f>
        <v>328</v>
      </c>
      <c r="P14" s="211"/>
    </row>
    <row r="15" spans="1:17" ht="26.25" customHeight="1" x14ac:dyDescent="0.25">
      <c r="M15" s="108" t="s">
        <v>516</v>
      </c>
      <c r="N15" s="170">
        <f>IF(ISBLANK(D7),"",D7)</f>
        <v>141</v>
      </c>
      <c r="O15" s="83">
        <f>IF(ISBLANK(C7),"",C7)</f>
        <v>174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119</v>
      </c>
      <c r="C21" s="616">
        <v>58</v>
      </c>
      <c r="D21" s="616">
        <v>61</v>
      </c>
      <c r="E21" s="599">
        <v>193</v>
      </c>
      <c r="F21" s="616">
        <v>115</v>
      </c>
      <c r="G21" s="945">
        <v>78</v>
      </c>
      <c r="H21" s="616">
        <v>78</v>
      </c>
      <c r="I21" s="616">
        <v>34</v>
      </c>
      <c r="J21" s="616">
        <v>44</v>
      </c>
      <c r="K21" s="217">
        <f>SUM(B21,E21,H21)</f>
        <v>390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95</v>
      </c>
      <c r="C22" s="1028">
        <v>67</v>
      </c>
      <c r="D22" s="980">
        <v>28</v>
      </c>
      <c r="E22" s="1034">
        <v>195</v>
      </c>
      <c r="F22" s="1028">
        <v>100</v>
      </c>
      <c r="G22" s="980">
        <v>95</v>
      </c>
      <c r="H22" s="1034">
        <v>77</v>
      </c>
      <c r="I22" s="1028">
        <v>31</v>
      </c>
      <c r="J22" s="1028">
        <v>46</v>
      </c>
      <c r="K22" s="218">
        <f>SUM(B22,E22,H22)</f>
        <v>367</v>
      </c>
      <c r="M22" s="105" t="s">
        <v>284</v>
      </c>
      <c r="N22" s="171">
        <f>IF(ISBLANK(J23),"",J23)</f>
        <v>57</v>
      </c>
      <c r="O22" s="80">
        <f>IF(ISBLANK(I23),"",I23)</f>
        <v>23</v>
      </c>
      <c r="P22" s="211"/>
    </row>
    <row r="23" spans="1:17" ht="24.75" x14ac:dyDescent="0.25">
      <c r="A23" s="218">
        <v>2022</v>
      </c>
      <c r="B23" s="1034">
        <v>105</v>
      </c>
      <c r="C23" s="1028">
        <v>55</v>
      </c>
      <c r="D23" s="980">
        <v>50</v>
      </c>
      <c r="E23" s="1034">
        <v>179</v>
      </c>
      <c r="F23" s="1028">
        <v>93</v>
      </c>
      <c r="G23" s="980">
        <v>86</v>
      </c>
      <c r="H23" s="1034">
        <v>80</v>
      </c>
      <c r="I23" s="1028">
        <v>23</v>
      </c>
      <c r="J23" s="1028">
        <v>57</v>
      </c>
      <c r="K23" s="218">
        <f>SUM(B23,E23,H23)</f>
        <v>364</v>
      </c>
      <c r="M23" s="106" t="s">
        <v>285</v>
      </c>
      <c r="N23" s="220">
        <f>IF(ISBLANK(G23),"",G23)</f>
        <v>86</v>
      </c>
      <c r="O23" s="107">
        <f>IF(ISBLANK(F23),"",F23)</f>
        <v>93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50</v>
      </c>
      <c r="O24" s="109">
        <f>IF(ISBLANK(C23),"",C23)</f>
        <v>55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57</v>
      </c>
      <c r="O29" s="80">
        <f>IF(ISBLANK(I23),"",I23)</f>
        <v>23</v>
      </c>
      <c r="P29" s="211"/>
    </row>
    <row r="30" spans="1:17" ht="27.75" customHeight="1" x14ac:dyDescent="0.25">
      <c r="M30" s="106" t="s">
        <v>515</v>
      </c>
      <c r="N30" s="220">
        <f>IF(ISBLANK(G23),"",G23)</f>
        <v>86</v>
      </c>
      <c r="O30" s="107">
        <f>IF(ISBLANK(F23),"",F23)</f>
        <v>93</v>
      </c>
      <c r="P30" s="211"/>
    </row>
    <row r="31" spans="1:17" ht="27.75" customHeight="1" x14ac:dyDescent="0.25">
      <c r="M31" s="108" t="s">
        <v>516</v>
      </c>
      <c r="N31" s="221">
        <f>IF(ISBLANK(D23),"",D23)</f>
        <v>50</v>
      </c>
      <c r="O31" s="109">
        <f>IF(ISBLANK(C23),"",C23)</f>
        <v>55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677138</v>
      </c>
      <c r="D5" s="253"/>
    </row>
    <row r="6" spans="1:4" ht="30" x14ac:dyDescent="0.25">
      <c r="A6" s="686" t="s">
        <v>474</v>
      </c>
      <c r="B6" s="617">
        <v>477085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0.3</v>
      </c>
      <c r="J5" s="611">
        <v>0.4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55</v>
      </c>
      <c r="G6" s="458">
        <v>23</v>
      </c>
      <c r="H6" s="976">
        <v>32</v>
      </c>
      <c r="I6" s="457">
        <v>1.5</v>
      </c>
      <c r="J6" s="458">
        <v>1.3</v>
      </c>
      <c r="K6" s="976">
        <v>1.7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48</v>
      </c>
      <c r="G7" s="612">
        <v>19</v>
      </c>
      <c r="H7" s="980">
        <v>29</v>
      </c>
      <c r="I7" s="601">
        <v>0.5</v>
      </c>
      <c r="J7" s="612">
        <v>0.8</v>
      </c>
      <c r="K7" s="980">
        <v>0.1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25</v>
      </c>
      <c r="C5" s="207">
        <v>27</v>
      </c>
      <c r="G5" s="113"/>
      <c r="H5" s="174" t="s">
        <v>586</v>
      </c>
      <c r="I5" s="207">
        <v>14</v>
      </c>
      <c r="J5" s="207">
        <v>17</v>
      </c>
    </row>
    <row r="6" spans="1:13" ht="15" customHeight="1" x14ac:dyDescent="0.25">
      <c r="A6" s="175" t="s">
        <v>587</v>
      </c>
      <c r="B6" s="208">
        <v>483</v>
      </c>
      <c r="C6" s="208">
        <v>215</v>
      </c>
      <c r="G6" s="113"/>
      <c r="H6" s="175" t="s">
        <v>587</v>
      </c>
      <c r="I6" s="208">
        <v>255</v>
      </c>
      <c r="J6" s="208">
        <v>159</v>
      </c>
    </row>
    <row r="7" spans="1:13" ht="15" customHeight="1" x14ac:dyDescent="0.25">
      <c r="A7" s="175" t="s">
        <v>588</v>
      </c>
      <c r="B7" s="208">
        <v>2975</v>
      </c>
      <c r="C7" s="208">
        <v>1724</v>
      </c>
      <c r="G7" s="113"/>
      <c r="H7" s="175" t="s">
        <v>588</v>
      </c>
      <c r="I7" s="208">
        <v>1362</v>
      </c>
      <c r="J7" s="208">
        <v>772</v>
      </c>
    </row>
    <row r="8" spans="1:13" ht="15" customHeight="1" x14ac:dyDescent="0.25">
      <c r="A8" s="175" t="s">
        <v>589</v>
      </c>
      <c r="B8" s="208">
        <v>4691</v>
      </c>
      <c r="C8" s="208">
        <v>4104</v>
      </c>
      <c r="G8" s="113"/>
      <c r="H8" s="175" t="s">
        <v>589</v>
      </c>
      <c r="I8" s="208">
        <v>3678</v>
      </c>
      <c r="J8" s="208">
        <v>3017</v>
      </c>
    </row>
    <row r="9" spans="1:13" ht="15" customHeight="1" x14ac:dyDescent="0.25">
      <c r="A9" s="175" t="s">
        <v>590</v>
      </c>
      <c r="B9" s="208">
        <v>6381</v>
      </c>
      <c r="C9" s="208">
        <v>7812</v>
      </c>
      <c r="G9" s="113"/>
      <c r="H9" s="175" t="s">
        <v>590</v>
      </c>
      <c r="I9" s="208">
        <v>6160</v>
      </c>
      <c r="J9" s="208">
        <v>7080</v>
      </c>
    </row>
    <row r="10" spans="1:13" ht="15" customHeight="1" x14ac:dyDescent="0.25">
      <c r="A10" s="175" t="s">
        <v>591</v>
      </c>
      <c r="B10" s="208">
        <v>611</v>
      </c>
      <c r="C10" s="208">
        <v>550</v>
      </c>
      <c r="G10" s="113"/>
      <c r="H10" s="175" t="s">
        <v>591</v>
      </c>
      <c r="I10" s="208">
        <v>591</v>
      </c>
      <c r="J10" s="208">
        <v>443</v>
      </c>
    </row>
    <row r="11" spans="1:13" ht="15" customHeight="1" x14ac:dyDescent="0.25">
      <c r="A11" s="176" t="s">
        <v>592</v>
      </c>
      <c r="B11" s="209">
        <v>1023</v>
      </c>
      <c r="C11" s="209">
        <v>951</v>
      </c>
      <c r="G11" s="113"/>
      <c r="H11" s="176" t="s">
        <v>592</v>
      </c>
      <c r="I11" s="209">
        <v>1338</v>
      </c>
      <c r="J11" s="209">
        <v>1138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25</v>
      </c>
      <c r="C17" s="178">
        <f>IF(ISBLANK(C5),"0",C5)</f>
        <v>27</v>
      </c>
      <c r="G17" s="113"/>
      <c r="H17" s="174" t="s">
        <v>586</v>
      </c>
      <c r="I17" s="177">
        <f>IF(ISBLANK(I5),"0",I5)</f>
        <v>14</v>
      </c>
      <c r="J17" s="178">
        <f>IF(ISBLANK(J5),"0",J5)</f>
        <v>17</v>
      </c>
    </row>
    <row r="18" spans="1:13" ht="15" customHeight="1" x14ac:dyDescent="0.25">
      <c r="A18" s="175" t="s">
        <v>587</v>
      </c>
      <c r="B18" s="179">
        <f t="shared" ref="B18:C18" si="0">IF(ISBLANK(B6),"0",B6)</f>
        <v>483</v>
      </c>
      <c r="C18" s="180">
        <f t="shared" si="0"/>
        <v>215</v>
      </c>
      <c r="G18" s="113"/>
      <c r="H18" s="175" t="s">
        <v>587</v>
      </c>
      <c r="I18" s="179">
        <f t="shared" ref="I18:J18" si="1">IF(ISBLANK(I6),"0",I6)</f>
        <v>255</v>
      </c>
      <c r="J18" s="180">
        <f t="shared" si="1"/>
        <v>159</v>
      </c>
    </row>
    <row r="19" spans="1:13" ht="15" customHeight="1" x14ac:dyDescent="0.25">
      <c r="A19" s="175" t="s">
        <v>588</v>
      </c>
      <c r="B19" s="179">
        <f t="shared" ref="B19:C19" si="2">IF(ISBLANK(B7),"0",B7)</f>
        <v>2975</v>
      </c>
      <c r="C19" s="180">
        <f t="shared" si="2"/>
        <v>1724</v>
      </c>
      <c r="G19" s="113"/>
      <c r="H19" s="175" t="s">
        <v>588</v>
      </c>
      <c r="I19" s="179">
        <f t="shared" ref="I19:J19" si="3">IF(ISBLANK(I7),"0",I7)</f>
        <v>1362</v>
      </c>
      <c r="J19" s="180">
        <f t="shared" si="3"/>
        <v>772</v>
      </c>
    </row>
    <row r="20" spans="1:13" ht="15" customHeight="1" x14ac:dyDescent="0.25">
      <c r="A20" s="175" t="s">
        <v>589</v>
      </c>
      <c r="B20" s="179">
        <f t="shared" ref="B20:C20" si="4">IF(ISBLANK(B8),"0",B8)</f>
        <v>4691</v>
      </c>
      <c r="C20" s="180">
        <f t="shared" si="4"/>
        <v>4104</v>
      </c>
      <c r="G20" s="113"/>
      <c r="H20" s="175" t="s">
        <v>589</v>
      </c>
      <c r="I20" s="179">
        <f t="shared" ref="I20:J20" si="5">IF(ISBLANK(I8),"0",I8)</f>
        <v>3678</v>
      </c>
      <c r="J20" s="180">
        <f t="shared" si="5"/>
        <v>3017</v>
      </c>
    </row>
    <row r="21" spans="1:13" ht="15" customHeight="1" x14ac:dyDescent="0.25">
      <c r="A21" s="175" t="s">
        <v>590</v>
      </c>
      <c r="B21" s="179">
        <f t="shared" ref="B21:C21" si="6">IF(ISBLANK(B9),"0",B9)</f>
        <v>6381</v>
      </c>
      <c r="C21" s="180">
        <f t="shared" si="6"/>
        <v>7812</v>
      </c>
      <c r="G21" s="113"/>
      <c r="H21" s="175" t="s">
        <v>590</v>
      </c>
      <c r="I21" s="179">
        <f t="shared" ref="I21:J21" si="7">IF(ISBLANK(I9),"0",I9)</f>
        <v>6160</v>
      </c>
      <c r="J21" s="180">
        <f t="shared" si="7"/>
        <v>7080</v>
      </c>
    </row>
    <row r="22" spans="1:13" ht="15" customHeight="1" x14ac:dyDescent="0.25">
      <c r="A22" s="175" t="s">
        <v>591</v>
      </c>
      <c r="B22" s="179">
        <f t="shared" ref="B22:C22" si="8">IF(ISBLANK(B10),"0",B10)</f>
        <v>611</v>
      </c>
      <c r="C22" s="180">
        <f t="shared" si="8"/>
        <v>550</v>
      </c>
      <c r="G22" s="113"/>
      <c r="H22" s="175" t="s">
        <v>591</v>
      </c>
      <c r="I22" s="179">
        <f t="shared" ref="I22:J22" si="9">IF(ISBLANK(I10),"0",I10)</f>
        <v>591</v>
      </c>
      <c r="J22" s="180">
        <f t="shared" si="9"/>
        <v>443</v>
      </c>
    </row>
    <row r="23" spans="1:13" ht="15" customHeight="1" x14ac:dyDescent="0.25">
      <c r="A23" s="176" t="s">
        <v>592</v>
      </c>
      <c r="B23" s="181">
        <f t="shared" ref="B23:C23" si="10">IF(ISBLANK(B11),"0",B11)</f>
        <v>1023</v>
      </c>
      <c r="C23" s="182">
        <f t="shared" si="10"/>
        <v>951</v>
      </c>
      <c r="G23" s="113"/>
      <c r="H23" s="176" t="s">
        <v>592</v>
      </c>
      <c r="I23" s="181">
        <f t="shared" ref="I23:J23" si="11">IF(ISBLANK(I11),"0",I11)</f>
        <v>1338</v>
      </c>
      <c r="J23" s="182">
        <f t="shared" si="11"/>
        <v>1138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0.15442584470937054</v>
      </c>
      <c r="C29" s="184">
        <f>C17/SUM(C17:C23)*100</f>
        <v>0.17551842943509069</v>
      </c>
      <c r="D29" s="253"/>
      <c r="E29" s="253"/>
      <c r="G29" s="113"/>
      <c r="H29" s="174" t="s">
        <v>593</v>
      </c>
      <c r="I29" s="184">
        <f>I17/SUM(I17:I23)*100</f>
        <v>0.10449320794148381</v>
      </c>
      <c r="J29" s="184">
        <f>J17/SUM(J17:J23)*100</f>
        <v>0.13464280057025185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2.9835073197850392</v>
      </c>
      <c r="C30" s="185">
        <f>C18/SUM(C17:C23)*100</f>
        <v>1.3976467529090553</v>
      </c>
      <c r="D30" s="253"/>
      <c r="E30" s="253"/>
      <c r="G30" s="113"/>
      <c r="H30" s="175" t="s">
        <v>594</v>
      </c>
      <c r="I30" s="185">
        <f>I18/SUM(I17:I23)*100</f>
        <v>1.9032691446484551</v>
      </c>
      <c r="J30" s="185">
        <f>J18/SUM(J17:J23)*100</f>
        <v>1.2593061935688261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18.376675520415098</v>
      </c>
      <c r="C31" s="185">
        <f>C19/SUM(C17:C23)*100</f>
        <v>11.207176753559125</v>
      </c>
      <c r="D31" s="253"/>
      <c r="E31" s="253"/>
      <c r="G31" s="113"/>
      <c r="H31" s="175" t="s">
        <v>595</v>
      </c>
      <c r="I31" s="185">
        <f>I19/SUM(I17:I23)*100</f>
        <v>10.165696372592924</v>
      </c>
      <c r="J31" s="185">
        <f>J19/SUM(J17:J23)*100</f>
        <v>6.1143671788373197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28.97646550126629</v>
      </c>
      <c r="C32" s="185">
        <f>C20/SUM(C17:C23)*100</f>
        <v>26.678801274133786</v>
      </c>
      <c r="D32" s="253"/>
      <c r="E32" s="253"/>
      <c r="G32" s="113"/>
      <c r="H32" s="175" t="s">
        <v>596</v>
      </c>
      <c r="I32" s="185">
        <f>I20/SUM(I17:I23)*100</f>
        <v>27.451858486341248</v>
      </c>
      <c r="J32" s="185">
        <f>J20/SUM(J17:J23)*100</f>
        <v>23.895137018849994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39.415652603619748</v>
      </c>
      <c r="C33" s="185">
        <f>C21/SUM(C17:C23)*100</f>
        <v>50.783332249886236</v>
      </c>
      <c r="D33" s="253"/>
      <c r="E33" s="253"/>
      <c r="G33" s="113"/>
      <c r="H33" s="175" t="s">
        <v>597</v>
      </c>
      <c r="I33" s="185">
        <f>I21/SUM(I17:I23)*100</f>
        <v>45.977011494252871</v>
      </c>
      <c r="J33" s="185">
        <f>J21/SUM(J17:J23)*100</f>
        <v>56.074766355140184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3.7741676446970165</v>
      </c>
      <c r="C34" s="185">
        <f>C22/SUM(C17:C23)*100</f>
        <v>3.5753754144185144</v>
      </c>
      <c r="D34" s="253"/>
      <c r="E34" s="253"/>
      <c r="G34" s="113"/>
      <c r="H34" s="175" t="s">
        <v>598</v>
      </c>
      <c r="I34" s="185">
        <f>I22/SUM(I17:I23)*100</f>
        <v>4.4111061352440659</v>
      </c>
      <c r="J34" s="185">
        <f>J22/SUM(J17:J23)*100</f>
        <v>3.5086329795659754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6.319105565507444</v>
      </c>
      <c r="C35" s="186">
        <f>C23/SUM(C17:C23)*100</f>
        <v>6.182149125658194</v>
      </c>
      <c r="D35" s="253"/>
      <c r="E35" s="253"/>
      <c r="G35" s="113"/>
      <c r="H35" s="176" t="s">
        <v>599</v>
      </c>
      <c r="I35" s="186">
        <f>I23/SUM(I17:I23)*100</f>
        <v>9.9865651589789515</v>
      </c>
      <c r="J35" s="186">
        <f>J23/SUM(J17:J23)*100</f>
        <v>9.0131474734674484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0.15442584470937054</v>
      </c>
      <c r="C41" s="184">
        <f t="shared" si="12"/>
        <v>0.17551842943509069</v>
      </c>
      <c r="G41" s="113"/>
      <c r="H41" s="174" t="s">
        <v>601</v>
      </c>
      <c r="I41" s="184">
        <f t="shared" ref="I41:J41" si="13">I29</f>
        <v>0.10449320794148381</v>
      </c>
      <c r="J41" s="184">
        <f t="shared" si="13"/>
        <v>0.13464280057025185</v>
      </c>
    </row>
    <row r="42" spans="1:12" x14ac:dyDescent="0.25">
      <c r="A42" s="175" t="s">
        <v>602</v>
      </c>
      <c r="B42" s="185">
        <f t="shared" si="12"/>
        <v>2.9835073197850392</v>
      </c>
      <c r="C42" s="185">
        <f t="shared" si="12"/>
        <v>1.3976467529090553</v>
      </c>
      <c r="G42" s="113"/>
      <c r="H42" s="175" t="s">
        <v>602</v>
      </c>
      <c r="I42" s="185">
        <f t="shared" ref="I42:J42" si="14">I30</f>
        <v>1.9032691446484551</v>
      </c>
      <c r="J42" s="185">
        <f t="shared" si="14"/>
        <v>1.2593061935688261</v>
      </c>
    </row>
    <row r="43" spans="1:12" x14ac:dyDescent="0.25">
      <c r="A43" s="175" t="s">
        <v>603</v>
      </c>
      <c r="B43" s="185">
        <f t="shared" si="12"/>
        <v>18.376675520415098</v>
      </c>
      <c r="C43" s="185">
        <f t="shared" si="12"/>
        <v>11.207176753559125</v>
      </c>
      <c r="G43" s="113"/>
      <c r="H43" s="175" t="s">
        <v>603</v>
      </c>
      <c r="I43" s="185">
        <f t="shared" ref="I43:J43" si="15">I31</f>
        <v>10.165696372592924</v>
      </c>
      <c r="J43" s="185">
        <f t="shared" si="15"/>
        <v>6.1143671788373197</v>
      </c>
    </row>
    <row r="44" spans="1:12" x14ac:dyDescent="0.25">
      <c r="A44" s="175" t="s">
        <v>604</v>
      </c>
      <c r="B44" s="185">
        <f t="shared" si="12"/>
        <v>28.97646550126629</v>
      </c>
      <c r="C44" s="185">
        <f t="shared" si="12"/>
        <v>26.678801274133786</v>
      </c>
      <c r="G44" s="113"/>
      <c r="H44" s="175" t="s">
        <v>604</v>
      </c>
      <c r="I44" s="185">
        <f t="shared" ref="I44:J44" si="16">I32</f>
        <v>27.451858486341248</v>
      </c>
      <c r="J44" s="185">
        <f t="shared" si="16"/>
        <v>23.895137018849994</v>
      </c>
    </row>
    <row r="45" spans="1:12" x14ac:dyDescent="0.25">
      <c r="A45" s="175" t="s">
        <v>605</v>
      </c>
      <c r="B45" s="185">
        <f t="shared" si="12"/>
        <v>39.415652603619748</v>
      </c>
      <c r="C45" s="185">
        <f t="shared" si="12"/>
        <v>50.783332249886236</v>
      </c>
      <c r="G45" s="113"/>
      <c r="H45" s="175" t="s">
        <v>605</v>
      </c>
      <c r="I45" s="185">
        <f t="shared" ref="I45:J45" si="17">I33</f>
        <v>45.977011494252871</v>
      </c>
      <c r="J45" s="185">
        <f t="shared" si="17"/>
        <v>56.074766355140184</v>
      </c>
    </row>
    <row r="46" spans="1:12" x14ac:dyDescent="0.25">
      <c r="A46" s="175" t="s">
        <v>606</v>
      </c>
      <c r="B46" s="185">
        <f t="shared" si="12"/>
        <v>3.7741676446970165</v>
      </c>
      <c r="C46" s="185">
        <f t="shared" si="12"/>
        <v>3.5753754144185144</v>
      </c>
      <c r="G46" s="113"/>
      <c r="H46" s="175" t="s">
        <v>606</v>
      </c>
      <c r="I46" s="185">
        <f t="shared" ref="I46:J46" si="18">I34</f>
        <v>4.4111061352440659</v>
      </c>
      <c r="J46" s="185">
        <f t="shared" si="18"/>
        <v>3.5086329795659754</v>
      </c>
    </row>
    <row r="47" spans="1:12" x14ac:dyDescent="0.25">
      <c r="A47" s="176" t="s">
        <v>607</v>
      </c>
      <c r="B47" s="186">
        <f t="shared" si="12"/>
        <v>6.319105565507444</v>
      </c>
      <c r="C47" s="186">
        <f t="shared" si="12"/>
        <v>6.182149125658194</v>
      </c>
      <c r="G47" s="113"/>
      <c r="H47" s="176" t="s">
        <v>607</v>
      </c>
      <c r="I47" s="186">
        <f t="shared" ref="I47:J47" si="19">I35</f>
        <v>9.9865651589789515</v>
      </c>
      <c r="J47" s="186">
        <f t="shared" si="19"/>
        <v>9.0131474734674484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9068</v>
      </c>
      <c r="C5" s="207">
        <v>7770</v>
      </c>
      <c r="D5" s="253"/>
      <c r="E5" s="253"/>
      <c r="F5" s="1003"/>
      <c r="H5" s="174" t="s">
        <v>624</v>
      </c>
      <c r="I5" s="207">
        <v>3807</v>
      </c>
      <c r="J5" s="207">
        <v>3102</v>
      </c>
    </row>
    <row r="6" spans="1:10" ht="15" customHeight="1" x14ac:dyDescent="0.25">
      <c r="A6" s="175" t="s">
        <v>625</v>
      </c>
      <c r="B6" s="208">
        <v>2537</v>
      </c>
      <c r="C6" s="208">
        <v>2507</v>
      </c>
      <c r="D6" s="253"/>
      <c r="E6" s="253"/>
      <c r="F6" s="1003"/>
      <c r="H6" s="175" t="s">
        <v>625</v>
      </c>
      <c r="I6" s="208">
        <v>4943</v>
      </c>
      <c r="J6" s="208">
        <v>5444</v>
      </c>
    </row>
    <row r="7" spans="1:10" ht="15" customHeight="1" x14ac:dyDescent="0.25">
      <c r="A7" s="176" t="s">
        <v>626</v>
      </c>
      <c r="B7" s="209">
        <v>4584</v>
      </c>
      <c r="C7" s="209">
        <v>5106</v>
      </c>
      <c r="D7" s="253"/>
      <c r="E7" s="253"/>
      <c r="F7" s="1003"/>
      <c r="H7" s="175" t="s">
        <v>626</v>
      </c>
      <c r="I7" s="208">
        <v>4626</v>
      </c>
      <c r="J7" s="208">
        <v>4050</v>
      </c>
    </row>
    <row r="8" spans="1:10" x14ac:dyDescent="0.25">
      <c r="D8" s="253"/>
      <c r="E8" s="253"/>
      <c r="F8" s="1003"/>
      <c r="H8" s="176" t="s">
        <v>2351</v>
      </c>
      <c r="I8" s="209">
        <v>22</v>
      </c>
      <c r="J8" s="209">
        <v>30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9068</v>
      </c>
      <c r="C13" s="178">
        <f>IF(ISBLANK(C5),"0",C5)</f>
        <v>7770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2537</v>
      </c>
      <c r="C14" s="180">
        <f t="shared" si="0"/>
        <v>2507</v>
      </c>
      <c r="D14" s="253"/>
      <c r="E14" s="253"/>
      <c r="F14" s="1003"/>
      <c r="H14" s="174" t="s">
        <v>624</v>
      </c>
      <c r="I14" s="177">
        <f>IF(ISBLANK(I5),"0",I5)</f>
        <v>3807</v>
      </c>
      <c r="J14" s="178">
        <f>IF(ISBLANK(J5),"0",J5)</f>
        <v>3102</v>
      </c>
    </row>
    <row r="15" spans="1:10" ht="15" customHeight="1" x14ac:dyDescent="0.25">
      <c r="A15" s="176" t="s">
        <v>626</v>
      </c>
      <c r="B15" s="181">
        <f t="shared" si="0"/>
        <v>4584</v>
      </c>
      <c r="C15" s="182">
        <f t="shared" si="0"/>
        <v>5106</v>
      </c>
      <c r="D15" s="253"/>
      <c r="E15" s="253"/>
      <c r="F15" s="1003"/>
      <c r="H15" s="175" t="s">
        <v>625</v>
      </c>
      <c r="I15" s="179">
        <f t="shared" ref="I15:J15" si="1">IF(ISBLANK(I6),"0",I6)</f>
        <v>4943</v>
      </c>
      <c r="J15" s="180">
        <f t="shared" si="1"/>
        <v>5444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4626</v>
      </c>
      <c r="J16" s="180">
        <f t="shared" si="2"/>
        <v>4050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</v>
      </c>
      <c r="J17" s="182">
        <f t="shared" si="3"/>
        <v>30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56.013342392982892</v>
      </c>
      <c r="C21" s="184">
        <f>C13/SUM(C13:C15)*100</f>
        <v>50.510303581876094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15.671134721106924</v>
      </c>
      <c r="C22" s="185">
        <f>C14/SUM(C13:C15)*100</f>
        <v>16.297211207176755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28.315522885910188</v>
      </c>
      <c r="C23" s="186">
        <f>C15/SUM(C13:C15)*100</f>
        <v>33.192485210947147</v>
      </c>
      <c r="D23" s="253"/>
      <c r="E23" s="253"/>
      <c r="F23" s="1003"/>
      <c r="H23" s="174" t="s">
        <v>629</v>
      </c>
      <c r="I23" s="184">
        <f>I14/SUM(I14:I17)*100</f>
        <v>28.414688759516345</v>
      </c>
      <c r="J23" s="184">
        <f>J14/SUM(J14:J17)*100</f>
        <v>24.56835102170125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36.893566203911035</v>
      </c>
      <c r="J24" s="185">
        <f>J15/SUM(J14:J17)*100</f>
        <v>43.117376841438301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34.527541424093151</v>
      </c>
      <c r="J25" s="185">
        <f>J16/SUM(J14:J17)*100</f>
        <v>32.076667194677647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0.16420361247947454</v>
      </c>
      <c r="J26" s="186">
        <f>J17/SUM(J14:J17)*100</f>
        <v>0.2376049421827974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56.013342392982892</v>
      </c>
      <c r="C29" s="189">
        <f t="shared" si="4"/>
        <v>50.510303581876094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15.671134721106924</v>
      </c>
      <c r="C30" s="192">
        <f t="shared" si="4"/>
        <v>16.297211207176755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28.315522885910188</v>
      </c>
      <c r="C31" s="195">
        <f t="shared" si="4"/>
        <v>33.192485210947147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28.414688759516345</v>
      </c>
      <c r="J32" s="189">
        <f>J23</f>
        <v>24.56835102170125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36.893566203911035</v>
      </c>
      <c r="J33" s="192">
        <f t="shared" si="5"/>
        <v>43.117376841438301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34.527541424093151</v>
      </c>
      <c r="J34" s="192">
        <f t="shared" si="6"/>
        <v>32.076667194677647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0.16420361247947454</v>
      </c>
      <c r="J35" s="195">
        <f t="shared" si="7"/>
        <v>0.2376049421827974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486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30784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71.03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145.4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</v>
      </c>
      <c r="C5" s="655">
        <v>10</v>
      </c>
      <c r="E5" s="28"/>
      <c r="J5" s="654" t="s">
        <v>542</v>
      </c>
      <c r="K5" s="669">
        <f>IF(ISBLANK(B5),"",B5)</f>
        <v>8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8</v>
      </c>
      <c r="C6" s="657">
        <v>15</v>
      </c>
      <c r="E6" s="44"/>
      <c r="J6" s="656" t="s">
        <v>543</v>
      </c>
      <c r="K6" s="670">
        <f t="shared" ref="K6:K10" si="0">IF(ISBLANK(B6),"",B6)</f>
        <v>8</v>
      </c>
      <c r="L6" s="619">
        <f t="shared" ref="L6:L10" si="1">IF(ISBLANK(C6),"",C6)</f>
        <v>15</v>
      </c>
      <c r="N6" s="44"/>
    </row>
    <row r="7" spans="1:15" x14ac:dyDescent="0.25">
      <c r="A7" s="656" t="s">
        <v>641</v>
      </c>
      <c r="B7" s="657">
        <v>33</v>
      </c>
      <c r="C7" s="657">
        <v>50</v>
      </c>
      <c r="E7" s="44"/>
      <c r="J7" s="656" t="s">
        <v>641</v>
      </c>
      <c r="K7" s="670">
        <f t="shared" si="0"/>
        <v>33</v>
      </c>
      <c r="L7" s="619">
        <f t="shared" si="1"/>
        <v>50</v>
      </c>
      <c r="N7" s="44"/>
    </row>
    <row r="8" spans="1:15" x14ac:dyDescent="0.25">
      <c r="A8" s="650" t="s">
        <v>642</v>
      </c>
      <c r="B8" s="651">
        <v>38</v>
      </c>
      <c r="C8" s="651">
        <v>36</v>
      </c>
      <c r="E8" s="21"/>
      <c r="J8" s="650" t="s">
        <v>642</v>
      </c>
      <c r="K8" s="670">
        <f t="shared" si="0"/>
        <v>38</v>
      </c>
      <c r="L8" s="619">
        <f t="shared" si="1"/>
        <v>36</v>
      </c>
      <c r="N8" s="21"/>
    </row>
    <row r="9" spans="1:15" x14ac:dyDescent="0.25">
      <c r="A9" s="650" t="s">
        <v>643</v>
      </c>
      <c r="B9" s="651">
        <v>69</v>
      </c>
      <c r="C9" s="651">
        <v>35</v>
      </c>
      <c r="E9" s="21"/>
      <c r="J9" s="650" t="s">
        <v>643</v>
      </c>
      <c r="K9" s="670">
        <f t="shared" si="0"/>
        <v>69</v>
      </c>
      <c r="L9" s="619">
        <f t="shared" si="1"/>
        <v>35</v>
      </c>
      <c r="N9" s="21"/>
    </row>
    <row r="10" spans="1:15" x14ac:dyDescent="0.25">
      <c r="A10" s="652" t="s">
        <v>365</v>
      </c>
      <c r="B10" s="653">
        <v>200</v>
      </c>
      <c r="C10" s="653">
        <v>34</v>
      </c>
      <c r="J10" s="652" t="s">
        <v>365</v>
      </c>
      <c r="K10" s="671">
        <f t="shared" si="0"/>
        <v>200</v>
      </c>
      <c r="L10" s="620">
        <f t="shared" si="1"/>
        <v>34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2.0699999999999998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2.0699999999999998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1.0900000000000001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1.0900000000000001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</v>
      </c>
      <c r="C18" s="197"/>
      <c r="D18" s="255"/>
      <c r="E18" s="256"/>
      <c r="F18" s="253"/>
      <c r="G18" s="253"/>
      <c r="J18" s="678" t="s">
        <v>501</v>
      </c>
      <c r="K18" s="674">
        <f>B18</f>
        <v>1.2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2.2999999999999998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2.2999999999999998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1.59</v>
      </c>
      <c r="C21" s="253"/>
      <c r="D21" s="253"/>
      <c r="E21" s="253"/>
      <c r="F21" s="253"/>
      <c r="G21" s="253"/>
      <c r="J21" s="661" t="s">
        <v>498</v>
      </c>
      <c r="K21" s="679">
        <f>B21</f>
        <v>1.59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3</v>
      </c>
      <c r="E32" s="28"/>
      <c r="J32" s="654" t="s">
        <v>542</v>
      </c>
      <c r="K32" s="669">
        <f>IF(ISBLANK(B32),"",B32)</f>
        <v>0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4</v>
      </c>
      <c r="C33" s="657">
        <v>4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25</v>
      </c>
      <c r="C34" s="657">
        <v>31</v>
      </c>
      <c r="E34" s="44"/>
      <c r="J34" s="656" t="s">
        <v>641</v>
      </c>
      <c r="K34" s="670">
        <f t="shared" si="2"/>
        <v>25</v>
      </c>
      <c r="L34" s="619">
        <f t="shared" si="3"/>
        <v>31</v>
      </c>
      <c r="N34" s="44"/>
    </row>
    <row r="35" spans="1:15" x14ac:dyDescent="0.25">
      <c r="A35" s="650" t="s">
        <v>642</v>
      </c>
      <c r="B35" s="651">
        <v>28</v>
      </c>
      <c r="C35" s="651">
        <v>34</v>
      </c>
      <c r="E35" s="21"/>
      <c r="J35" s="650" t="s">
        <v>642</v>
      </c>
      <c r="K35" s="670">
        <f t="shared" si="2"/>
        <v>28</v>
      </c>
      <c r="L35" s="619">
        <f t="shared" si="3"/>
        <v>34</v>
      </c>
      <c r="N35" s="21"/>
    </row>
    <row r="36" spans="1:15" x14ac:dyDescent="0.25">
      <c r="A36" s="650" t="s">
        <v>643</v>
      </c>
      <c r="B36" s="651">
        <v>36</v>
      </c>
      <c r="C36" s="651">
        <v>25</v>
      </c>
      <c r="E36" s="21"/>
      <c r="J36" s="650" t="s">
        <v>643</v>
      </c>
      <c r="K36" s="670">
        <f t="shared" si="2"/>
        <v>36</v>
      </c>
      <c r="L36" s="619">
        <f t="shared" si="3"/>
        <v>25</v>
      </c>
      <c r="N36" s="21"/>
    </row>
    <row r="37" spans="1:15" x14ac:dyDescent="0.25">
      <c r="A37" s="652" t="s">
        <v>365</v>
      </c>
      <c r="B37" s="653">
        <v>95</v>
      </c>
      <c r="C37" s="653">
        <v>18</v>
      </c>
      <c r="J37" s="652" t="s">
        <v>365</v>
      </c>
      <c r="K37" s="671">
        <f t="shared" si="2"/>
        <v>95</v>
      </c>
      <c r="L37" s="620">
        <f t="shared" si="3"/>
        <v>18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1.33</v>
      </c>
      <c r="C42" s="197"/>
      <c r="D42" s="253"/>
      <c r="E42" s="211"/>
      <c r="F42" s="253"/>
      <c r="G42" s="253"/>
      <c r="J42" s="673" t="s">
        <v>488</v>
      </c>
      <c r="K42" s="674">
        <f>B42</f>
        <v>1.33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0.86</v>
      </c>
      <c r="C43" s="197"/>
      <c r="D43" s="253"/>
      <c r="E43" s="254"/>
      <c r="F43" s="253"/>
      <c r="G43" s="253"/>
      <c r="J43" s="675" t="s">
        <v>489</v>
      </c>
      <c r="K43" s="676">
        <f>B43</f>
        <v>0.86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0.65</v>
      </c>
      <c r="C45" s="197"/>
      <c r="D45" s="255"/>
      <c r="E45" s="256"/>
      <c r="F45" s="253"/>
      <c r="G45" s="253"/>
      <c r="J45" s="678" t="s">
        <v>501</v>
      </c>
      <c r="K45" s="674">
        <f>B45</f>
        <v>0.65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1.89</v>
      </c>
      <c r="C46" s="198"/>
      <c r="D46" s="255"/>
      <c r="E46" s="256"/>
      <c r="F46" s="253"/>
      <c r="G46" s="253"/>
      <c r="J46" s="672" t="s">
        <v>502</v>
      </c>
      <c r="K46" s="676">
        <f>B46</f>
        <v>1.89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1.1000000000000001</v>
      </c>
      <c r="C48" s="253"/>
      <c r="D48" s="253"/>
      <c r="E48" s="253"/>
      <c r="F48" s="253"/>
      <c r="G48" s="253"/>
      <c r="J48" s="661" t="s">
        <v>498</v>
      </c>
      <c r="K48" s="679">
        <f>B48</f>
        <v>1.1000000000000001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38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9500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237</v>
      </c>
      <c r="F4" s="643">
        <v>1</v>
      </c>
      <c r="G4" s="643">
        <v>38</v>
      </c>
      <c r="H4" s="643">
        <v>9500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0</v>
      </c>
      <c r="F5" s="602">
        <v>1</v>
      </c>
      <c r="G5" s="602">
        <v>38</v>
      </c>
      <c r="H5" s="602">
        <v>9500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0</v>
      </c>
      <c r="F6" s="617">
        <v>1</v>
      </c>
      <c r="G6" s="617">
        <v>38</v>
      </c>
      <c r="H6" s="617">
        <v>9500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44.6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97.5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556994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18094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10</v>
      </c>
      <c r="C4" s="600">
        <v>34</v>
      </c>
      <c r="D4" s="600">
        <v>68</v>
      </c>
      <c r="E4" s="600">
        <v>0.65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6.2</v>
      </c>
      <c r="D5" s="751">
        <v>129.69999999999999</v>
      </c>
      <c r="E5" s="751">
        <v>0.2</v>
      </c>
      <c r="G5" s="647" t="s">
        <v>446</v>
      </c>
      <c r="H5" s="648">
        <f>IF(ISBLANK(B4),"",B4)</f>
        <v>10</v>
      </c>
      <c r="I5" s="648">
        <f>IF(ISBLANK(B5),"",B5)</f>
        <v>2</v>
      </c>
      <c r="J5" s="649">
        <f>IF(ISBLANK(B6),"",B6)</f>
        <v>7</v>
      </c>
      <c r="K5" s="569"/>
    </row>
    <row r="6" spans="1:11" x14ac:dyDescent="0.25">
      <c r="A6" s="218">
        <v>2022</v>
      </c>
      <c r="B6" s="601">
        <v>7</v>
      </c>
      <c r="C6" s="602">
        <v>25.8</v>
      </c>
      <c r="D6" s="959">
        <v>44.6</v>
      </c>
      <c r="E6" s="959">
        <v>0.8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34</v>
      </c>
      <c r="I9" s="648">
        <f>IF(ISBLANK(C5),"",C5)</f>
        <v>6.2</v>
      </c>
      <c r="J9" s="649">
        <f>IF(ISBLANK(C6),"",C6)</f>
        <v>25.8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44</v>
      </c>
      <c r="C4" s="643">
        <v>1.3</v>
      </c>
      <c r="D4" s="643">
        <v>0.8</v>
      </c>
      <c r="E4" s="643">
        <v>7.0000000000000007E-2</v>
      </c>
      <c r="F4" s="643">
        <v>0.6</v>
      </c>
      <c r="G4" s="643">
        <v>1.4</v>
      </c>
      <c r="H4" s="1066"/>
      <c r="I4" s="253"/>
      <c r="J4" s="253"/>
      <c r="K4" s="253"/>
    </row>
    <row r="5" spans="1:11" x14ac:dyDescent="0.25">
      <c r="A5" s="480">
        <v>2021</v>
      </c>
      <c r="B5" s="602">
        <v>41</v>
      </c>
      <c r="C5" s="602">
        <v>1.2</v>
      </c>
      <c r="D5" s="602">
        <v>0.8</v>
      </c>
      <c r="E5" s="602">
        <v>7.0000000000000007E-2</v>
      </c>
      <c r="F5" s="602">
        <v>0.6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39</v>
      </c>
      <c r="C6" s="602">
        <v>1.3</v>
      </c>
      <c r="D6" s="602">
        <v>0.8</v>
      </c>
      <c r="E6" s="602">
        <v>0.15</v>
      </c>
      <c r="F6" s="602">
        <v>0.6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99.2</v>
      </c>
      <c r="C5" s="602">
        <v>97.6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99</v>
      </c>
      <c r="C6" s="602">
        <v>96.1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</v>
      </c>
      <c r="C7" s="1067">
        <v>97.5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4638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3827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168945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5488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4354</v>
      </c>
      <c r="C5" s="1034">
        <v>2128</v>
      </c>
      <c r="D5" s="600">
        <v>2226</v>
      </c>
      <c r="G5" s="871" t="s">
        <v>126</v>
      </c>
      <c r="H5" s="637">
        <f>IF(ISBLANK(D7),"",D7)</f>
        <v>2589</v>
      </c>
    </row>
    <row r="6" spans="1:17" x14ac:dyDescent="0.25">
      <c r="A6" s="641">
        <v>2021</v>
      </c>
      <c r="B6" s="1034">
        <v>4353</v>
      </c>
      <c r="C6" s="1034">
        <v>2028</v>
      </c>
      <c r="D6" s="602">
        <v>2325</v>
      </c>
      <c r="G6" s="635" t="s">
        <v>127</v>
      </c>
      <c r="H6" s="623">
        <f>IF(ISBLANK(C7),"",C7)</f>
        <v>2049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4638</v>
      </c>
      <c r="C7" s="1034">
        <v>2049</v>
      </c>
      <c r="D7" s="617">
        <v>2589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2589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2049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2291</v>
      </c>
      <c r="C6" s="55">
        <v>1175</v>
      </c>
      <c r="D6" s="55">
        <v>1116</v>
      </c>
      <c r="E6" s="70">
        <v>2895</v>
      </c>
      <c r="F6" s="55">
        <v>1467</v>
      </c>
      <c r="G6" s="110">
        <v>1428</v>
      </c>
      <c r="H6" s="55">
        <v>1623</v>
      </c>
      <c r="I6" s="55">
        <v>830</v>
      </c>
      <c r="J6" s="55">
        <v>793</v>
      </c>
      <c r="K6" s="70">
        <v>6381</v>
      </c>
      <c r="L6" s="55">
        <v>3251</v>
      </c>
      <c r="M6" s="110">
        <v>3130</v>
      </c>
      <c r="N6" s="70">
        <v>6181</v>
      </c>
      <c r="O6" s="55">
        <v>3240</v>
      </c>
      <c r="P6" s="110">
        <v>2941</v>
      </c>
      <c r="Q6" s="70">
        <v>22633</v>
      </c>
      <c r="R6" s="55">
        <v>11627</v>
      </c>
      <c r="S6" s="110">
        <v>11006</v>
      </c>
      <c r="T6" s="70">
        <v>34675</v>
      </c>
      <c r="U6" s="55">
        <v>17072</v>
      </c>
      <c r="V6" s="160">
        <v>17603</v>
      </c>
    </row>
    <row r="7" spans="1:22" x14ac:dyDescent="0.25">
      <c r="A7" s="286">
        <v>2021</v>
      </c>
      <c r="B7" s="167">
        <v>2299</v>
      </c>
      <c r="C7" s="94">
        <v>1161</v>
      </c>
      <c r="D7" s="94">
        <v>1138</v>
      </c>
      <c r="E7" s="167">
        <v>2832</v>
      </c>
      <c r="F7" s="94">
        <v>1449</v>
      </c>
      <c r="G7" s="169">
        <v>1383</v>
      </c>
      <c r="H7" s="94">
        <v>1601</v>
      </c>
      <c r="I7" s="94">
        <v>806</v>
      </c>
      <c r="J7" s="94">
        <v>795</v>
      </c>
      <c r="K7" s="167">
        <v>6330</v>
      </c>
      <c r="L7" s="94">
        <v>3217</v>
      </c>
      <c r="M7" s="169">
        <v>3113</v>
      </c>
      <c r="N7" s="167">
        <v>6155</v>
      </c>
      <c r="O7" s="94">
        <v>3210</v>
      </c>
      <c r="P7" s="169">
        <v>2945</v>
      </c>
      <c r="Q7" s="167">
        <v>22349</v>
      </c>
      <c r="R7" s="94">
        <v>11468</v>
      </c>
      <c r="S7" s="169">
        <v>10881</v>
      </c>
      <c r="T7" s="212">
        <v>34350</v>
      </c>
      <c r="U7" s="58">
        <v>16890</v>
      </c>
      <c r="V7" s="160">
        <v>17460</v>
      </c>
    </row>
    <row r="8" spans="1:22" x14ac:dyDescent="0.25">
      <c r="A8" s="219">
        <v>2022</v>
      </c>
      <c r="B8" s="72">
        <v>2193</v>
      </c>
      <c r="C8" s="61">
        <v>1124</v>
      </c>
      <c r="D8" s="61">
        <v>1069</v>
      </c>
      <c r="E8" s="72">
        <v>2491</v>
      </c>
      <c r="F8" s="61">
        <v>1288</v>
      </c>
      <c r="G8" s="111">
        <v>1203</v>
      </c>
      <c r="H8" s="61">
        <v>1358</v>
      </c>
      <c r="I8" s="61">
        <v>680</v>
      </c>
      <c r="J8" s="61">
        <v>678</v>
      </c>
      <c r="K8" s="72">
        <v>5715</v>
      </c>
      <c r="L8" s="61">
        <v>2923</v>
      </c>
      <c r="M8" s="111">
        <v>2792</v>
      </c>
      <c r="N8" s="72">
        <v>4893</v>
      </c>
      <c r="O8" s="61">
        <v>2514</v>
      </c>
      <c r="P8" s="111">
        <v>2379</v>
      </c>
      <c r="Q8" s="72">
        <v>19140</v>
      </c>
      <c r="R8" s="61">
        <v>9753</v>
      </c>
      <c r="S8" s="111">
        <v>9387</v>
      </c>
      <c r="T8" s="72">
        <v>30784</v>
      </c>
      <c r="U8" s="61">
        <v>15062</v>
      </c>
      <c r="V8" s="111">
        <v>15722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2193</v>
      </c>
      <c r="C15" s="172">
        <f>E8</f>
        <v>2491</v>
      </c>
      <c r="D15" s="172">
        <f>H8</f>
        <v>1358</v>
      </c>
      <c r="E15" s="172">
        <f>K8</f>
        <v>5715</v>
      </c>
      <c r="F15" s="172">
        <f>N8</f>
        <v>4893</v>
      </c>
      <c r="G15" s="172">
        <f>Q8</f>
        <v>19140</v>
      </c>
      <c r="H15" s="334">
        <f>T8</f>
        <v>30784</v>
      </c>
      <c r="M15" s="172">
        <f>K8</f>
        <v>5715</v>
      </c>
      <c r="N15" s="172">
        <f>H15-E15-O15</f>
        <v>18109</v>
      </c>
      <c r="O15" s="172">
        <f>H15-(B15+C15+G15)</f>
        <v>6960</v>
      </c>
      <c r="P15" s="29"/>
      <c r="Q15" s="100">
        <f>M15/H15*100</f>
        <v>18.564838877338875</v>
      </c>
      <c r="R15" s="100">
        <f>N15/H15*100</f>
        <v>58.826013513513509</v>
      </c>
      <c r="S15" s="100">
        <f>O15/H15*100</f>
        <v>22.609147609147609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18.564838877338875</v>
      </c>
      <c r="R18" s="100">
        <f>N15/H15*100</f>
        <v>58.826013513513509</v>
      </c>
      <c r="S18" s="100">
        <f>O15/H15*100</f>
        <v>22.609147609147609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9.3000000000000007</v>
      </c>
      <c r="C23" s="361"/>
      <c r="D23" s="361"/>
      <c r="E23" s="167">
        <v>3.1</v>
      </c>
      <c r="F23" s="361"/>
      <c r="G23" s="362"/>
      <c r="H23" s="167">
        <v>6.23</v>
      </c>
      <c r="I23" s="94">
        <v>12.82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5.9</v>
      </c>
      <c r="C24" s="361"/>
      <c r="D24" s="361"/>
      <c r="E24" s="167">
        <v>8.6999999999999993</v>
      </c>
      <c r="F24" s="361"/>
      <c r="G24" s="362"/>
      <c r="H24" s="167">
        <v>2.93</v>
      </c>
      <c r="I24" s="94">
        <v>0</v>
      </c>
      <c r="J24" s="169">
        <v>5.85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3.5</v>
      </c>
      <c r="C25" s="357"/>
      <c r="D25" s="357"/>
      <c r="E25" s="72">
        <v>3.5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12.82</v>
      </c>
      <c r="F32" s="700">
        <f>A23</f>
        <v>2020</v>
      </c>
      <c r="G32" s="674">
        <f>IF(ISBLANK(J23),"",J23)</f>
        <v>0</v>
      </c>
      <c r="H32" s="674">
        <f>IF(ISBLANK(I23),"",I23)</f>
        <v>12.82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5.85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5.85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48</v>
      </c>
      <c r="C4" s="600">
        <v>0</v>
      </c>
      <c r="D4" s="600">
        <v>1</v>
      </c>
      <c r="E4" s="599">
        <v>1</v>
      </c>
      <c r="F4" s="600">
        <v>7.8</v>
      </c>
      <c r="G4" s="600">
        <v>0.2</v>
      </c>
    </row>
    <row r="5" spans="1:10" x14ac:dyDescent="0.25">
      <c r="A5" s="286">
        <v>2022</v>
      </c>
      <c r="B5" s="751">
        <v>44</v>
      </c>
      <c r="C5" s="751">
        <v>1</v>
      </c>
      <c r="D5" s="751">
        <v>2</v>
      </c>
      <c r="E5" s="753">
        <v>2</v>
      </c>
      <c r="F5" s="751">
        <v>8.1</v>
      </c>
      <c r="G5" s="751">
        <v>0.4</v>
      </c>
    </row>
    <row r="6" spans="1:10" x14ac:dyDescent="0.25">
      <c r="A6" s="218">
        <v>2023</v>
      </c>
      <c r="B6" s="752">
        <v>41</v>
      </c>
      <c r="C6" s="752">
        <v>1</v>
      </c>
      <c r="D6" s="752">
        <v>3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48</v>
      </c>
      <c r="C11" s="80">
        <f>IF(ISBLANK(D4),"",D4)</f>
        <v>1</v>
      </c>
      <c r="E11" s="103">
        <f>A4</f>
        <v>2021</v>
      </c>
      <c r="F11" s="80">
        <f>IF(ISBLANK(B4),"",B4)</f>
        <v>48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44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44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41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41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3</v>
      </c>
      <c r="E20" s="155">
        <f t="shared" si="5"/>
        <v>2023</v>
      </c>
      <c r="F20" s="83">
        <f>IF(ISBLANK(C6),"",C6)</f>
        <v>1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2069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850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14.4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647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192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868</v>
      </c>
    </row>
    <row r="17" spans="2:3" x14ac:dyDescent="0.25">
      <c r="B17" s="253">
        <v>2022</v>
      </c>
      <c r="C17" s="1100">
        <v>820</v>
      </c>
    </row>
    <row r="18" spans="2:3" x14ac:dyDescent="0.25">
      <c r="B18" s="253">
        <v>2023</v>
      </c>
      <c r="C18" s="1100">
        <v>850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868</v>
      </c>
    </row>
    <row r="22" spans="2:3" x14ac:dyDescent="0.25">
      <c r="B22" s="636">
        <f>B17</f>
        <v>2022</v>
      </c>
      <c r="C22" s="636">
        <f t="shared" ref="C22:C23" si="0">IF(ISBLANK(C17),"",C17)</f>
        <v>820</v>
      </c>
    </row>
    <row r="23" spans="2:3" x14ac:dyDescent="0.25">
      <c r="B23" s="636">
        <f>B18</f>
        <v>2023</v>
      </c>
      <c r="C23" s="636">
        <f t="shared" si="0"/>
        <v>850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17</v>
      </c>
      <c r="C5" s="55">
        <v>40</v>
      </c>
      <c r="D5" s="55">
        <v>27</v>
      </c>
      <c r="E5" s="269">
        <f>SUM(B5:D5)</f>
        <v>84</v>
      </c>
      <c r="F5" s="71">
        <v>2316</v>
      </c>
      <c r="G5" s="70">
        <v>0.3</v>
      </c>
      <c r="H5" s="55">
        <v>0.2</v>
      </c>
      <c r="I5" s="110">
        <v>0.4</v>
      </c>
      <c r="J5" s="71">
        <v>6.8</v>
      </c>
    </row>
    <row r="6" spans="1:10" x14ac:dyDescent="0.25">
      <c r="A6" s="286">
        <v>2022</v>
      </c>
      <c r="B6" s="757">
        <v>21</v>
      </c>
      <c r="C6" s="758">
        <v>38</v>
      </c>
      <c r="D6" s="758">
        <v>25</v>
      </c>
      <c r="E6" s="270">
        <f>SUM(B6:D6)</f>
        <v>84</v>
      </c>
      <c r="F6" s="214">
        <v>2199</v>
      </c>
      <c r="G6" s="457">
        <v>0.4</v>
      </c>
      <c r="H6" s="458">
        <v>0.2</v>
      </c>
      <c r="I6" s="763">
        <v>0.4</v>
      </c>
      <c r="J6" s="214">
        <v>7.2</v>
      </c>
    </row>
    <row r="7" spans="1:10" x14ac:dyDescent="0.25">
      <c r="A7" s="218">
        <v>2023</v>
      </c>
      <c r="B7" s="167">
        <v>21</v>
      </c>
      <c r="C7" s="94">
        <v>43</v>
      </c>
      <c r="D7" s="94">
        <v>28</v>
      </c>
      <c r="E7" s="447">
        <f>SUM(B7:D7)</f>
        <v>92</v>
      </c>
      <c r="F7" s="168">
        <v>2069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2316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2199</v>
      </c>
      <c r="C14" s="28"/>
      <c r="D14" s="28"/>
      <c r="F14" s="625" t="s">
        <v>1526</v>
      </c>
      <c r="G14" s="621">
        <f>IF(ISBLANK(B7),"",B7)</f>
        <v>21</v>
      </c>
      <c r="I14" s="625" t="s">
        <v>1529</v>
      </c>
      <c r="J14" s="621">
        <f>IF(ISBLANK(B7),"",B7)</f>
        <v>21</v>
      </c>
    </row>
    <row r="15" spans="1:10" x14ac:dyDescent="0.25">
      <c r="A15" s="624">
        <f t="shared" ref="A15" si="1">A7</f>
        <v>2023</v>
      </c>
      <c r="B15" s="623">
        <f t="shared" si="0"/>
        <v>2069</v>
      </c>
      <c r="C15" s="28"/>
      <c r="D15" s="28"/>
      <c r="F15" s="626" t="s">
        <v>1527</v>
      </c>
      <c r="G15" s="622">
        <f>IF(ISBLANK(C7),"",C7)</f>
        <v>43</v>
      </c>
      <c r="I15" s="626" t="s">
        <v>1538</v>
      </c>
      <c r="J15" s="622">
        <f>IF(ISBLANK(C7),"",C7)</f>
        <v>43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28</v>
      </c>
      <c r="I16" s="627" t="s">
        <v>1539</v>
      </c>
      <c r="J16" s="623">
        <f>IF(ISBLANK(D7),"",D7)</f>
        <v>28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16.399999999999999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75</v>
      </c>
      <c r="C6" s="759"/>
      <c r="D6" s="759"/>
      <c r="E6" s="457">
        <v>16.899999999999999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159</v>
      </c>
      <c r="C7" s="759"/>
      <c r="D7" s="759"/>
      <c r="E7" s="457">
        <v>36.299999999999997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63</v>
      </c>
      <c r="C8" s="760"/>
      <c r="D8" s="760"/>
      <c r="E8" s="601">
        <v>16.399999999999999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75</v>
      </c>
      <c r="C16" s="755"/>
      <c r="I16" s="700">
        <f>A6</f>
        <v>2020</v>
      </c>
      <c r="J16" s="674">
        <f>IF(ISBLANK(E6),"",E6)</f>
        <v>16.899999999999999</v>
      </c>
      <c r="K16" s="756"/>
    </row>
    <row r="17" spans="1:10" x14ac:dyDescent="0.25">
      <c r="A17" s="701">
        <f>A7</f>
        <v>2021</v>
      </c>
      <c r="B17" s="853">
        <f>IF(ISBLANK(B7),"",B7)</f>
        <v>159</v>
      </c>
      <c r="C17" s="755"/>
      <c r="I17" s="701">
        <f>A7</f>
        <v>2021</v>
      </c>
      <c r="J17" s="853">
        <f>IF(ISBLANK(E7),"",E7)</f>
        <v>36.299999999999997</v>
      </c>
    </row>
    <row r="18" spans="1:10" x14ac:dyDescent="0.25">
      <c r="A18" s="702">
        <f>A8</f>
        <v>2022</v>
      </c>
      <c r="B18" s="676">
        <f>IF(ISBLANK(B8),"",B8)</f>
        <v>63</v>
      </c>
      <c r="C18" s="755"/>
      <c r="I18" s="702">
        <f>A8</f>
        <v>2022</v>
      </c>
      <c r="J18" s="676">
        <f>IF(ISBLANK(E8),"",E8)</f>
        <v>16.399999999999999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9</v>
      </c>
    </row>
    <row r="6" spans="1:12" x14ac:dyDescent="0.25">
      <c r="A6" s="229">
        <v>2022</v>
      </c>
      <c r="B6" s="602">
        <v>38</v>
      </c>
      <c r="D6" s="450">
        <f>IF(ISBLANK(B6),"",A6)</f>
        <v>2022</v>
      </c>
      <c r="E6" s="619">
        <f>IF(ISBLANK(B6),"",B6)</f>
        <v>38</v>
      </c>
      <c r="K6" s="286">
        <v>2021</v>
      </c>
      <c r="L6" s="657">
        <v>7.6</v>
      </c>
    </row>
    <row r="7" spans="1:12" x14ac:dyDescent="0.25">
      <c r="A7" s="123">
        <v>2023</v>
      </c>
      <c r="B7" s="617">
        <v>33</v>
      </c>
      <c r="D7" s="379">
        <f>IF(ISBLANK(B7),"",A7)</f>
        <v>2023</v>
      </c>
      <c r="E7" s="620">
        <f>IF(ISBLANK(B7),"",B7)</f>
        <v>33</v>
      </c>
      <c r="K7" s="219">
        <v>2022</v>
      </c>
      <c r="L7" s="617">
        <v>7.7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25</v>
      </c>
      <c r="C4" s="643">
        <v>112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24</v>
      </c>
      <c r="C5" s="602">
        <v>118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28</v>
      </c>
      <c r="C6" s="602">
        <v>99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4317</v>
      </c>
      <c r="D5" s="643">
        <v>544</v>
      </c>
      <c r="E5" s="869">
        <v>12.6</v>
      </c>
      <c r="F5" s="1039">
        <v>12.5</v>
      </c>
      <c r="G5" s="1039">
        <v>12.6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4270</v>
      </c>
      <c r="D6" s="657">
        <v>544</v>
      </c>
      <c r="E6" s="657">
        <v>12.7</v>
      </c>
      <c r="F6" s="657">
        <v>12</v>
      </c>
      <c r="G6" s="657">
        <v>13.3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3827</v>
      </c>
      <c r="D7" s="617">
        <v>580</v>
      </c>
      <c r="E7" s="617">
        <v>15.1</v>
      </c>
      <c r="F7" s="617">
        <v>13.6</v>
      </c>
      <c r="G7" s="617">
        <v>16.5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13.7</v>
      </c>
      <c r="C4" s="655">
        <v>601</v>
      </c>
      <c r="D4" s="655">
        <v>9.5</v>
      </c>
      <c r="E4" s="655">
        <v>202</v>
      </c>
      <c r="F4" s="655">
        <v>0.6</v>
      </c>
      <c r="G4" s="655">
        <v>49</v>
      </c>
      <c r="H4" s="655">
        <v>1</v>
      </c>
      <c r="I4" s="655">
        <v>81</v>
      </c>
      <c r="J4" s="655">
        <v>1.2</v>
      </c>
      <c r="K4" s="253"/>
      <c r="L4" s="253"/>
      <c r="M4" s="253"/>
    </row>
    <row r="5" spans="1:13" x14ac:dyDescent="0.25">
      <c r="A5" s="486">
        <v>2022</v>
      </c>
      <c r="B5" s="602">
        <v>14.4</v>
      </c>
      <c r="C5" s="602">
        <v>625</v>
      </c>
      <c r="D5" s="602">
        <v>11</v>
      </c>
      <c r="E5" s="602">
        <v>190</v>
      </c>
      <c r="F5" s="602">
        <v>0.6</v>
      </c>
      <c r="G5" s="602">
        <v>46</v>
      </c>
      <c r="H5" s="602">
        <v>3</v>
      </c>
      <c r="I5" s="602">
        <v>93</v>
      </c>
      <c r="J5" s="602">
        <v>1.3</v>
      </c>
      <c r="K5" s="253"/>
      <c r="L5" s="253"/>
      <c r="M5" s="253"/>
    </row>
    <row r="6" spans="1:13" x14ac:dyDescent="0.25">
      <c r="A6" s="481">
        <v>2023</v>
      </c>
      <c r="B6" s="617"/>
      <c r="C6" s="617">
        <v>647</v>
      </c>
      <c r="D6" s="617"/>
      <c r="E6" s="617">
        <v>192</v>
      </c>
      <c r="F6" s="617"/>
      <c r="G6" s="617">
        <v>44</v>
      </c>
      <c r="H6" s="617">
        <v>4</v>
      </c>
      <c r="I6" s="617">
        <v>76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181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321</v>
      </c>
      <c r="C4" s="1006">
        <v>156</v>
      </c>
      <c r="D4" s="1006">
        <v>165</v>
      </c>
      <c r="E4" s="1005">
        <v>632</v>
      </c>
      <c r="F4" s="1006">
        <v>321</v>
      </c>
      <c r="G4" s="1006">
        <v>311</v>
      </c>
      <c r="H4" s="1007">
        <v>9.3000000000000007</v>
      </c>
      <c r="I4" s="1007">
        <v>18.2</v>
      </c>
      <c r="J4" s="1007">
        <v>-8.9</v>
      </c>
      <c r="K4" s="70">
        <v>434</v>
      </c>
      <c r="L4" s="55">
        <v>173</v>
      </c>
      <c r="M4" s="110">
        <v>261</v>
      </c>
      <c r="N4" s="55">
        <v>395</v>
      </c>
      <c r="O4" s="55">
        <v>155</v>
      </c>
      <c r="P4" s="110">
        <v>240</v>
      </c>
    </row>
    <row r="5" spans="1:17" x14ac:dyDescent="0.25">
      <c r="A5" s="286">
        <v>2021</v>
      </c>
      <c r="B5" s="1008">
        <v>341</v>
      </c>
      <c r="C5" s="1009">
        <v>170</v>
      </c>
      <c r="D5" s="1009">
        <v>171</v>
      </c>
      <c r="E5" s="1008">
        <v>749</v>
      </c>
      <c r="F5" s="1009">
        <v>386</v>
      </c>
      <c r="G5" s="1009">
        <v>363</v>
      </c>
      <c r="H5" s="1010">
        <v>9.9</v>
      </c>
      <c r="I5" s="1010">
        <v>21.8</v>
      </c>
      <c r="J5" s="1010">
        <v>-11.9</v>
      </c>
      <c r="K5" s="212">
        <v>517</v>
      </c>
      <c r="L5" s="58">
        <v>211</v>
      </c>
      <c r="M5" s="160">
        <v>306</v>
      </c>
      <c r="N5" s="58">
        <v>486</v>
      </c>
      <c r="O5" s="58">
        <v>211</v>
      </c>
      <c r="P5" s="160">
        <v>275</v>
      </c>
    </row>
    <row r="6" spans="1:17" x14ac:dyDescent="0.25">
      <c r="A6" s="219">
        <v>2022</v>
      </c>
      <c r="B6" s="1011">
        <v>286</v>
      </c>
      <c r="C6" s="1012">
        <v>157</v>
      </c>
      <c r="D6" s="1012">
        <v>129</v>
      </c>
      <c r="E6" s="1011">
        <v>637</v>
      </c>
      <c r="F6" s="1012">
        <v>302</v>
      </c>
      <c r="G6" s="1012">
        <v>335</v>
      </c>
      <c r="H6" s="1013">
        <v>9.3000000000000007</v>
      </c>
      <c r="I6" s="1013">
        <v>20.7</v>
      </c>
      <c r="J6" s="1013">
        <v>-11.4</v>
      </c>
      <c r="K6" s="1014">
        <v>574</v>
      </c>
      <c r="L6" s="1015">
        <v>247</v>
      </c>
      <c r="M6" s="1016">
        <v>327</v>
      </c>
      <c r="N6" s="1015">
        <v>560</v>
      </c>
      <c r="O6" s="1015">
        <v>235</v>
      </c>
      <c r="P6" s="1016">
        <v>325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165</v>
      </c>
      <c r="C13" s="319">
        <f>IF(ISBLANK(C4),"",C4)</f>
        <v>156</v>
      </c>
      <c r="D13" s="364"/>
      <c r="E13" s="322">
        <f>A4</f>
        <v>2020</v>
      </c>
      <c r="F13" s="319">
        <f>IF(ISBLANK(G4),"",G4)</f>
        <v>311</v>
      </c>
      <c r="G13" s="319">
        <f>IF(ISBLANK(F4),"",F4)</f>
        <v>321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171</v>
      </c>
      <c r="C14" s="320">
        <f t="shared" ref="C14:C15" si="2">IF(ISBLANK(C5),"",C5)</f>
        <v>170</v>
      </c>
      <c r="D14" s="364"/>
      <c r="E14" s="323">
        <f t="shared" ref="E14:E15" si="3">A5</f>
        <v>2021</v>
      </c>
      <c r="F14" s="320">
        <f t="shared" ref="F14:F15" si="4">IF(ISBLANK(G5),"",G5)</f>
        <v>363</v>
      </c>
      <c r="G14" s="320">
        <f t="shared" ref="G14:G15" si="5">IF(ISBLANK(F5),"",F5)</f>
        <v>386</v>
      </c>
      <c r="H14" s="389"/>
      <c r="I14" s="389"/>
      <c r="J14" s="48"/>
      <c r="K14" s="325" t="s">
        <v>536</v>
      </c>
      <c r="L14" s="328">
        <f>IF(ISBLANK(K4),"",K4)</f>
        <v>434</v>
      </c>
      <c r="M14" s="328">
        <f>IF(ISBLANK(K5),"",K5)</f>
        <v>517</v>
      </c>
      <c r="N14" s="328">
        <f>IF(ISBLANK(K6),"",K6)</f>
        <v>574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129</v>
      </c>
      <c r="C15" s="321">
        <f t="shared" si="2"/>
        <v>157</v>
      </c>
      <c r="E15" s="324">
        <f t="shared" si="3"/>
        <v>2022</v>
      </c>
      <c r="F15" s="321">
        <f t="shared" si="4"/>
        <v>335</v>
      </c>
      <c r="G15" s="321">
        <f t="shared" si="5"/>
        <v>302</v>
      </c>
      <c r="H15" s="211"/>
      <c r="I15" s="211"/>
      <c r="J15" s="28"/>
      <c r="K15" s="326" t="s">
        <v>535</v>
      </c>
      <c r="L15" s="329">
        <f>IF(ISBLANK(N4),"",N4)</f>
        <v>395</v>
      </c>
      <c r="M15" s="329">
        <f>IF(ISBLANK(N5),"",N5)</f>
        <v>486</v>
      </c>
      <c r="N15" s="329">
        <f>IF(ISBLANK(N6),"",N6)</f>
        <v>560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434</v>
      </c>
      <c r="M19" s="328">
        <f>IF(ISBLANK(K5),"",K5)</f>
        <v>517</v>
      </c>
      <c r="N19" s="328">
        <f>IF(ISBLANK(K6),"",K6)</f>
        <v>574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395</v>
      </c>
      <c r="M20" s="329">
        <f>IF(ISBLANK(N5),"",N5)</f>
        <v>486</v>
      </c>
      <c r="N20" s="329">
        <f>IF(ISBLANK(N6),"",N6)</f>
        <v>560</v>
      </c>
      <c r="O20" s="364"/>
    </row>
    <row r="21" spans="1:15" x14ac:dyDescent="0.25">
      <c r="A21" s="322">
        <f>A4</f>
        <v>2020</v>
      </c>
      <c r="B21" s="319">
        <f>IF(ISBLANK(D4),"",D4)</f>
        <v>165</v>
      </c>
      <c r="C21" s="319">
        <f>IF(ISBLANK(C4),"",C4)</f>
        <v>156</v>
      </c>
      <c r="E21" s="322">
        <f>A4</f>
        <v>2020</v>
      </c>
      <c r="F21" s="319">
        <f>IF(ISBLANK(G4),"",G4)</f>
        <v>311</v>
      </c>
      <c r="G21" s="319">
        <f>IF(ISBLANK(F4),"",F4)</f>
        <v>321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171</v>
      </c>
      <c r="C22" s="320">
        <f t="shared" ref="C22:C23" si="8">IF(ISBLANK(C5),"",C5)</f>
        <v>170</v>
      </c>
      <c r="E22" s="323">
        <f t="shared" ref="E22:E23" si="9">A5</f>
        <v>2021</v>
      </c>
      <c r="F22" s="320">
        <f t="shared" ref="F22:F23" si="10">IF(ISBLANK(G5),"",G5)</f>
        <v>363</v>
      </c>
      <c r="G22" s="320">
        <f t="shared" ref="G22:G23" si="11">IF(ISBLANK(F5),"",F5)</f>
        <v>386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129</v>
      </c>
      <c r="C23" s="321">
        <f t="shared" si="8"/>
        <v>157</v>
      </c>
      <c r="E23" s="324">
        <f t="shared" si="9"/>
        <v>2022</v>
      </c>
      <c r="F23" s="321">
        <f t="shared" si="10"/>
        <v>335</v>
      </c>
      <c r="G23" s="321">
        <f t="shared" si="11"/>
        <v>302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8</v>
      </c>
      <c r="C5" s="611"/>
      <c r="D5" s="611"/>
      <c r="E5" s="599">
        <v>50</v>
      </c>
      <c r="F5" s="616"/>
      <c r="G5" s="945"/>
      <c r="H5" s="599">
        <v>205</v>
      </c>
      <c r="I5" s="616">
        <v>60</v>
      </c>
      <c r="J5" s="616">
        <v>145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42</v>
      </c>
      <c r="F6" s="1028"/>
      <c r="G6" s="980"/>
      <c r="H6" s="1034">
        <v>193</v>
      </c>
      <c r="I6" s="1028">
        <v>73</v>
      </c>
      <c r="J6" s="1028">
        <v>120</v>
      </c>
      <c r="K6" s="1028"/>
      <c r="L6" s="980"/>
    </row>
    <row r="7" spans="1:12" x14ac:dyDescent="0.25">
      <c r="A7" s="218">
        <v>2022</v>
      </c>
      <c r="B7" s="601">
        <v>6</v>
      </c>
      <c r="C7" s="612"/>
      <c r="D7" s="612"/>
      <c r="E7" s="1034">
        <v>45</v>
      </c>
      <c r="F7" s="1028"/>
      <c r="G7" s="980"/>
      <c r="H7" s="1034">
        <v>181</v>
      </c>
      <c r="I7" s="1028">
        <v>51</v>
      </c>
      <c r="J7" s="1028">
        <v>130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51</v>
      </c>
    </row>
    <row r="15" spans="1:12" ht="30" x14ac:dyDescent="0.25">
      <c r="A15" s="833" t="s">
        <v>1543</v>
      </c>
      <c r="B15" s="623">
        <f>IF(ISBLANK(J7),"",J7)</f>
        <v>130</v>
      </c>
    </row>
    <row r="17" spans="1:2" x14ac:dyDescent="0.25">
      <c r="A17" s="625" t="s">
        <v>1540</v>
      </c>
      <c r="B17" s="621">
        <f>IF(ISBLANK(I7),"",I7)</f>
        <v>51</v>
      </c>
    </row>
    <row r="18" spans="1:2" x14ac:dyDescent="0.25">
      <c r="A18" s="627" t="s">
        <v>1541</v>
      </c>
      <c r="B18" s="623">
        <f>IF(ISBLANK(J7),"",J7)</f>
        <v>130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53.6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52.9</v>
      </c>
      <c r="C10" s="614">
        <v>30.6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53.6</v>
      </c>
      <c r="C14" s="73">
        <v>38.9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112.52200000000001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13240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139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4944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516.37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112.52200000000001</v>
      </c>
      <c r="C5" s="611">
        <v>106.02200000000001</v>
      </c>
      <c r="D5" s="751">
        <v>14683</v>
      </c>
      <c r="E5" s="751">
        <v>32</v>
      </c>
      <c r="G5" s="358">
        <v>2014</v>
      </c>
      <c r="H5" s="70">
        <v>377</v>
      </c>
      <c r="I5" s="55">
        <v>0</v>
      </c>
      <c r="J5" s="55">
        <v>377</v>
      </c>
      <c r="K5" s="71">
        <v>1</v>
      </c>
    </row>
    <row r="6" spans="1:12" x14ac:dyDescent="0.25">
      <c r="A6" s="286">
        <v>2021</v>
      </c>
      <c r="B6" s="601">
        <v>112.52200000000001</v>
      </c>
      <c r="C6" s="612">
        <v>106.02200000000001</v>
      </c>
      <c r="D6" s="959">
        <v>10740</v>
      </c>
      <c r="E6" s="959">
        <v>32</v>
      </c>
      <c r="G6" s="480">
        <v>2017</v>
      </c>
      <c r="H6" s="212">
        <v>377</v>
      </c>
      <c r="I6" s="58">
        <v>0</v>
      </c>
      <c r="J6" s="58">
        <v>377</v>
      </c>
      <c r="K6" s="214">
        <v>1</v>
      </c>
    </row>
    <row r="7" spans="1:12" x14ac:dyDescent="0.25">
      <c r="A7" s="218">
        <v>2022</v>
      </c>
      <c r="B7" s="601">
        <v>112.52200000000001</v>
      </c>
      <c r="C7" s="612">
        <v>106.02200000000001</v>
      </c>
      <c r="D7" s="959">
        <v>13457</v>
      </c>
      <c r="E7" s="959">
        <v>35</v>
      </c>
      <c r="G7" s="482">
        <v>2020</v>
      </c>
      <c r="H7" s="72">
        <v>516.37</v>
      </c>
      <c r="I7" s="61">
        <v>0</v>
      </c>
      <c r="J7" s="61">
        <v>516.37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106.02200000000001</v>
      </c>
      <c r="D14" s="631">
        <f>A5</f>
        <v>2020</v>
      </c>
      <c r="E14" s="625">
        <f>IF(ISBLANK(D5),"",D5)</f>
        <v>14683</v>
      </c>
      <c r="F14" s="211"/>
      <c r="G14" s="634" t="s">
        <v>925</v>
      </c>
      <c r="H14" s="621">
        <f>IF(ISBLANK(J7),"",J7)</f>
        <v>516.37</v>
      </c>
      <c r="I14" s="211"/>
      <c r="J14" s="211"/>
    </row>
    <row r="15" spans="1:12" x14ac:dyDescent="0.25">
      <c r="A15" s="870" t="s">
        <v>16</v>
      </c>
      <c r="B15" s="630">
        <f>IF(ISBLANK(B7),"",B7)</f>
        <v>112.52200000000001</v>
      </c>
      <c r="D15" s="632">
        <f t="shared" ref="D15:D16" si="0">A6</f>
        <v>2021</v>
      </c>
      <c r="E15" s="626">
        <f>IF(ISBLANK(D6),"",D6)</f>
        <v>10740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13457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106.02200000000001</v>
      </c>
      <c r="F19" s="253"/>
      <c r="G19" s="634" t="s">
        <v>529</v>
      </c>
      <c r="H19" s="621">
        <f>IF(ISBLANK(J7),"",J7)</f>
        <v>516.37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112.52200000000001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13240</v>
      </c>
      <c r="D5" s="1093">
        <v>230</v>
      </c>
      <c r="E5" s="1092">
        <v>4898</v>
      </c>
      <c r="F5" s="1093">
        <v>139</v>
      </c>
    </row>
    <row r="6" spans="1:9" x14ac:dyDescent="0.25">
      <c r="A6" s="218">
        <v>2021</v>
      </c>
      <c r="B6" s="1092">
        <v>2.1</v>
      </c>
      <c r="C6" s="1092">
        <v>13240</v>
      </c>
      <c r="D6" s="1093">
        <v>230</v>
      </c>
      <c r="E6" s="1092">
        <v>4944</v>
      </c>
      <c r="F6" s="1093">
        <v>139</v>
      </c>
    </row>
    <row r="7" spans="1:9" x14ac:dyDescent="0.25">
      <c r="A7" s="219">
        <v>2022</v>
      </c>
      <c r="B7" s="73">
        <v>1.6</v>
      </c>
      <c r="C7" s="73">
        <v>13240</v>
      </c>
      <c r="D7" s="73">
        <v>230</v>
      </c>
      <c r="E7" s="73">
        <v>4944</v>
      </c>
      <c r="F7" s="73">
        <v>139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3321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1861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1460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14046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7183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6863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2283</v>
      </c>
      <c r="C5" s="458">
        <v>1683</v>
      </c>
      <c r="D5" s="458">
        <v>600</v>
      </c>
      <c r="E5" s="457">
        <v>6828</v>
      </c>
      <c r="F5" s="458">
        <v>4585</v>
      </c>
      <c r="G5" s="458">
        <v>2243</v>
      </c>
      <c r="H5" s="457">
        <v>2.7</v>
      </c>
      <c r="I5" s="763">
        <v>3.7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2155</v>
      </c>
      <c r="C6" s="458">
        <v>1537</v>
      </c>
      <c r="D6" s="458">
        <v>618</v>
      </c>
      <c r="E6" s="457">
        <v>9082</v>
      </c>
      <c r="F6" s="458">
        <v>7105</v>
      </c>
      <c r="G6" s="458">
        <v>1977</v>
      </c>
      <c r="H6" s="457">
        <v>4.5999999999999996</v>
      </c>
      <c r="I6" s="763">
        <v>3.2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3321</v>
      </c>
      <c r="C7" s="612">
        <v>1861</v>
      </c>
      <c r="D7" s="612">
        <v>1460</v>
      </c>
      <c r="E7" s="601">
        <v>14046</v>
      </c>
      <c r="F7" s="612">
        <v>7183</v>
      </c>
      <c r="G7" s="612">
        <v>6863</v>
      </c>
      <c r="H7" s="947">
        <v>3.9</v>
      </c>
      <c r="I7" s="948">
        <v>4.7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2283</v>
      </c>
      <c r="C14" s="674">
        <f t="shared" ref="C14:D14" si="0">IF(ISBLANK(C5),"",C5)</f>
        <v>1683</v>
      </c>
      <c r="D14" s="669">
        <f t="shared" si="0"/>
        <v>600</v>
      </c>
      <c r="F14" s="884">
        <f>A5</f>
        <v>2020</v>
      </c>
      <c r="G14" s="674">
        <f>IF(ISBLANK(E5),"",E5)</f>
        <v>6828</v>
      </c>
      <c r="H14" s="674">
        <f t="shared" ref="H14:I16" si="1">IF(ISBLANK(F5),"",F5)</f>
        <v>4585</v>
      </c>
      <c r="I14" s="669">
        <f t="shared" si="1"/>
        <v>2243</v>
      </c>
      <c r="J14" s="756"/>
      <c r="K14" s="884">
        <f>A5</f>
        <v>2020</v>
      </c>
      <c r="L14" s="674">
        <f>IF(ISBLANK(H5),"",H5)</f>
        <v>2.7</v>
      </c>
      <c r="M14" s="669">
        <f>IF(ISBLANK(I5),"",I5)</f>
        <v>3.7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2155</v>
      </c>
      <c r="C15" s="879">
        <f t="shared" si="3"/>
        <v>1537</v>
      </c>
      <c r="D15" s="886">
        <f t="shared" si="3"/>
        <v>618</v>
      </c>
      <c r="F15" s="890">
        <f t="shared" ref="F15:F16" si="4">A6</f>
        <v>2021</v>
      </c>
      <c r="G15" s="853">
        <f t="shared" ref="G15:G16" si="5">IF(ISBLANK(E6),"",E6)</f>
        <v>9082</v>
      </c>
      <c r="H15" s="853">
        <f t="shared" si="1"/>
        <v>7105</v>
      </c>
      <c r="I15" s="670">
        <f t="shared" si="1"/>
        <v>1977</v>
      </c>
      <c r="J15" s="211"/>
      <c r="K15" s="890">
        <f t="shared" ref="K15:K16" si="6">A6</f>
        <v>2021</v>
      </c>
      <c r="L15" s="853">
        <f t="shared" ref="L15:M16" si="7">IF(ISBLANK(H6),"",H6)</f>
        <v>4.5999999999999996</v>
      </c>
      <c r="M15" s="670">
        <f t="shared" si="7"/>
        <v>3.2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3321</v>
      </c>
      <c r="C16" s="888">
        <f t="shared" si="3"/>
        <v>1861</v>
      </c>
      <c r="D16" s="889">
        <f t="shared" si="3"/>
        <v>1460</v>
      </c>
      <c r="F16" s="891">
        <f t="shared" si="4"/>
        <v>2022</v>
      </c>
      <c r="G16" s="676">
        <f t="shared" si="5"/>
        <v>14046</v>
      </c>
      <c r="H16" s="676">
        <f t="shared" si="1"/>
        <v>7183</v>
      </c>
      <c r="I16" s="671">
        <f t="shared" si="1"/>
        <v>6863</v>
      </c>
      <c r="J16" s="211"/>
      <c r="K16" s="891">
        <f t="shared" si="6"/>
        <v>2022</v>
      </c>
      <c r="L16" s="676">
        <f t="shared" si="7"/>
        <v>3.9</v>
      </c>
      <c r="M16" s="671">
        <f t="shared" si="7"/>
        <v>4.7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2283</v>
      </c>
      <c r="C22" s="674">
        <f t="shared" ref="C22:D22" si="8">IF(ISBLANK(C5),"",C5)</f>
        <v>1683</v>
      </c>
      <c r="D22" s="669">
        <f t="shared" si="8"/>
        <v>600</v>
      </c>
      <c r="F22" s="884">
        <f>A5</f>
        <v>2020</v>
      </c>
      <c r="G22" s="674">
        <f>IF(ISBLANK(E5),"",E5)</f>
        <v>6828</v>
      </c>
      <c r="H22" s="674">
        <f t="shared" ref="H22:I24" si="9">IF(ISBLANK(F5),"",F5)</f>
        <v>4585</v>
      </c>
      <c r="I22" s="669">
        <f t="shared" si="9"/>
        <v>2243</v>
      </c>
      <c r="J22" s="756"/>
      <c r="K22" s="884">
        <f>A5</f>
        <v>2020</v>
      </c>
      <c r="L22" s="674">
        <f>IF(ISBLANK(H5),"",H5)</f>
        <v>2.7</v>
      </c>
      <c r="M22" s="669">
        <f>IF(ISBLANK(I5),"",I5)</f>
        <v>3.7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2155</v>
      </c>
      <c r="C23" s="853">
        <f t="shared" si="11"/>
        <v>1537</v>
      </c>
      <c r="D23" s="670">
        <f t="shared" si="11"/>
        <v>618</v>
      </c>
      <c r="F23" s="890">
        <f t="shared" ref="F23:F24" si="12">A6</f>
        <v>2021</v>
      </c>
      <c r="G23" s="853">
        <f t="shared" ref="G23:G24" si="13">IF(ISBLANK(E6),"",E6)</f>
        <v>9082</v>
      </c>
      <c r="H23" s="853">
        <f t="shared" si="9"/>
        <v>7105</v>
      </c>
      <c r="I23" s="670">
        <f t="shared" si="9"/>
        <v>1977</v>
      </c>
      <c r="J23" s="211"/>
      <c r="K23" s="890">
        <f t="shared" ref="K23:K24" si="14">A6</f>
        <v>2021</v>
      </c>
      <c r="L23" s="853">
        <f t="shared" ref="L23:M24" si="15">IF(ISBLANK(H6),"",H6)</f>
        <v>4.5999999999999996</v>
      </c>
      <c r="M23" s="670">
        <f t="shared" si="15"/>
        <v>3.2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3321</v>
      </c>
      <c r="C24" s="676">
        <f t="shared" si="11"/>
        <v>1861</v>
      </c>
      <c r="D24" s="671">
        <f t="shared" si="11"/>
        <v>1460</v>
      </c>
      <c r="F24" s="891">
        <f t="shared" si="12"/>
        <v>2022</v>
      </c>
      <c r="G24" s="676">
        <f t="shared" si="13"/>
        <v>14046</v>
      </c>
      <c r="H24" s="676">
        <f t="shared" si="9"/>
        <v>7183</v>
      </c>
      <c r="I24" s="671">
        <f t="shared" si="9"/>
        <v>6863</v>
      </c>
      <c r="J24" s="211"/>
      <c r="K24" s="891">
        <f t="shared" si="14"/>
        <v>2022</v>
      </c>
      <c r="L24" s="676">
        <f t="shared" si="15"/>
        <v>3.9</v>
      </c>
      <c r="M24" s="671">
        <f t="shared" si="15"/>
        <v>4.7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151</v>
      </c>
      <c r="C3" s="71">
        <v>92</v>
      </c>
      <c r="D3" s="71">
        <v>12.3</v>
      </c>
      <c r="F3" s="105" t="s">
        <v>537</v>
      </c>
      <c r="G3" s="97">
        <f>IF(ISBLANK(B3),"",B3)</f>
        <v>151</v>
      </c>
      <c r="H3" s="97">
        <f>IF(ISBLANK(B4),"",B4)</f>
        <v>178</v>
      </c>
      <c r="I3" s="97">
        <f>IF(ISBLANK(B5),"",B5)</f>
        <v>169</v>
      </c>
      <c r="J3" s="365"/>
    </row>
    <row r="4" spans="1:12" x14ac:dyDescent="0.25">
      <c r="A4" s="286">
        <v>2021</v>
      </c>
      <c r="B4" s="214">
        <v>178</v>
      </c>
      <c r="C4" s="214">
        <v>78</v>
      </c>
      <c r="D4" s="214">
        <v>14</v>
      </c>
      <c r="F4" s="130" t="s">
        <v>538</v>
      </c>
      <c r="G4" s="98">
        <f>IF(ISBLANK(C3),"",C3)</f>
        <v>92</v>
      </c>
      <c r="H4" s="98">
        <f>IF(ISBLANK(C4),"",C4)</f>
        <v>78</v>
      </c>
      <c r="I4" s="98">
        <f>IF(ISBLANK(C5),"",C5)</f>
        <v>81</v>
      </c>
      <c r="J4" s="365"/>
    </row>
    <row r="5" spans="1:12" x14ac:dyDescent="0.25">
      <c r="A5" s="218">
        <v>2022</v>
      </c>
      <c r="B5" s="168">
        <v>169</v>
      </c>
      <c r="C5" s="168">
        <v>81</v>
      </c>
      <c r="D5" s="168">
        <v>12.9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151</v>
      </c>
      <c r="H8" s="97">
        <f>IF(ISBLANK(B4),"",B4)</f>
        <v>178</v>
      </c>
      <c r="I8" s="97">
        <f>IF(ISBLANK(B5),"",B5)</f>
        <v>169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92</v>
      </c>
      <c r="H9" s="98">
        <f>IF(ISBLANK(C4),"",C4)</f>
        <v>78</v>
      </c>
      <c r="I9" s="98">
        <f>IF(ISBLANK(C5),"",C5)</f>
        <v>81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12.3</v>
      </c>
      <c r="H13" s="132">
        <f>IF(ISBLANK(D4),"",D4)</f>
        <v>14</v>
      </c>
      <c r="I13" s="132">
        <f>IF(ISBLANK(D5),"",D5)</f>
        <v>12.9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765</v>
      </c>
      <c r="C4" s="110">
        <v>806</v>
      </c>
      <c r="E4" s="29" t="s">
        <v>540</v>
      </c>
      <c r="F4" s="163">
        <f>B4/($B$22+$C$22)*100</f>
        <v>2.4850571725571724</v>
      </c>
      <c r="G4" s="163">
        <f>C4/($B$22+$C$22)*100</f>
        <v>2.6182432432432434</v>
      </c>
      <c r="J4" s="29" t="s">
        <v>540</v>
      </c>
      <c r="K4" s="163">
        <f>G4</f>
        <v>2.6182432432432434</v>
      </c>
    </row>
    <row r="5" spans="1:11" x14ac:dyDescent="0.25">
      <c r="A5" s="202" t="s">
        <v>541</v>
      </c>
      <c r="B5" s="212">
        <v>761</v>
      </c>
      <c r="C5" s="160">
        <v>802</v>
      </c>
      <c r="E5" s="29" t="s">
        <v>541</v>
      </c>
      <c r="F5" s="163">
        <f t="shared" ref="F5:G21" si="0">B5/($B$22+$C$22)*100</f>
        <v>2.4720634095634098</v>
      </c>
      <c r="G5" s="163">
        <f t="shared" si="0"/>
        <v>2.6052494802494803</v>
      </c>
      <c r="J5" s="29" t="s">
        <v>541</v>
      </c>
      <c r="K5" s="163">
        <f t="shared" ref="K5:K21" si="1">G5</f>
        <v>2.6052494802494803</v>
      </c>
    </row>
    <row r="6" spans="1:11" x14ac:dyDescent="0.25">
      <c r="A6" s="202" t="s">
        <v>542</v>
      </c>
      <c r="B6" s="212">
        <v>746</v>
      </c>
      <c r="C6" s="160">
        <v>804</v>
      </c>
      <c r="E6" s="29" t="s">
        <v>542</v>
      </c>
      <c r="F6" s="163">
        <f t="shared" si="0"/>
        <v>2.4233367983367984</v>
      </c>
      <c r="G6" s="163">
        <f t="shared" si="0"/>
        <v>2.6117463617463619</v>
      </c>
      <c r="J6" s="29" t="s">
        <v>542</v>
      </c>
      <c r="K6" s="163">
        <f t="shared" si="1"/>
        <v>2.6117463617463619</v>
      </c>
    </row>
    <row r="7" spans="1:11" x14ac:dyDescent="0.25">
      <c r="A7" s="202" t="s">
        <v>543</v>
      </c>
      <c r="B7" s="212">
        <v>850</v>
      </c>
      <c r="C7" s="160">
        <v>841</v>
      </c>
      <c r="E7" s="29" t="s">
        <v>543</v>
      </c>
      <c r="F7" s="163">
        <f t="shared" si="0"/>
        <v>2.7611746361746361</v>
      </c>
      <c r="G7" s="163">
        <f t="shared" si="0"/>
        <v>2.7319386694386694</v>
      </c>
      <c r="J7" s="29" t="s">
        <v>543</v>
      </c>
      <c r="K7" s="163">
        <f t="shared" si="1"/>
        <v>2.7319386694386694</v>
      </c>
    </row>
    <row r="8" spans="1:11" x14ac:dyDescent="0.25">
      <c r="A8" s="202" t="s">
        <v>544</v>
      </c>
      <c r="B8" s="212">
        <v>764</v>
      </c>
      <c r="C8" s="160">
        <v>815</v>
      </c>
      <c r="E8" s="29" t="s">
        <v>544</v>
      </c>
      <c r="F8" s="163">
        <f t="shared" si="0"/>
        <v>2.4818087318087318</v>
      </c>
      <c r="G8" s="163">
        <f t="shared" si="0"/>
        <v>2.6474792099792097</v>
      </c>
      <c r="J8" s="29" t="s">
        <v>544</v>
      </c>
      <c r="K8" s="163">
        <f t="shared" si="1"/>
        <v>2.6474792099792097</v>
      </c>
    </row>
    <row r="9" spans="1:11" x14ac:dyDescent="0.25">
      <c r="A9" s="202" t="s">
        <v>545</v>
      </c>
      <c r="B9" s="212">
        <v>765</v>
      </c>
      <c r="C9" s="160">
        <v>858</v>
      </c>
      <c r="E9" s="29" t="s">
        <v>545</v>
      </c>
      <c r="F9" s="163">
        <f t="shared" si="0"/>
        <v>2.4850571725571724</v>
      </c>
      <c r="G9" s="163">
        <f t="shared" si="0"/>
        <v>2.7871621621621623</v>
      </c>
      <c r="J9" s="29" t="s">
        <v>545</v>
      </c>
      <c r="K9" s="163">
        <f t="shared" si="1"/>
        <v>2.7871621621621623</v>
      </c>
    </row>
    <row r="10" spans="1:11" x14ac:dyDescent="0.25">
      <c r="A10" s="202" t="s">
        <v>546</v>
      </c>
      <c r="B10" s="212">
        <v>778</v>
      </c>
      <c r="C10" s="160">
        <v>824</v>
      </c>
      <c r="E10" s="29" t="s">
        <v>546</v>
      </c>
      <c r="F10" s="163">
        <f t="shared" si="0"/>
        <v>2.5272869022869022</v>
      </c>
      <c r="G10" s="163">
        <f t="shared" si="0"/>
        <v>2.6767151767151769</v>
      </c>
      <c r="J10" s="29" t="s">
        <v>546</v>
      </c>
      <c r="K10" s="163">
        <f t="shared" si="1"/>
        <v>2.6767151767151769</v>
      </c>
    </row>
    <row r="11" spans="1:11" x14ac:dyDescent="0.25">
      <c r="A11" s="202" t="s">
        <v>547</v>
      </c>
      <c r="B11" s="212">
        <v>950</v>
      </c>
      <c r="C11" s="160">
        <v>1053</v>
      </c>
      <c r="E11" s="29" t="s">
        <v>547</v>
      </c>
      <c r="F11" s="163">
        <f t="shared" si="0"/>
        <v>3.0860187110187112</v>
      </c>
      <c r="G11" s="163">
        <f t="shared" si="0"/>
        <v>3.4206081081081079</v>
      </c>
      <c r="J11" s="29" t="s">
        <v>547</v>
      </c>
      <c r="K11" s="163">
        <f t="shared" si="1"/>
        <v>3.4206081081081079</v>
      </c>
    </row>
    <row r="12" spans="1:11" x14ac:dyDescent="0.25">
      <c r="A12" s="202" t="s">
        <v>548</v>
      </c>
      <c r="B12" s="212">
        <v>941</v>
      </c>
      <c r="C12" s="160">
        <v>1075</v>
      </c>
      <c r="E12" s="29" t="s">
        <v>548</v>
      </c>
      <c r="F12" s="163">
        <f t="shared" si="0"/>
        <v>3.0567827442827444</v>
      </c>
      <c r="G12" s="163">
        <f t="shared" si="0"/>
        <v>3.4920738045738045</v>
      </c>
      <c r="J12" s="29" t="s">
        <v>548</v>
      </c>
      <c r="K12" s="163">
        <f t="shared" si="1"/>
        <v>3.4920738045738045</v>
      </c>
    </row>
    <row r="13" spans="1:11" x14ac:dyDescent="0.25">
      <c r="A13" s="202" t="s">
        <v>549</v>
      </c>
      <c r="B13" s="212">
        <v>1021</v>
      </c>
      <c r="C13" s="160">
        <v>1064</v>
      </c>
      <c r="E13" s="29" t="s">
        <v>549</v>
      </c>
      <c r="F13" s="163">
        <f t="shared" si="0"/>
        <v>3.316658004158004</v>
      </c>
      <c r="G13" s="163">
        <f t="shared" si="0"/>
        <v>3.4563409563409566</v>
      </c>
      <c r="J13" s="29" t="s">
        <v>549</v>
      </c>
      <c r="K13" s="163">
        <f t="shared" si="1"/>
        <v>3.4563409563409566</v>
      </c>
    </row>
    <row r="14" spans="1:11" x14ac:dyDescent="0.25">
      <c r="A14" s="202" t="s">
        <v>550</v>
      </c>
      <c r="B14" s="212">
        <v>984</v>
      </c>
      <c r="C14" s="160">
        <v>1050</v>
      </c>
      <c r="E14" s="29" t="s">
        <v>550</v>
      </c>
      <c r="F14" s="163">
        <f t="shared" si="0"/>
        <v>3.1964656964656966</v>
      </c>
      <c r="G14" s="163">
        <f t="shared" si="0"/>
        <v>3.4108627858627858</v>
      </c>
      <c r="J14" s="29" t="s">
        <v>550</v>
      </c>
      <c r="K14" s="163">
        <f t="shared" si="1"/>
        <v>3.4108627858627858</v>
      </c>
    </row>
    <row r="15" spans="1:11" x14ac:dyDescent="0.25">
      <c r="A15" s="202" t="s">
        <v>551</v>
      </c>
      <c r="B15" s="212">
        <v>1154</v>
      </c>
      <c r="C15" s="160">
        <v>1043</v>
      </c>
      <c r="E15" s="29" t="s">
        <v>551</v>
      </c>
      <c r="F15" s="163">
        <f t="shared" si="0"/>
        <v>3.748700623700624</v>
      </c>
      <c r="G15" s="163">
        <f t="shared" si="0"/>
        <v>3.3881237006237006</v>
      </c>
      <c r="J15" s="29" t="s">
        <v>551</v>
      </c>
      <c r="K15" s="163">
        <f t="shared" si="1"/>
        <v>3.3881237006237006</v>
      </c>
    </row>
    <row r="16" spans="1:11" x14ac:dyDescent="0.25">
      <c r="A16" s="202" t="s">
        <v>552</v>
      </c>
      <c r="B16" s="212">
        <v>1180</v>
      </c>
      <c r="C16" s="160">
        <v>1130</v>
      </c>
      <c r="E16" s="29" t="s">
        <v>552</v>
      </c>
      <c r="F16" s="163">
        <f t="shared" si="0"/>
        <v>3.8331600831600832</v>
      </c>
      <c r="G16" s="163">
        <f t="shared" si="0"/>
        <v>3.6707380457380459</v>
      </c>
      <c r="J16" s="29" t="s">
        <v>552</v>
      </c>
      <c r="K16" s="163">
        <f t="shared" si="1"/>
        <v>3.6707380457380459</v>
      </c>
    </row>
    <row r="17" spans="1:11" x14ac:dyDescent="0.25">
      <c r="A17" s="202" t="s">
        <v>553</v>
      </c>
      <c r="B17" s="212">
        <v>1321</v>
      </c>
      <c r="C17" s="160">
        <v>1129</v>
      </c>
      <c r="E17" s="29" t="s">
        <v>553</v>
      </c>
      <c r="F17" s="163">
        <f t="shared" si="0"/>
        <v>4.2911902286902288</v>
      </c>
      <c r="G17" s="163">
        <f t="shared" si="0"/>
        <v>3.6674896049896053</v>
      </c>
      <c r="J17" s="29" t="s">
        <v>553</v>
      </c>
      <c r="K17" s="163">
        <f t="shared" si="1"/>
        <v>3.6674896049896053</v>
      </c>
    </row>
    <row r="18" spans="1:11" x14ac:dyDescent="0.25">
      <c r="A18" s="202" t="s">
        <v>554</v>
      </c>
      <c r="B18" s="212">
        <v>1090</v>
      </c>
      <c r="C18" s="160">
        <v>860</v>
      </c>
      <c r="E18" s="29" t="s">
        <v>554</v>
      </c>
      <c r="F18" s="163">
        <f t="shared" si="0"/>
        <v>3.5408004158004158</v>
      </c>
      <c r="G18" s="163">
        <f t="shared" si="0"/>
        <v>2.7936590436590438</v>
      </c>
      <c r="J18" s="29" t="s">
        <v>554</v>
      </c>
      <c r="K18" s="163">
        <f t="shared" si="1"/>
        <v>2.7936590436590438</v>
      </c>
    </row>
    <row r="19" spans="1:11" x14ac:dyDescent="0.25">
      <c r="A19" s="202" t="s">
        <v>555</v>
      </c>
      <c r="B19" s="212">
        <v>796</v>
      </c>
      <c r="C19" s="160">
        <v>458</v>
      </c>
      <c r="E19" s="29" t="s">
        <v>555</v>
      </c>
      <c r="F19" s="163">
        <f t="shared" si="0"/>
        <v>2.5857588357588357</v>
      </c>
      <c r="G19" s="163">
        <f t="shared" si="0"/>
        <v>1.4877858627858629</v>
      </c>
      <c r="J19" s="29" t="s">
        <v>555</v>
      </c>
      <c r="K19" s="163">
        <f t="shared" si="1"/>
        <v>1.4877858627858629</v>
      </c>
    </row>
    <row r="20" spans="1:11" x14ac:dyDescent="0.25">
      <c r="A20" s="202" t="s">
        <v>556</v>
      </c>
      <c r="B20" s="212">
        <v>550</v>
      </c>
      <c r="C20" s="160">
        <v>308</v>
      </c>
      <c r="E20" s="29" t="s">
        <v>556</v>
      </c>
      <c r="F20" s="163">
        <f t="shared" si="0"/>
        <v>1.7866424116424116</v>
      </c>
      <c r="G20" s="163">
        <f t="shared" si="0"/>
        <v>1.0005197505197505</v>
      </c>
      <c r="J20" s="29" t="s">
        <v>556</v>
      </c>
      <c r="K20" s="163">
        <f t="shared" si="1"/>
        <v>1.0005197505197505</v>
      </c>
    </row>
    <row r="21" spans="1:11" x14ac:dyDescent="0.25">
      <c r="A21" s="203" t="s">
        <v>557</v>
      </c>
      <c r="B21" s="72">
        <v>306</v>
      </c>
      <c r="C21" s="111">
        <v>142</v>
      </c>
      <c r="E21" s="31" t="s">
        <v>557</v>
      </c>
      <c r="F21" s="163">
        <f t="shared" si="0"/>
        <v>0.99402286902286907</v>
      </c>
      <c r="G21" s="163">
        <f t="shared" si="0"/>
        <v>0.46127858627858631</v>
      </c>
      <c r="J21" s="31" t="s">
        <v>557</v>
      </c>
      <c r="K21" s="210">
        <f t="shared" si="1"/>
        <v>0.46127858627858631</v>
      </c>
    </row>
    <row r="22" spans="1:11" x14ac:dyDescent="0.25">
      <c r="A22" s="309" t="s">
        <v>16</v>
      </c>
      <c r="B22" s="121">
        <f>SUM(B4:B21)</f>
        <v>15722</v>
      </c>
      <c r="C22" s="124">
        <f>SUM(C4:C21)</f>
        <v>15062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2128</v>
      </c>
      <c r="C3" s="110">
        <v>1326</v>
      </c>
      <c r="E3" s="297" t="s">
        <v>709</v>
      </c>
      <c r="F3" s="71">
        <v>52.29</v>
      </c>
      <c r="G3" s="71">
        <v>53.55</v>
      </c>
      <c r="K3" s="122" t="s">
        <v>16</v>
      </c>
      <c r="L3" s="71">
        <v>2.63</v>
      </c>
      <c r="M3" s="71">
        <v>2.37</v>
      </c>
    </row>
    <row r="4" spans="1:16" x14ac:dyDescent="0.25">
      <c r="A4" s="202" t="s">
        <v>704</v>
      </c>
      <c r="B4" s="212">
        <v>2532</v>
      </c>
      <c r="C4" s="160">
        <v>1526</v>
      </c>
      <c r="E4" s="298" t="s">
        <v>710</v>
      </c>
      <c r="F4" s="214">
        <v>37.76</v>
      </c>
      <c r="G4" s="214">
        <v>35</v>
      </c>
      <c r="K4" s="215" t="s">
        <v>212</v>
      </c>
      <c r="L4" s="214">
        <v>2.65</v>
      </c>
      <c r="M4" s="214">
        <v>2.35</v>
      </c>
      <c r="N4" s="211"/>
    </row>
    <row r="5" spans="1:16" x14ac:dyDescent="0.25">
      <c r="A5" s="202" t="s">
        <v>705</v>
      </c>
      <c r="B5" s="212">
        <v>1832</v>
      </c>
      <c r="C5" s="160">
        <v>978</v>
      </c>
      <c r="E5" s="298" t="s">
        <v>711</v>
      </c>
      <c r="F5" s="214">
        <v>7.59</v>
      </c>
      <c r="G5" s="214">
        <v>8.86</v>
      </c>
      <c r="K5" s="123" t="s">
        <v>213</v>
      </c>
      <c r="L5" s="73">
        <v>2.6</v>
      </c>
      <c r="M5" s="73">
        <v>2.39</v>
      </c>
      <c r="N5" s="211"/>
    </row>
    <row r="6" spans="1:16" x14ac:dyDescent="0.25">
      <c r="A6" s="202" t="s">
        <v>706</v>
      </c>
      <c r="B6" s="212">
        <v>1626</v>
      </c>
      <c r="C6" s="160">
        <v>832</v>
      </c>
      <c r="E6" s="298" t="s">
        <v>712</v>
      </c>
      <c r="F6" s="214">
        <v>1.75</v>
      </c>
      <c r="G6" s="214">
        <v>1.79</v>
      </c>
      <c r="K6" s="226"/>
      <c r="L6" s="164"/>
      <c r="M6" s="211"/>
    </row>
    <row r="7" spans="1:16" x14ac:dyDescent="0.25">
      <c r="A7" s="202" t="s">
        <v>707</v>
      </c>
      <c r="B7" s="212">
        <v>555</v>
      </c>
      <c r="C7" s="160">
        <v>308</v>
      </c>
      <c r="E7" s="299" t="s">
        <v>713</v>
      </c>
      <c r="F7" s="73">
        <v>0.61</v>
      </c>
      <c r="G7" s="73">
        <v>0.8</v>
      </c>
      <c r="K7" s="227"/>
      <c r="L7" s="211"/>
      <c r="M7" s="211"/>
    </row>
    <row r="8" spans="1:16" x14ac:dyDescent="0.25">
      <c r="A8" s="203" t="s">
        <v>708</v>
      </c>
      <c r="B8" s="72">
        <v>272</v>
      </c>
      <c r="C8" s="111">
        <v>189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25.702655553401822</v>
      </c>
      <c r="C13" s="301">
        <f>B3/SUM(B3:B8)*100</f>
        <v>23.78982671883734</v>
      </c>
      <c r="E13" s="217" t="s">
        <v>836</v>
      </c>
      <c r="F13" s="289">
        <f>IF(ISBLANK(F3),"",F3)</f>
        <v>52.29</v>
      </c>
      <c r="G13" s="289">
        <f>IF(ISBLANK(G3),"",G3)</f>
        <v>53.55</v>
      </c>
    </row>
    <row r="14" spans="1:16" x14ac:dyDescent="0.25">
      <c r="A14" s="220" t="s">
        <v>825</v>
      </c>
      <c r="B14" s="305">
        <f>C4/SUM(C3:C8)*100</f>
        <v>29.579375848032562</v>
      </c>
      <c r="C14" s="302">
        <f>B4/SUM(B3:B8)*100</f>
        <v>28.306316377864725</v>
      </c>
      <c r="E14" s="286" t="s">
        <v>837</v>
      </c>
      <c r="F14" s="290">
        <f t="shared" ref="F14:G17" si="0">IF(ISBLANK(F4),"",F4)</f>
        <v>37.76</v>
      </c>
      <c r="G14" s="290">
        <f t="shared" si="0"/>
        <v>35</v>
      </c>
    </row>
    <row r="15" spans="1:16" x14ac:dyDescent="0.25">
      <c r="A15" s="220" t="s">
        <v>826</v>
      </c>
      <c r="B15" s="305">
        <f>C5/SUM(C3:C8)*100</f>
        <v>18.957162240744331</v>
      </c>
      <c r="C15" s="302">
        <f>B5/SUM(B3:B8)*100</f>
        <v>20.480715483510341</v>
      </c>
      <c r="E15" s="286" t="s">
        <v>838</v>
      </c>
      <c r="F15" s="290">
        <f t="shared" si="0"/>
        <v>7.59</v>
      </c>
      <c r="G15" s="290">
        <f t="shared" si="0"/>
        <v>8.86</v>
      </c>
    </row>
    <row r="16" spans="1:16" x14ac:dyDescent="0.25">
      <c r="A16" s="220" t="s">
        <v>827</v>
      </c>
      <c r="B16" s="305">
        <f>C6/SUM(C3:C8)*100</f>
        <v>16.127156425663888</v>
      </c>
      <c r="C16" s="302">
        <f>B6/SUM(B3:B8)*100</f>
        <v>18.177752934600335</v>
      </c>
      <c r="E16" s="286" t="s">
        <v>839</v>
      </c>
      <c r="F16" s="290">
        <f t="shared" si="0"/>
        <v>1.75</v>
      </c>
      <c r="G16" s="290">
        <f t="shared" si="0"/>
        <v>1.79</v>
      </c>
    </row>
    <row r="17" spans="1:18" x14ac:dyDescent="0.25">
      <c r="A17" s="220" t="s">
        <v>828</v>
      </c>
      <c r="B17" s="305">
        <f>C7/SUM(C3:C8)*100</f>
        <v>5.9701492537313428</v>
      </c>
      <c r="C17" s="302">
        <f>B7/SUM(B3:B8)*100</f>
        <v>6.2045835662381217</v>
      </c>
      <c r="E17" s="219" t="s">
        <v>840</v>
      </c>
      <c r="F17" s="291">
        <f t="shared" si="0"/>
        <v>0.61</v>
      </c>
      <c r="G17" s="291">
        <f t="shared" si="0"/>
        <v>0.8</v>
      </c>
    </row>
    <row r="18" spans="1:18" x14ac:dyDescent="0.25">
      <c r="A18" s="221" t="s">
        <v>829</v>
      </c>
      <c r="B18" s="306">
        <f>C8/SUM(C3:C8)*100</f>
        <v>3.6635006784260513</v>
      </c>
      <c r="C18" s="303">
        <f>B8/SUM(B3:B8)*100</f>
        <v>3.0408049189491337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25.702655553401822</v>
      </c>
      <c r="C22" s="301">
        <f>C13</f>
        <v>23.78982671883734</v>
      </c>
    </row>
    <row r="23" spans="1:18" x14ac:dyDescent="0.25">
      <c r="A23" s="220" t="s">
        <v>831</v>
      </c>
      <c r="B23" s="305">
        <f t="shared" ref="B23:C27" si="1">B14</f>
        <v>29.579375848032562</v>
      </c>
      <c r="C23" s="302">
        <f t="shared" si="1"/>
        <v>28.306316377864725</v>
      </c>
    </row>
    <row r="24" spans="1:18" x14ac:dyDescent="0.25">
      <c r="A24" s="307" t="s">
        <v>832</v>
      </c>
      <c r="B24" s="305">
        <f t="shared" si="1"/>
        <v>18.957162240744331</v>
      </c>
      <c r="C24" s="302">
        <f t="shared" si="1"/>
        <v>20.480715483510341</v>
      </c>
    </row>
    <row r="25" spans="1:18" x14ac:dyDescent="0.25">
      <c r="A25" s="220" t="s">
        <v>833</v>
      </c>
      <c r="B25" s="305">
        <f t="shared" si="1"/>
        <v>16.127156425663888</v>
      </c>
      <c r="C25" s="302">
        <f t="shared" si="1"/>
        <v>18.177752934600335</v>
      </c>
    </row>
    <row r="26" spans="1:18" x14ac:dyDescent="0.25">
      <c r="A26" s="220" t="s">
        <v>834</v>
      </c>
      <c r="B26" s="305">
        <f t="shared" si="1"/>
        <v>5.9701492537313428</v>
      </c>
      <c r="C26" s="302">
        <f t="shared" si="1"/>
        <v>6.2045835662381217</v>
      </c>
    </row>
    <row r="27" spans="1:18" x14ac:dyDescent="0.25">
      <c r="A27" s="308" t="s">
        <v>835</v>
      </c>
      <c r="B27" s="306">
        <f t="shared" si="1"/>
        <v>3.6635006784260513</v>
      </c>
      <c r="C27" s="303">
        <f t="shared" si="1"/>
        <v>3.0408049189491337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2699</v>
      </c>
      <c r="C34" s="110">
        <v>1529</v>
      </c>
      <c r="E34" s="297" t="s">
        <v>709</v>
      </c>
      <c r="F34" s="71">
        <v>53.55</v>
      </c>
      <c r="G34" s="211"/>
      <c r="K34" s="122" t="s">
        <v>16</v>
      </c>
      <c r="L34" s="71">
        <v>2.37</v>
      </c>
      <c r="M34" s="211"/>
    </row>
    <row r="35" spans="1:16" x14ac:dyDescent="0.25">
      <c r="A35" s="202" t="s">
        <v>704</v>
      </c>
      <c r="B35" s="212">
        <v>2431</v>
      </c>
      <c r="C35" s="160">
        <v>1421</v>
      </c>
      <c r="E35" s="298" t="s">
        <v>710</v>
      </c>
      <c r="F35" s="214">
        <v>35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1398</v>
      </c>
      <c r="C36" s="160">
        <v>731</v>
      </c>
      <c r="E36" s="298" t="s">
        <v>711</v>
      </c>
      <c r="F36" s="214">
        <v>8.86</v>
      </c>
      <c r="G36" s="211"/>
      <c r="K36" s="123" t="s">
        <v>213</v>
      </c>
      <c r="L36" s="73">
        <v>2.39</v>
      </c>
      <c r="M36" s="211"/>
      <c r="N36" s="288">
        <v>2022</v>
      </c>
    </row>
    <row r="37" spans="1:16" x14ac:dyDescent="0.25">
      <c r="A37" s="202" t="s">
        <v>706</v>
      </c>
      <c r="B37" s="212">
        <v>1134</v>
      </c>
      <c r="C37" s="160">
        <v>599</v>
      </c>
      <c r="E37" s="298" t="s">
        <v>712</v>
      </c>
      <c r="F37" s="214">
        <v>1.79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385</v>
      </c>
      <c r="C38" s="160">
        <v>249</v>
      </c>
      <c r="E38" s="299" t="s">
        <v>713</v>
      </c>
      <c r="F38" s="73">
        <v>0.8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171</v>
      </c>
      <c r="C39" s="111">
        <v>143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32.726883561643838</v>
      </c>
      <c r="C44" s="301">
        <f>B34/SUM(B34:B39)*100</f>
        <v>32.842540764176199</v>
      </c>
      <c r="E44" s="217" t="s">
        <v>836</v>
      </c>
      <c r="F44" s="289">
        <f>IF(ISBLANK(F34),"",F34)</f>
        <v>53.55</v>
      </c>
    </row>
    <row r="45" spans="1:16" x14ac:dyDescent="0.25">
      <c r="A45" s="220" t="s">
        <v>825</v>
      </c>
      <c r="B45" s="305">
        <f>C35/SUM(C34:C39)*100</f>
        <v>30.415239726027398</v>
      </c>
      <c r="C45" s="302">
        <f>B35/SUM(B34:B39)*100</f>
        <v>29.581406668289123</v>
      </c>
      <c r="E45" s="286" t="s">
        <v>837</v>
      </c>
      <c r="F45" s="290">
        <f t="shared" ref="F45:F48" si="2">IF(ISBLANK(F35),"",F35)</f>
        <v>35</v>
      </c>
    </row>
    <row r="46" spans="1:16" x14ac:dyDescent="0.25">
      <c r="A46" s="220" t="s">
        <v>826</v>
      </c>
      <c r="B46" s="305">
        <f>C36/SUM(C34:C39)*100</f>
        <v>15.64640410958904</v>
      </c>
      <c r="C46" s="302">
        <f>B36/SUM(B34:B39)*100</f>
        <v>17.011438306157217</v>
      </c>
      <c r="E46" s="286" t="s">
        <v>838</v>
      </c>
      <c r="F46" s="290">
        <f t="shared" si="2"/>
        <v>8.86</v>
      </c>
    </row>
    <row r="47" spans="1:16" x14ac:dyDescent="0.25">
      <c r="A47" s="220" t="s">
        <v>827</v>
      </c>
      <c r="B47" s="305">
        <f>C37/SUM(C34:C39)*100</f>
        <v>12.821061643835616</v>
      </c>
      <c r="C47" s="302">
        <f>B37/SUM(B34:B39)*100</f>
        <v>13.798977853492334</v>
      </c>
      <c r="E47" s="286" t="s">
        <v>839</v>
      </c>
      <c r="F47" s="290">
        <f t="shared" si="2"/>
        <v>1.79</v>
      </c>
    </row>
    <row r="48" spans="1:16" x14ac:dyDescent="0.25">
      <c r="A48" s="220" t="s">
        <v>828</v>
      </c>
      <c r="B48" s="305">
        <f>C38/SUM(C34:C39)*100</f>
        <v>5.3296232876712324</v>
      </c>
      <c r="C48" s="302">
        <f>B38/SUM(B34:B39)*100</f>
        <v>4.6848381601362865</v>
      </c>
      <c r="E48" s="219" t="s">
        <v>840</v>
      </c>
      <c r="F48" s="291">
        <f t="shared" si="2"/>
        <v>0.8</v>
      </c>
    </row>
    <row r="49" spans="1:3" x14ac:dyDescent="0.25">
      <c r="A49" s="221" t="s">
        <v>829</v>
      </c>
      <c r="B49" s="306">
        <f>C39/SUM(C34:C39)*100</f>
        <v>3.0607876712328768</v>
      </c>
      <c r="C49" s="303">
        <f>B39/SUM(B34:B39)*100</f>
        <v>2.0807982477488443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32.726883561643838</v>
      </c>
      <c r="C53" s="301">
        <f>C44</f>
        <v>32.842540764176199</v>
      </c>
    </row>
    <row r="54" spans="1:3" x14ac:dyDescent="0.25">
      <c r="A54" s="220" t="s">
        <v>831</v>
      </c>
      <c r="B54" s="305">
        <f t="shared" ref="B54:C54" si="3">B45</f>
        <v>30.415239726027398</v>
      </c>
      <c r="C54" s="302">
        <f t="shared" si="3"/>
        <v>29.581406668289123</v>
      </c>
    </row>
    <row r="55" spans="1:3" x14ac:dyDescent="0.25">
      <c r="A55" s="307" t="s">
        <v>832</v>
      </c>
      <c r="B55" s="305">
        <f t="shared" ref="B55:C55" si="4">B46</f>
        <v>15.64640410958904</v>
      </c>
      <c r="C55" s="302">
        <f t="shared" si="4"/>
        <v>17.011438306157217</v>
      </c>
    </row>
    <row r="56" spans="1:3" x14ac:dyDescent="0.25">
      <c r="A56" s="220" t="s">
        <v>833</v>
      </c>
      <c r="B56" s="305">
        <f t="shared" ref="B56:C56" si="5">B47</f>
        <v>12.821061643835616</v>
      </c>
      <c r="C56" s="302">
        <f t="shared" si="5"/>
        <v>13.798977853492334</v>
      </c>
    </row>
    <row r="57" spans="1:3" x14ac:dyDescent="0.25">
      <c r="A57" s="220" t="s">
        <v>834</v>
      </c>
      <c r="B57" s="305">
        <f t="shared" ref="B57:C57" si="6">B48</f>
        <v>5.3296232876712324</v>
      </c>
      <c r="C57" s="302">
        <f t="shared" si="6"/>
        <v>4.6848381601362865</v>
      </c>
    </row>
    <row r="58" spans="1:3" x14ac:dyDescent="0.25">
      <c r="A58" s="308" t="s">
        <v>835</v>
      </c>
      <c r="B58" s="306">
        <f t="shared" ref="B58:C58" si="7">B49</f>
        <v>3.0607876712328768</v>
      </c>
      <c r="C58" s="303">
        <f t="shared" si="7"/>
        <v>2.0807982477488443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2024-04-26T07:34:35Z</dcterms:modified>
</cp:coreProperties>
</file>