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<sst xmlns="http://schemas.openxmlformats.org/spreadsheetml/2006/main" count="6316" uniqueCount="2914">
  <si>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</si>
  <si>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</si>
  <si>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</si>
  <si>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</si>
  <si>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</si>
  <si>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</si>
  <si>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</si>
  <si>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</si>
  <si>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</si>
  <si>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</si>
  <si>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</si>
  <si>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</si>
  <si>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</si>
  <si>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</si>
  <si>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</si>
  <si>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</si>
  <si>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</si>
  <si>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</si>
  <si>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</si>
  <si>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</si>
  <si>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</si>
  <si>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</si>
  <si>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</si>
  <si>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</si>
  <si>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</si>
  <si>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</si>
  <si>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</si>
  <si>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</si>
  <si>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</si>
  <si>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</si>
  <si>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</si>
  <si>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</si>
  <si>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</si>
  <si>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</si>
  <si>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</si>
  <si>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</si>
  <si>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</si>
  <si>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</si>
  <si>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</si>
  <si>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</si>
  <si>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</si>
  <si>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</si>
  <si>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</si>
  <si>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</si>
  <si>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</si>
  <si>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</si>
  <si>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</si>
  <si>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</si>
  <si>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</si>
  <si>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</si>
  <si>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</si>
  <si>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</si>
  <si>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</si>
  <si>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</si>
  <si>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</si>
  <si>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</si>
  <si>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</si>
  <si>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</si>
  <si>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</si>
  <si>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</si>
  <si>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</si>
  <si>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</si>
  <si>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</si>
  <si>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</si>
  <si>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</si>
  <si>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</si>
  <si>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</si>
  <si>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</si>
  <si>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</si>
  <si>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</si>
  <si>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</si>
  <si>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</si>
  <si>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</si>
  <si>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</si>
  <si>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</si>
  <si>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</si>
  <si>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</si>
  <si>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</si>
  <si>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</si>
  <si>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</si>
  <si>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</si>
  <si>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</si>
  <si>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</si>
  <si>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</si>
  <si>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</si>
  <si>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</si>
  <si>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</si>
  <si>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</si>
  <si>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</si>
  <si>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</si>
  <si>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</si>
  <si>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</si>
  <si>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</si>
  <si>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</si>
  <si>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</si>
  <si>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</si>
  <si>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</si>
  <si>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</si>
  <si>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</si>
  <si>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</si>
  <si>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</si>
  <si>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</si>
  <si>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</si>
  <si>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</si>
  <si>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</si>
  <si>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</si>
  <si>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</si>
  <si>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</si>
  <si>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</si>
  <si>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</si>
  <si>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</si>
  <si>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</si>
  <si>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</si>
  <si>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</si>
  <si>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</si>
  <si>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</si>
  <si>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</si>
  <si>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</si>
  <si>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</si>
  <si>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</si>
  <si>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</si>
  <si>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</si>
  <si>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</si>
  <si>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</si>
  <si>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</si>
  <si>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</si>
  <si>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</si>
  <si>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</si>
  <si>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</si>
  <si>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</si>
  <si>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</si>
  <si>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</si>
  <si>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</si>
  <si>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</si>
  <si>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</si>
  <si>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</si>
  <si>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</si>
  <si>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</si>
  <si>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</si>
  <si>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</si>
  <si>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</si>
  <si>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</si>
  <si>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</si>
  <si>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</si>
  <si>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</si>
  <si>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</si>
  <si>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</si>
  <si>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</si>
  <si>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</si>
  <si>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</si>
  <si>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</si>
  <si>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</si>
  <si>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</si>
  <si>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</si>
  <si>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</si>
  <si>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</si>
  <si>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</si>
  <si>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</si>
  <si>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</si>
  <si>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</si>
  <si>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</si>
  <si>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</si>
  <si>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</si>
  <si>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</si>
  <si>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</si>
  <si>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</si>
  <si>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</si>
  <si>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</si>
  <si>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</si>
  <si>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</si>
  <si>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</si>
  <si>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</si>
  <si>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</si>
  <si>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</si>
  <si>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</si>
  <si>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</si>
  <si>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</si>
  <si>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</si>
  <si>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</si>
  <si>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</si>
  <si>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</si>
  <si>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</si>
  <si>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</si>
  <si>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</si>
  <si>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</si>
  <si>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</si>
  <si>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</si>
  <si>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</si>
  <si>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</si>
  <si>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</si>
  <si>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</si>
  <si>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</si>
  <si>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</si>
  <si>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</si>
  <si>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</si>
  <si>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</si>
  <si>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</si>
  <si>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</si>
  <si>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</si>
  <si>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</si>
  <si>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</si>
  <si>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</si>
  <si>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</si>
  <si>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</si>
  <si>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</si>
  <si>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</si>
  <si>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</si>
  <si>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</si>
  <si>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</si>
  <si>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</si>
  <si>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</si>
  <si>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</si>
  <si>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</si>
  <si>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</si>
  <si>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</si>
  <si>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</si>
  <si>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</si>
  <si>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</si>
  <si>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</si>
  <si>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</si>
  <si>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</si>
  <si>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</si>
  <si>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</si>
  <si>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</si>
  <si>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</si>
  <si>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</si>
  <si>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</si>
  <si>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</si>
  <si>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</si>
  <si>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</si>
  <si>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</si>
  <si>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</si>
  <si>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</si>
  <si>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</si>
  <si>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</si>
  <si>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</si>
  <si>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</si>
  <si>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</si>
  <si>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</si>
  <si>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</si>
  <si>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</si>
  <si>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</si>
  <si>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</si>
  <si>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</si>
  <si>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</si>
  <si>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</si>
  <si>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</si>
  <si>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</si>
  <si>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</si>
  <si>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</si>
  <si>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</si>
  <si>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</si>
  <si>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</si>
  <si>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</si>
  <si>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</si>
  <si>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</si>
  <si>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</si>
  <si>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</si>
  <si>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</si>
  <si>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</si>
  <si>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</si>
  <si>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</si>
  <si>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</si>
  <si>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</si>
  <si>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</si>
  <si>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</si>
  <si>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</si>
  <si>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</si>
  <si>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</si>
  <si>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</si>
  <si>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</si>
  <si>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</si>
  <si>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</si>
  <si>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</si>
  <si>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</si>
  <si>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</si>
  <si>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</si>
  <si>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</si>
  <si>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</si>
  <si>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</si>
  <si>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</si>
  <si>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</si>
  <si>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</si>
  <si>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</si>
  <si>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</si>
  <si>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</si>
  <si>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</si>
  <si>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</si>
  <si>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</si>
  <si>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</si>
  <si>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</si>
  <si>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</si>
  <si>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</si>
  <si>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</si>
  <si>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</si>
  <si>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</si>
  <si>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</si>
  <si>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</si>
  <si>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</si>
  <si>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</si>
  <si>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</si>
  <si>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</si>
  <si>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</si>
  <si>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</si>
  <si>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</si>
  <si>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</si>
  <si>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</si>
  <si>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</si>
  <si>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</si>
  <si>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</si>
  <si>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</si>
  <si>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</si>
  <si>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</si>
  <si>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</si>
  <si>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</si>
  <si>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</si>
  <si>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</si>
  <si>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</si>
  <si>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</si>
  <si>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</si>
  <si>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</si>
  <si>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</si>
  <si>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</si>
  <si>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</si>
  <si>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</si>
  <si>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</si>
  <si>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</si>
  <si>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</si>
  <si>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</si>
  <si>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</si>
  <si>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</si>
  <si>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</si>
  <si>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</si>
  <si>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</si>
  <si>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</si>
  <si>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</si>
  <si>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</si>
  <si>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</si>
  <si>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</si>
  <si>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</si>
  <si>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</si>
  <si>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</si>
  <si>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</si>
  <si>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</si>
  <si>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</si>
  <si>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</si>
  <si>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</si>
  <si>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</si>
  <si>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</si>
  <si>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</si>
  <si>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</si>
  <si>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</si>
  <si>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</si>
  <si>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</si>
  <si>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</si>
  <si>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</si>
  <si>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</si>
  <si>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</si>
  <si>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</si>
  <si>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</si>
  <si>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</si>
  <si>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</si>
  <si>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</si>
  <si>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</si>
  <si>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</si>
  <si>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</si>
  <si>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</si>
  <si>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</si>
  <si>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</si>
  <si>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</si>
  <si>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</si>
  <si>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</si>
  <si>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</si>
  <si>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</si>
  <si>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</si>
  <si>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</si>
  <si>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</si>
  <si>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</si>
  <si>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</si>
  <si>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</si>
  <si>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</si>
  <si>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</si>
  <si>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</si>
  <si>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</si>
  <si>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</si>
  <si>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</si>
  <si>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</si>
  <si>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</si>
  <si>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</si>
  <si>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</si>
  <si>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</si>
  <si>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</si>
  <si>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</si>
  <si>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</si>
  <si>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</si>
  <si>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</si>
  <si>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</si>
  <si>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</si>
  <si>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</si>
  <si>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</si>
  <si>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</si>
  <si>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</si>
  <si>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</si>
  <si>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</si>
  <si>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</si>
  <si>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</si>
  <si>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</si>
  <si>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</si>
  <si>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</si>
  <si>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</si>
  <si>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</si>
  <si>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</si>
  <si>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</si>
  <si>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</si>
  <si>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</si>
  <si>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</si>
  <si>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</si>
  <si>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</si>
  <si>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</si>
  <si>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</si>
  <si>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</si>
  <si>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</si>
  <si>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</si>
  <si>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</si>
  <si>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</si>
  <si>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</si>
  <si>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</si>
  <si>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</si>
  <si>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</si>
  <si>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</si>
  <si>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</si>
  <si>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</si>
  <si>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</si>
  <si>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</si>
  <si>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</si>
  <si>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</si>
  <si>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</si>
  <si>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</si>
  <si>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</si>
  <si>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</si>
  <si>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</si>
  <si>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</si>
  <si>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</si>
  <si>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</si>
  <si>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</si>
  <si>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</si>
  <si>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</si>
  <si>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</si>
  <si>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</si>
  <si>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</si>
  <si>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</si>
  <si>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</si>
  <si>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</si>
  <si>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</si>
  <si>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</si>
  <si>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</si>
  <si>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</si>
  <si>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</si>
  <si>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</si>
  <si>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</si>
  <si>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</si>
  <si>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</si>
  <si>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</si>
  <si>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</si>
  <si>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</si>
  <si>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</si>
  <si>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</si>
  <si>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</si>
  <si>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</si>
  <si>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</si>
  <si>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</si>
  <si>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</si>
  <si>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</si>
  <si>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</si>
  <si>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</si>
  <si>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</si>
  <si>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</si>
  <si>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</si>
  <si>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</si>
  <si>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</si>
  <si>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</si>
  <si>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</si>
  <si>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</si>
  <si>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</si>
  <si>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</si>
  <si>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</si>
  <si>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</si>
  <si>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</si>
  <si>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</si>
  <si>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</si>
  <si>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</si>
  <si>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</si>
  <si>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</si>
  <si>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</si>
  <si>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</si>
  <si>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</si>
  <si>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</si>
  <si>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</si>
  <si>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</si>
  <si>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</si>
  <si>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</si>
  <si>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</si>
  <si>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</si>
  <si>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</si>
  <si>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</si>
  <si>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</si>
  <si>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</si>
  <si>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</si>
  <si>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</si>
  <si>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</si>
  <si>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</si>
  <si>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</si>
  <si>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</si>
  <si>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</si>
  <si>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</si>
  <si>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</si>
  <si>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</si>
  <si>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</si>
  <si>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</si>
  <si>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</si>
  <si>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</si>
  <si>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</si>
  <si>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</si>
  <si>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</si>
  <si>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</si>
  <si>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</si>
  <si>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</si>
  <si>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</si>
  <si>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</si>
  <si>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</si>
  <si>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</si>
  <si>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</si>
  <si>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</si>
  <si>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</si>
  <si>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</si>
  <si>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</si>
  <si>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</si>
  <si>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</si>
  <si>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</si>
  <si>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</si>
  <si>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</si>
  <si>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</si>
  <si>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</si>
  <si>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</si>
  <si>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</si>
  <si>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</si>
  <si>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</si>
  <si>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</si>
  <si>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</si>
  <si>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</si>
  <si>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</si>
  <si>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</si>
  <si>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</si>
  <si>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</si>
  <si>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</si>
  <si>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</si>
  <si>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</si>
  <si>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</si>
  <si>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</si>
  <si>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</si>
  <si>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</si>
  <si>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</si>
  <si>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</si>
  <si>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</si>
  <si>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</si>
  <si>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</si>
  <si>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</si>
  <si>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</si>
  <si>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</si>
  <si>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</si>
  <si>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</si>
  <si>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</si>
  <si>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</si>
  <si>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</si>
  <si>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</si>
  <si>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</si>
  <si>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</si>
  <si>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</si>
  <si>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</si>
  <si>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</si>
  <si>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</si>
  <si>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</si>
  <si>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</si>
  <si>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</si>
  <si>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</si>
  <si>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</si>
  <si>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</si>
  <si>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</si>
  <si>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</si>
  <si>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</si>
  <si>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</si>
  <si>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</si>
  <si>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</si>
  <si>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</si>
  <si>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</si>
  <si>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</si>
  <si>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</si>
  <si>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</si>
  <si>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</si>
  <si>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</si>
  <si>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</si>
  <si>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</si>
  <si>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</si>
  <si>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</si>
  <si>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</si>
  <si>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</si>
  <si>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</si>
  <si>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</si>
  <si>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</si>
  <si>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</si>
  <si>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</si>
  <si>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</si>
  <si>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</si>
  <si>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</si>
  <si>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</si>
  <si>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</si>
  <si>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</si>
  <si>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</si>
  <si>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</si>
  <si>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</si>
  <si>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</si>
  <si>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</si>
  <si>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</si>
  <si>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</si>
  <si>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</si>
  <si>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</si>
  <si>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</si>
  <si>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</si>
  <si>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</si>
  <si>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</si>
  <si>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</si>
  <si>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</si>
  <si>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</si>
  <si>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</si>
  <si>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</si>
  <si>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</si>
  <si>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</si>
  <si>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</si>
  <si>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</si>
  <si>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</si>
  <si>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</si>
  <si>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</si>
  <si>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</si>
  <si>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</si>
  <si>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</si>
  <si>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</si>
  <si>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</si>
  <si>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</si>
  <si>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</si>
  <si>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</si>
  <si>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</si>
  <si>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</si>
  <si>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</si>
  <si>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</si>
  <si>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</si>
  <si>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</si>
  <si>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</si>
  <si>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</si>
  <si>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</si>
  <si>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</si>
  <si>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</si>
  <si>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</si>
  <si>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</si>
  <si>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</si>
  <si>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</si>
  <si>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</si>
  <si>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</si>
  <si>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</si>
  <si>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</si>
  <si>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</si>
  <si>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</si>
  <si>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</si>
  <si>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</si>
  <si>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</si>
  <si>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</si>
  <si>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</si>
  <si>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</si>
  <si>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</si>
  <si>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</si>
  <si>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</si>
  <si>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</si>
  <si>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</si>
  <si>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</si>
  <si>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</si>
  <si>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</si>
  <si>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</si>
  <si>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</si>
  <si>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</si>
  <si>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</si>
  <si>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</si>
  <si>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</si>
  <si>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</si>
  <si>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</si>
  <si>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</si>
  <si>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</si>
  <si>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</si>
  <si>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</si>
  <si>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</si>
  <si>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</si>
  <si>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</si>
  <si>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</si>
  <si>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</si>
  <si>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</si>
  <si>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</si>
  <si>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</si>
  <si>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</si>
  <si>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</si>
  <si>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</si>
  <si>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</si>
  <si>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</si>
  <si>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</si>
  <si>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</si>
  <si>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</si>
  <si>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</si>
  <si>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</si>
  <si>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</si>
  <si>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</si>
  <si>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</si>
  <si>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</si>
  <si>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</si>
  <si>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</si>
  <si>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</si>
  <si>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</si>
  <si>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</si>
  <si>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</si>
  <si>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</si>
  <si>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</si>
  <si>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</si>
  <si>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</si>
  <si>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</si>
  <si>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</si>
  <si>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</si>
  <si>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</si>
  <si>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</si>
  <si>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</si>
  <si>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</si>
  <si>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</si>
  <si>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</si>
  <si>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</si>
  <si>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</si>
  <si>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</si>
  <si>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</si>
  <si>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</si>
  <si>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</si>
  <si>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</si>
  <si>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</si>
  <si>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</si>
  <si>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</si>
  <si>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</si>
  <si>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</si>
  <si>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</si>
  <si>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</si>
  <si>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</si>
  <si>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</si>
  <si>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</si>
  <si>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</si>
  <si>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</si>
  <si>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</si>
  <si>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</si>
  <si>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</si>
  <si>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</si>
  <si>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</si>
  <si>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</si>
  <si>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</si>
  <si>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</si>
  <si>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</si>
  <si>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</si>
  <si>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</si>
  <si>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</si>
  <si>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</si>
  <si>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</si>
  <si>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</si>
  <si>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</si>
  <si>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</si>
  <si>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</si>
  <si>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</si>
  <si>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</si>
  <si>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</si>
  <si>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</si>
  <si>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</si>
  <si>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</si>
  <si>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</si>
  <si>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</si>
  <si>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</si>
  <si>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</si>
  <si>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</si>
  <si>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</si>
  <si>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</si>
  <si>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</si>
  <si>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</si>
  <si>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</si>
  <si>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</si>
  <si>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</si>
  <si>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</si>
  <si>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</si>
  <si>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</si>
  <si>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</si>
  <si>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</si>
  <si>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</si>
  <si>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</si>
  <si>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</si>
  <si>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</si>
  <si>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</si>
  <si>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</si>
  <si>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</si>
  <si>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</si>
  <si>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</si>
  <si>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</si>
  <si>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</si>
  <si>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</si>
  <si>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</si>
  <si>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</si>
  <si>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</si>
  <si>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</si>
  <si>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</si>
  <si>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</si>
  <si>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</si>
  <si>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</si>
  <si>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</si>
  <si>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</si>
  <si>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</si>
  <si>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</si>
  <si>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</si>
  <si>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</si>
  <si>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</si>
  <si>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</si>
  <si>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</si>
  <si>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</si>
  <si>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</si>
  <si>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</si>
  <si>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</si>
  <si>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</si>
  <si>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</si>
  <si>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</si>
  <si>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</si>
  <si>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</si>
  <si>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</si>
  <si>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</si>
  <si>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</si>
  <si>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</si>
  <si>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</si>
  <si>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</si>
  <si>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</si>
  <si>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</si>
  <si>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</si>
  <si>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</si>
  <si>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</si>
  <si>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</si>
  <si>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</si>
  <si>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</si>
  <si>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</si>
  <si>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</si>
  <si>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</si>
  <si>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</si>
  <si>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</si>
  <si>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</si>
  <si>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</si>
  <si>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</si>
  <si>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</si>
  <si>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</si>
  <si>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</si>
  <si>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</si>
  <si>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</si>
  <si>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</si>
  <si>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</si>
  <si>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</si>
  <si>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</si>
  <si>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</si>
  <si>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</si>
  <si>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</si>
  <si>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</si>
  <si>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</si>
  <si>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</si>
  <si>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</si>
  <si>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</si>
  <si>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</si>
  <si>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</si>
  <si>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</si>
  <si>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</si>
  <si>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</si>
  <si>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</si>
  <si>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</si>
  <si>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</si>
  <si>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</si>
  <si>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</si>
  <si>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</si>
  <si>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</si>
  <si>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</si>
  <si>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</si>
  <si>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</si>
  <si>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</si>
  <si>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</si>
  <si>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</si>
  <si>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</si>
  <si>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</si>
  <si>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</si>
  <si>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</si>
  <si>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</si>
  <si>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</si>
  <si>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</si>
  <si>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</si>
  <si>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</si>
  <si>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</si>
  <si>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</si>
  <si>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</si>
  <si>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</si>
  <si>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</si>
  <si>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</si>
  <si>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</si>
  <si>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</si>
  <si>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</si>
  <si>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</si>
  <si>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</si>
  <si>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</si>
  <si>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</si>
  <si>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</si>
  <si>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</si>
  <si>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</si>
  <si>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</si>
  <si>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</si>
  <si>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</si>
  <si>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</si>
  <si>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</si>
  <si>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</si>
  <si>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</si>
  <si>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</si>
  <si>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</si>
  <si>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</si>
  <si>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</si>
  <si>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</si>
  <si>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</si>
  <si>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</si>
  <si>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</si>
  <si>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</si>
  <si>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</si>
  <si>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</si>
  <si>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</si>
  <si>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</si>
  <si>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</si>
  <si>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</si>
  <si>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</si>
  <si>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</si>
  <si>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</si>
  <si>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</si>
  <si>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</si>
  <si>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</si>
  <si>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</si>
  <si>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</si>
  <si>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</si>
  <si>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</si>
  <si>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</si>
  <si>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</si>
  <si>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</si>
  <si>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</si>
  <si>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</si>
  <si>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</si>
  <si>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</si>
  <si>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</si>
  <si>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</si>
  <si>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</si>
  <si>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</si>
  <si>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</si>
  <si>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</si>
  <si>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</si>
  <si>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</si>
  <si>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</si>
  <si>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</si>
  <si>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</si>
  <si>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</si>
  <si>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</si>
  <si>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</si>
  <si>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</si>
  <si>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</si>
  <si>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</si>
  <si>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</si>
  <si>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</si>
  <si>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</si>
  <si>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</si>
  <si>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</si>
  <si>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</si>
  <si>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</si>
  <si>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</si>
  <si>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</si>
  <si>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</si>
  <si>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</si>
  <si>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</si>
  <si>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</si>
  <si>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</si>
  <si>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</si>
  <si>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</si>
  <si>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</si>
  <si>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</si>
  <si>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</si>
  <si>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</si>
  <si>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</si>
  <si>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</si>
  <si>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</si>
  <si>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</si>
  <si>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</si>
  <si>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</si>
  <si>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</si>
  <si>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</si>
  <si>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</si>
  <si>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</si>
  <si>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</si>
  <si>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</si>
  <si>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</si>
  <si>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</si>
  <si>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</si>
  <si>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</si>
  <si>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</si>
  <si>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</si>
  <si>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</si>
  <si>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</si>
  <si>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</si>
  <si>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</si>
  <si>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</si>
  <si>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</si>
  <si>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</si>
  <si>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</si>
  <si>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</si>
  <si>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</si>
  <si>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</si>
  <si>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</si>
  <si>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</si>
  <si>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</si>
  <si>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</si>
  <si>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</si>
  <si>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</si>
  <si>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</si>
  <si>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</si>
  <si>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</si>
  <si>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</si>
  <si>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</si>
  <si>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</si>
  <si>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</si>
  <si>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</si>
  <si>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</si>
  <si>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</si>
  <si>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</si>
  <si>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</si>
  <si>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</si>
  <si>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</si>
  <si>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</si>
  <si>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</si>
  <si>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</si>
  <si>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</si>
  <si>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</si>
  <si>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</si>
  <si>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</si>
  <si>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</si>
  <si>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</si>
  <si>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</si>
  <si>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</si>
  <si>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</si>
  <si>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</si>
  <si>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</si>
  <si>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</si>
  <si>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</si>
  <si>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</si>
  <si>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</si>
  <si>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</si>
  <si>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</si>
  <si>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</si>
  <si>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</si>
  <si>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</si>
  <si>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</si>
  <si>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</si>
  <si>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</si>
  <si>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</si>
  <si>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</si>
  <si>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</si>
  <si>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</si>
  <si>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</si>
  <si>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</si>
  <si>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</si>
  <si>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</si>
  <si>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</si>
  <si>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</si>
  <si>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</si>
  <si>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</si>
  <si>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</si>
  <si>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</si>
  <si>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</si>
  <si>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</si>
  <si>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</si>
  <si>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</si>
  <si>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</si>
  <si>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</si>
  <si>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</si>
  <si>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</si>
  <si>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</si>
  <si>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</si>
  <si>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</si>
  <si>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</si>
  <si>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</si>
  <si>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</si>
  <si>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</si>
  <si>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</si>
  <si>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</si>
  <si>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</si>
  <si>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</si>
  <si>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</si>
  <si>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</si>
  <si>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</si>
  <si>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</si>
  <si>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</si>
  <si>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</si>
  <si>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</si>
  <si>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</si>
  <si>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</si>
  <si>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</si>
  <si>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</si>
  <si>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</si>
  <si>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</si>
  <si>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</si>
  <si>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</si>
  <si>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</si>
  <si>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</si>
  <si>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</si>
  <si>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</si>
  <si>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</si>
  <si>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</si>
  <si>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</si>
  <si>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</si>
  <si>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</si>
  <si>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</si>
  <si>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</si>
  <si>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</si>
  <si>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</si>
  <si>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</si>
  <si>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</si>
  <si>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</si>
  <si>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</si>
  <si>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</si>
  <si>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</si>
  <si>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</si>
  <si>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</si>
  <si>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</si>
  <si>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</si>
  <si>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</si>
  <si>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</si>
  <si>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</si>
  <si>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</si>
  <si>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</si>
  <si>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</si>
  <si>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</si>
  <si>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</si>
  <si>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</si>
  <si>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</si>
  <si>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</si>
  <si>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</si>
  <si>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</si>
  <si>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</si>
  <si>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</si>
  <si>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</si>
  <si>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</si>
  <si>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</si>
  <si>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</si>
  <si>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</si>
  <si>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</si>
  <si>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</si>
  <si>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</si>
  <si>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</si>
  <si>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</si>
  <si>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</si>
  <si>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</si>
  <si>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</si>
  <si>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</si>
  <si>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</si>
  <si>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</si>
  <si>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</si>
  <si>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</si>
  <si>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</si>
  <si>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</si>
  <si>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</si>
  <si>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</si>
  <si>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</si>
  <si>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</si>
  <si>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</si>
  <si>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</si>
  <si>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</si>
  <si>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</si>
  <si>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</si>
  <si>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</si>
  <si>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</si>
  <si>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</si>
  <si>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</si>
  <si>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</si>
  <si>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</si>
  <si>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</si>
  <si>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</si>
  <si>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</si>
  <si>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</si>
  <si>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</si>
  <si>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</si>
  <si>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</si>
  <si>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</si>
  <si>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</si>
  <si>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</si>
  <si>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</si>
  <si>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</si>
  <si>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</si>
  <si>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</si>
  <si>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</si>
  <si>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</si>
  <si>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</si>
  <si>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</si>
  <si>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</si>
  <si>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</si>
  <si>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</si>
  <si>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</si>
  <si>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</si>
  <si>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</si>
  <si>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</si>
  <si>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</si>
  <si>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</si>
  <si>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</si>
  <si>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</si>
  <si>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</si>
  <si>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</si>
  <si>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</si>
  <si>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</si>
  <si>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</si>
  <si>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</si>
  <si>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</si>
  <si>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</si>
  <si>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</si>
  <si>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</si>
  <si>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</si>
  <si>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</si>
  <si>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</si>
  <si>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</si>
  <si>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</si>
  <si>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</si>
  <si>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</si>
  <si>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</si>
  <si>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</si>
  <si>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</si>
  <si>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</si>
  <si>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</si>
  <si>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</si>
  <si>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</si>
  <si>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</si>
  <si>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</si>
  <si>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</si>
  <si>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</si>
  <si>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</si>
  <si>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</si>
  <si>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</si>
  <si>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</si>
  <si>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</si>
  <si>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</si>
  <si>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</si>
  <si>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</si>
  <si>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</si>
  <si>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</si>
  <si>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</si>
  <si>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</si>
  <si>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</si>
  <si>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</si>
  <si>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</si>
  <si>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</si>
  <si>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</si>
  <si>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</si>
  <si>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</si>
  <si>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</si>
  <si>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</si>
  <si>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</si>
  <si>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</si>
  <si>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</si>
  <si>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</si>
  <si>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</si>
  <si>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</si>
  <si>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</si>
  <si>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</si>
  <si>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</si>
  <si>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</si>
  <si>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</si>
  <si>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</si>
  <si>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</si>
  <si>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</si>
  <si>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</si>
  <si>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</si>
  <si>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</si>
  <si>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</si>
  <si>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</si>
  <si>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</si>
  <si>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</si>
  <si>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</si>
  <si>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</si>
  <si>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</si>
  <si>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</si>
  <si>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</si>
  <si>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</si>
  <si>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</si>
  <si>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</si>
  <si>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</si>
  <si>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</si>
  <si>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</si>
  <si>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</si>
  <si>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</si>
  <si>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</si>
  <si>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</si>
  <si>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</si>
  <si>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</si>
  <si>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</si>
  <si>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</si>
  <si>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</si>
  <si>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</si>
  <si>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</si>
  <si>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</si>
  <si>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</si>
  <si>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</si>
  <si>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</si>
  <si>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</si>
  <si>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</si>
  <si>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</si>
  <si>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</si>
  <si>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</si>
  <si>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</si>
  <si>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</si>
  <si>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</si>
  <si>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</si>
  <si>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</si>
  <si>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</si>
  <si>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</si>
  <si>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</si>
  <si>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</si>
  <si>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</si>
  <si>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</si>
  <si>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</si>
  <si>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</si>
  <si>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</si>
  <si>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</si>
  <si>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</si>
  <si>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</si>
  <si>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</si>
  <si>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</si>
  <si>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</si>
  <si>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</si>
  <si>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</si>
  <si>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</si>
  <si>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</si>
  <si>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</si>
  <si>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</si>
  <si>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</si>
  <si>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</si>
  <si>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</si>
  <si>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</si>
  <si>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</si>
  <si>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</si>
  <si>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</si>
  <si>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</si>
  <si>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</si>
  <si>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</si>
  <si>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</si>
  <si>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</si>
  <si>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</si>
  <si>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</si>
  <si>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</si>
  <si>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</si>
  <si>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</si>
  <si>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</si>
  <si>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</si>
  <si>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</si>
  <si>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</si>
  <si>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</si>
  <si>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</si>
  <si>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</si>
  <si>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</si>
  <si>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</si>
  <si>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</si>
  <si>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</si>
  <si>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</si>
  <si>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</si>
  <si>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</si>
  <si>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</si>
  <si>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</si>
  <si>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</si>
  <si>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</si>
  <si>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</si>
  <si>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</si>
  <si>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</si>
  <si>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</si>
  <si>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</si>
  <si>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</si>
  <si>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</si>
  <si>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</si>
  <si>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</si>
  <si>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</si>
  <si>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</si>
  <si>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</si>
  <si>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</si>
  <si>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</si>
  <si>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</si>
  <si>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</si>
  <si>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</si>
  <si>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</si>
  <si>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</si>
  <si>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</si>
  <si>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</si>
  <si>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</si>
  <si>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</si>
  <si>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</si>
  <si>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</si>
  <si>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</si>
  <si>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</si>
  <si>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</si>
  <si>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</si>
  <si>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</si>
  <si>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</si>
  <si>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</si>
  <si>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</si>
  <si>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</si>
  <si>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</si>
  <si>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</si>
  <si>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</si>
  <si>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</si>
  <si>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</si>
  <si>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</si>
  <si>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</si>
  <si>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</si>
  <si>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</si>
  <si>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</si>
  <si>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</si>
  <si>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</si>
  <si>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</si>
  <si>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</si>
  <si>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</si>
  <si>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</si>
  <si>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</si>
  <si>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</si>
  <si>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</si>
  <si>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</si>
  <si>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</si>
  <si>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</si>
  <si>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</si>
  <si>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</si>
  <si>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</si>
  <si>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</si>
  <si>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</si>
  <si>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</si>
  <si>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</si>
  <si>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</si>
  <si>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</si>
  <si>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</si>
  <si>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</si>
  <si>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</si>
  <si>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</si>
  <si>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</si>
  <si>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</si>
  <si>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</si>
  <si>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</si>
  <si>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</si>
  <si>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</si>
  <si>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</si>
  <si>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</si>
  <si>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</si>
  <si>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</si>
  <si>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</si>
  <si>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</si>
  <si>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</si>
  <si>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</si>
  <si>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</si>
  <si>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</si>
  <si>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</si>
  <si>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</si>
  <si>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</si>
  <si>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</si>
  <si>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</si>
  <si>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</si>
  <si>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</si>
  <si>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</si>
  <si>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</si>
  <si>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</si>
  <si>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</si>
  <si>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</si>
  <si>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</si>
  <si>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</si>
  <si>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</si>
  <si>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</si>
  <si>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</si>
  <si>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</si>
  <si>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</si>
  <si>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</si>
  <si>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</si>
  <si>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</si>
  <si>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</si>
  <si>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</si>
  <si>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</si>
  <si>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</si>
  <si>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</si>
  <si>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</si>
  <si>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</si>
  <si>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</si>
  <si>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</si>
  <si>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</si>
  <si>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</si>
  <si>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</si>
  <si>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</si>
  <si>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</si>
  <si>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</si>
  <si>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</si>
  <si>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</si>
  <si>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</si>
  <si>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</si>
  <si>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</si>
  <si>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</si>
  <si>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</si>
  <si>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</si>
  <si>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</si>
  <si>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</si>
  <si>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</si>
  <si>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</si>
  <si>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</si>
  <si>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</si>
  <si>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</si>
  <si>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</si>
  <si>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</si>
  <si>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</si>
  <si>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</si>
  <si>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</si>
  <si>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</si>
  <si>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</si>
  <si>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</si>
  <si>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</si>
  <si>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</si>
  <si>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</si>
  <si>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</si>
  <si>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</si>
  <si>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</si>
  <si>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</si>
  <si>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</si>
  <si>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</si>
  <si>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</si>
  <si>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</si>
  <si>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</si>
  <si>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</si>
  <si>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</si>
  <si>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</si>
  <si>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</si>
  <si>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</si>
  <si>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</si>
  <si>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</si>
  <si>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</si>
  <si>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</si>
  <si>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</si>
  <si>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</si>
  <si>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</si>
  <si>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</si>
  <si>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</si>
  <si>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</si>
  <si>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</si>
  <si>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</si>
  <si>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</si>
  <si>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</si>
  <si>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</si>
  <si>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</si>
  <si>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</si>
  <si>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</si>
  <si>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</si>
  <si>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</si>
  <si>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</si>
  <si>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</si>
  <si>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</si>
  <si>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</si>
  <si>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</si>
  <si>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</si>
  <si>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</si>
  <si>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</si>
  <si>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</si>
  <si>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</si>
  <si>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</si>
  <si>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</si>
  <si>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</si>
  <si>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</si>
  <si>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</si>
  <si>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</si>
  <si>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</si>
  <si>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</si>
  <si>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</si>
  <si>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</si>
  <si>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</si>
  <si>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</si>
  <si>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</si>
  <si>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</si>
  <si>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</si>
  <si>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</si>
  <si>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</si>
  <si>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</si>
  <si>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</si>
  <si>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</si>
  <si>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</si>
  <si>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</si>
  <si>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</si>
  <si>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</si>
  <si>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</si>
  <si>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</si>
  <si>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</si>
  <si>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</si>
  <si>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</si>
  <si>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</si>
  <si>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</si>
  <si>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</si>
  <si>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</si>
  <si>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</si>
  <si>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</si>
  <si>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</si>
  <si>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</si>
  <si>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</si>
  <si>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</si>
  <si>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</si>
  <si>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</si>
  <si>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</si>
  <si>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</si>
  <si>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</si>
  <si>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</si>
  <si>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</si>
  <si>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</si>
  <si>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</si>
  <si>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</si>
  <si>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</si>
  <si>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</si>
  <si>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</si>
  <si>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</si>
  <si>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</si>
  <si>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</si>
  <si>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</si>
  <si>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</si>
  <si>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</si>
  <si>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</si>
  <si>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</si>
  <si>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</si>
  <si>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</si>
  <si>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</si>
  <si>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</si>
  <si>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</si>
  <si>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</si>
  <si>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</si>
  <si>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</si>
  <si>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</si>
  <si>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</si>
  <si>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</si>
  <si>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</si>
  <si>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</si>
  <si>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</si>
  <si>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</si>
  <si>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</si>
  <si>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</si>
  <si>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</si>
  <si>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</si>
  <si>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</si>
  <si>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</si>
  <si>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</si>
  <si>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</si>
  <si>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</si>
  <si>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</si>
  <si>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</si>
  <si>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</si>
  <si>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</si>
  <si>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</si>
  <si>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</si>
  <si>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</si>
  <si>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</si>
  <si>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</si>
  <si>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</si>
  <si>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</si>
  <si>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</si>
  <si>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</si>
  <si>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</si>
  <si>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</si>
  <si>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</si>
  <si>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</si>
  <si>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</si>
  <si>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</si>
  <si>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</si>
  <si>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</si>
  <si>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</si>
  <si>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</si>
  <si>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</si>
  <si>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</si>
  <si>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</si>
  <si>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</si>
  <si>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</si>
  <si>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</si>
  <si>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</si>
  <si>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</si>
  <si>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</si>
  <si>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</si>
  <si>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</si>
  <si>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</si>
  <si>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</si>
  <si>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</si>
  <si>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</si>
  <si>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</si>
  <si>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</si>
  <si>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</si>
  <si>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</si>
  <si>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</si>
  <si>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</si>
  <si>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</si>
  <si>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</si>
  <si>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</si>
  <si>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</si>
  <si>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</si>
  <si>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</si>
  <si>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</si>
  <si>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</si>
  <si>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</si>
  <si>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</si>
  <si>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</si>
  <si>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</si>
  <si>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</si>
  <si>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</si>
  <si>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</si>
  <si>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</si>
  <si>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</si>
  <si>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</si>
  <si>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</si>
  <si>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</si>
  <si>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</si>
  <si>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</si>
  <si>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</si>
  <si>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</si>
  <si>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</si>
  <si>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</si>
  <si>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</si>
  <si>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</si>
  <si>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</si>
  <si>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</si>
  <si>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</si>
  <si>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</si>
  <si>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</si>
  <si>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</si>
  <si>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</si>
  <si>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</si>
  <si>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</si>
  <si>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</si>
  <si>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</si>
  <si>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</si>
  <si>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</si>
  <si>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</si>
  <si>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</si>
  <si>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</si>
  <si>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</si>
  <si>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</si>
  <si>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</si>
  <si>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</si>
  <si>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</si>
  <si>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</si>
  <si>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</si>
  <si>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</si>
  <si>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</si>
  <si>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</si>
  <si>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</si>
  <si>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</si>
  <si>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</si>
  <si>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</si>
  <si>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</si>
  <si>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</si>
  <si>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</si>
  <si>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</si>
  <si>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</si>
  <si>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</si>
  <si>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</si>
  <si>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</si>
  <si>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</si>
  <si>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</si>
  <si>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</si>
  <si>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</si>
  <si>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</si>
  <si>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</si>
  <si>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</si>
  <si>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</si>
  <si>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</si>
  <si>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</si>
  <si>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</si>
  <si>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</si>
  <si>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</si>
  <si>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</si>
  <si>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</si>
  <si>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</si>
  <si>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</si>
  <si>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</si>
  <si>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</si>
  <si>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</si>
  <si>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</si>
  <si>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</si>
  <si>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</si>
  <si>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</si>
  <si>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</si>
  <si>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</si>
  <si>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</si>
  <si>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</si>
  <si>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</si>
  <si>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</si>
  <si>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</si>
  <si>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</si>
  <si>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</si>
  <si>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</si>
  <si>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</si>
  <si>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</si>
  <si>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</si>
  <si>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</si>
  <si>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</si>
  <si>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</si>
  <si>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</si>
  <si>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</si>
  <si>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</si>
  <si>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</si>
  <si>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</si>
  <si>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</si>
  <si>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</si>
  <si>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</si>
  <si>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</si>
  <si>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</si>
  <si>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</si>
  <si>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</si>
  <si>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</si>
  <si>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</si>
  <si>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</si>
  <si>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</si>
  <si>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</si>
  <si>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</si>
  <si>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</si>
  <si>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</si>
  <si>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</si>
  <si>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</si>
  <si>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</si>
  <si>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</si>
  <si>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</si>
  <si>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</si>
  <si>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</si>
  <si>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</si>
  <si>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</si>
  <si>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</si>
  <si>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</si>
  <si>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</si>
  <si>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</si>
  <si>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</si>
  <si>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</si>
  <si>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</si>
  <si>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</si>
  <si>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</si>
  <si>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</si>
  <si>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</si>
  <si>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</si>
  <si>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</si>
  <si>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</si>
  <si>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</si>
  <si>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</si>
  <si>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</si>
  <si>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</si>
  <si>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</si>
  <si>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</si>
  <si>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</si>
  <si>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</si>
  <si>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</si>
  <si>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</si>
  <si>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</si>
  <si>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</si>
  <si>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</si>
  <si>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</si>
  <si>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</si>
  <si>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</si>
  <si>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</si>
  <si>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</si>
  <si>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</si>
  <si>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</si>
  <si>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</si>
  <si>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</si>
  <si>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</si>
  <si>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</si>
  <si>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</si>
  <si>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</si>
  <si>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</si>
  <si>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</si>
  <si>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</si>
  <si>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</si>
  <si>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</si>
  <si>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</si>
  <si>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</si>
  <si>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</si>
  <si>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</si>
  <si>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</si>
  <si>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</si>
  <si>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</si>
  <si>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</si>
  <si>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</si>
  <si>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</si>
  <si>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</si>
  <si>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</si>
  <si>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</si>
  <si>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</si>
  <si>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</si>
  <si>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</si>
  <si>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</si>
  <si>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</si>
  <si>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</si>
  <si>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</si>
  <si>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</si>
  <si>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</si>
  <si>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</si>
  <si>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</si>
  <si>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</si>
  <si>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</si>
  <si>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</si>
  <si>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</si>
  <si>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</si>
  <si>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</si>
  <si>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</si>
  <si>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</si>
  <si>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</si>
  <si>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</si>
  <si>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</si>
  <si>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</si>
  <si>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</si>
  <si>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</si>
  <si>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</si>
  <si>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</si>
  <si>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</si>
  <si>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</si>
  <si>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</si>
  <si>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</si>
  <si>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</si>
  <si>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</si>
  <si>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</si>
  <si>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</si>
  <si>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</si>
  <si>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</si>
  <si>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</si>
  <si>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</si>
  <si>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</si>
  <si>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</si>
  <si>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</si>
  <si>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</si>
  <si>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</si>
  <si>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</si>
  <si>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</si>
  <si>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</si>
  <si>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</si>
  <si>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</si>
  <si>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</si>
  <si>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</si>
  <si>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</si>
  <si>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</si>
  <si>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</si>
  <si>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</si>
  <si>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</si>
  <si>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</si>
  <si>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</si>
  <si>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</si>
  <si>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</si>
  <si>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</si>
  <si>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</si>
  <si>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</si>
  <si>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</si>
  <si>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</si>
  <si>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</si>
  <si>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</si>
  <si>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</si>
  <si>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</si>
  <si>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</si>
  <si>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</si>
  <si>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</si>
  <si>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</si>
  <si>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</si>
  <si>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</si>
  <si>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</si>
  <si>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</si>
  <si>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</si>
  <si>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</si>
  <si>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</si>
  <si>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</si>
  <si>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</si>
  <si>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</si>
  <si>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</si>
  <si>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</si>
  <si>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</si>
  <si>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</si>
  <si>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</si>
  <si>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</si>
  <si>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</si>
  <si>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</si>
  <si>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</si>
  <si>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</si>
  <si>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</si>
  <si>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</si>
  <si>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</si>
  <si>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</si>
  <si>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</si>
  <si>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</si>
  <si>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</si>
  <si>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</si>
  <si>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</si>
  <si>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</si>
  <si>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</si>
  <si>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</si>
  <si>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</si>
  <si>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</si>
  <si>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</si>
  <si>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</si>
  <si>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</si>
  <si>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</si>
  <si>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</si>
  <si>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</si>
  <si>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</si>
  <si>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</si>
  <si>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</si>
  <si>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</si>
  <si>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</si>
  <si>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</si>
  <si>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</si>
  <si>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</si>
  <si>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</si>
  <si>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</si>
  <si>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</si>
  <si>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</si>
  <si>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</si>
  <si>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</si>
  <si>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</si>
  <si>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</si>
  <si>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</si>
  <si>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</si>
  <si>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</si>
  <si>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</si>
  <si>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</si>
  <si>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</si>
  <si>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</si>
  <si>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</si>
  <si>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</si>
  <si>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</si>
  <si>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</si>
  <si>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</si>
  <si>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</si>
  <si>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</si>
  <si>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</si>
  <si>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</si>
  <si>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</si>
  <si>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</si>
  <si>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</si>
  <si>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</si>
  <si>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</si>
  <si>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</si>
  <si>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</si>
  <si>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</si>
  <si>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</si>
  <si>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</si>
  <si>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</si>
  <si>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</si>
  <si>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</si>
  <si>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</si>
  <si>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</si>
  <si>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</si>
  <si>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</si>
  <si>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</si>
  <si>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</si>
  <si>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</si>
  <si>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</si>
  <si>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</si>
  <si>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</si>
  <si>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</si>
  <si>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</si>
  <si>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</si>
  <si>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</si>
  <si>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</si>
  <si>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</si>
  <si>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</si>
  <si>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</si>
  <si>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</si>
  <si>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</si>
  <si>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</si>
  <si>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</si>
  <si>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</si>
  <si>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</si>
  <si>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</si>
  <si>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</si>
  <si>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</si>
  <si>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</si>
  <si>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</si>
  <si>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</si>
  <si>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</si>
  <si>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</si>
  <si>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</si>
  <si>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</si>
  <si>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</si>
  <si>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</si>
  <si>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</si>
  <si>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</si>
  <si>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</si>
  <si>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</si>
  <si>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</si>
  <si>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</si>
  <si>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</si>
  <si>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</si>
  <si>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</si>
  <si>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</si>
  <si>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</si>
  <si>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</si>
  <si>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</si>
  <si>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</si>
  <si>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</si>
  <si>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</si>
  <si>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</si>
  <si>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</si>
  <si>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</si>
  <si>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</si>
  <si>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</si>
  <si>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</si>
  <si>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</si>
  <si>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</si>
  <si>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</si>
  <si>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</si>
  <si>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</si>
  <si>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</si>
  <si>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</si>
  <si>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</si>
  <si>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</si>
  <si>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</si>
  <si>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</si>
  <si>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</si>
  <si>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</si>
  <si>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</si>
  <si>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</si>
  <si>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</si>
  <si>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</si>
  <si>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</si>
  <si>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</si>
  <si>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</si>
  <si>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</si>
  <si>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</si>
  <si>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</si>
  <si>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</si>
  <si>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</si>
  <si>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</si>
  <si>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</si>
  <si>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</si>
  <si>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</si>
  <si>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</si>
  <si>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</si>
  <si>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</si>
  <si>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</si>
  <si>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</si>
  <si>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</si>
  <si>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</si>
  <si>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</si>
  <si>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</si>
  <si>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</si>
  <si>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</si>
  <si>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</si>
  <si>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</si>
  <si>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</si>
  <si>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</si>
  <si>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</si>
  <si>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</si>
  <si>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</si>
  <si>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</si>
  <si>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</si>
  <si>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</si>
  <si>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</si>
  <si>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</si>
  <si>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</si>
  <si>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</si>
  <si>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</si>
  <si>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</si>
  <si>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</si>
  <si>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</si>
  <si>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</si>
  <si>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</si>
  <si>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</si>
  <si>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</si>
  <si>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</si>
  <si>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</si>
  <si>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</si>
  <si>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</si>
  <si>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</si>
  <si>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</si>
  <si>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</si>
  <si>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</si>
  <si>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</si>
  <si>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</si>
  <si>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</si>
  <si>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</si>
  <si>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</si>
  <si>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</si>
  <si>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</si>
  <si>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</si>
  <si>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</si>
  <si>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</si>
  <si>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</si>
  <si>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</si>
  <si>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</si>
  <si>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</si>
  <si>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</si>
  <si>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</si>
  <si>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</si>
  <si>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</si>
  <si>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</si>
  <si>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</si>
  <si>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</si>
  <si>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</si>
  <si>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</si>
  <si>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</si>
  <si>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</si>
  <si>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</si>
  <si>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</si>
  <si>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</si>
  <si>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</si>
  <si>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</si>
  <si>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</si>
  <si>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</si>
  <si>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</si>
  <si>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</si>
  <si>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</si>
  <si>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</si>
  <si>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</si>
  <si>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</si>
  <si>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</si>
  <si>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</si>
  <si>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</si>
  <si>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</si>
  <si>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</si>
  <si>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</si>
  <si>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</si>
  <si>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</si>
  <si>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</si>
  <si>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</si>
  <si>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</si>
  <si>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</si>
  <si>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</si>
  <si>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</si>
  <si>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</si>
  <si>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</si>
  <si>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</si>
  <si>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</si>
  <si>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</si>
  <si>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</si>
  <si>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</si>
  <si>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</si>
  <si>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</si>
  <si>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</si>
  <si>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</si>
  <si>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</si>
  <si>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</si>
  <si>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</si>
  <si>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</si>
  <si>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</si>
  <si>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</si>
  <si>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</si>
  <si>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</si>
  <si>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</si>
  <si>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</si>
  <si>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</si>
  <si>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</si>
  <si>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</si>
  <si>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</si>
  <si>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</si>
  <si>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</si>
  <si>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</si>
  <si>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</si>
  <si>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</si>
  <si>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</si>
  <si>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</si>
  <si>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</si>
  <si>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</si>
  <si>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</si>
  <si>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</si>
  <si>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</si>
  <si>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</si>
  <si>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</si>
  <si>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</si>
  <si>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</si>
  <si>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</si>
  <si>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</si>
  <si>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</si>
  <si>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</si>
  <si>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</si>
  <si>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</si>
  <si>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</si>
  <si>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</si>
  <si>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</si>
  <si>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</si>
  <si>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</si>
  <si>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</si>
  <si>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</si>
  <si>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</si>
  <si>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</si>
  <si>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</si>
  <si>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</si>
  <si>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</si>
  <si>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</si>
  <si>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</si>
  <si>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</si>
  <si>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</si>
  <si>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</si>
  <si>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</si>
  <si>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</si>
  <si>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</si>
  <si>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</si>
  <si>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</si>
  <si>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</si>
  <si>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</si>
  <si>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</si>
  <si>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</si>
  <si>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</si>
  <si>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</si>
  <si>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</si>
  <si>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</si>
  <si>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</si>
  <si>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</si>
  <si>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</si>
  <si>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</si>
  <si>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</si>
  <si>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</si>
  <si>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</si>
  <si>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</si>
  <si>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</si>
  <si>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</si>
  <si>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</si>
  <si>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</si>
  <si>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</si>
  <si>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</si>
  <si>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</si>
  <si>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</si>
  <si>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</si>
  <si>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</si>
  <si>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</si>
  <si>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</si>
  <si>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</si>
  <si>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</si>
  <si>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</si>
  <si>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</si>
  <si>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</si>
  <si>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</si>
  <si>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</si>
  <si>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</si>
  <si>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</si>
  <si>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</si>
  <si>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</si>
  <si>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</si>
  <si>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</si>
  <si>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</si>
  <si>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</si>
  <si>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</si>
  <si>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</si>
  <si>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</si>
  <si>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</si>
  <si>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</si>
  <si>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</si>
  <si>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</si>
  <si>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</si>
  <si>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</si>
  <si>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</si>
  <si>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</si>
  <si>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</si>
  <si>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</si>
  <si>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</si>
  <si>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</si>
  <si>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</si>
  <si>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</si>
  <si>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</si>
  <si>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</si>
  <si>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</si>
  <si>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</si>
  <si>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</si>
  <si>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</si>
  <si>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</si>
  <si>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</si>
  <si>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</si>
  <si>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</si>
  <si>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</si>
  <si>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</si>
  <si>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</si>
  <si>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</si>
  <si>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</si>
  <si>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</si>
  <si>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</si>
  <si>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</si>
  <si>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</si>
  <si>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</si>
  <si>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</si>
  <si>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</si>
  <si>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</si>
  <si>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</si>
  <si>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</si>
  <si>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</si>
  <si>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</si>
  <si>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</si>
  <si>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</si>
  <si>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</si>
  <si>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</si>
  <si>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</si>
  <si>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</si>
  <si>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</si>
  <si>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</si>
  <si>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</si>
  <si>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</si>
  <si>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</si>
  <si>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</si>
  <si>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</si>
  <si>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</si>
  <si>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</si>
  <si>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</si>
  <si>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</si>
  <si>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</si>
  <si>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</si>
  <si>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</si>
  <si>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</si>
  <si>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</si>
  <si>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</si>
  <si>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</si>
  <si>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</si>
  <si>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</si>
  <si>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</si>
  <si>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</si>
  <si>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</si>
  <si>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</si>
  <si>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</si>
  <si>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</si>
  <si>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</si>
  <si>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</si>
  <si>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</si>
  <si>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</si>
  <si>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</si>
  <si>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</si>
  <si>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</si>
  <si>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</si>
  <si>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</si>
  <si>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</si>
  <si>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</si>
  <si>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</si>
  <si>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</si>
  <si>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</si>
  <si>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</si>
  <si>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</si>
  <si>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</si>
  <si>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</si>
  <si>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</si>
  <si>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</si>
  <si>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</si>
  <si>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</si>
  <si>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</si>
  <si>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</si>
  <si>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</si>
  <si>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</si>
  <si>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</si>
  <si>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</si>
  <si>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</si>
  <si>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</si>
  <si>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</si>
  <si>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</si>
  <si>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</si>
  <si>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</si>
  <si>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</si>
  <si>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</si>
  <si>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</si>
  <si>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</si>
  <si>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</si>
  <si>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</si>
  <si>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</si>
  <si>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</si>
  <si>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</si>
  <si>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</si>
  <si>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</si>
  <si>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</si>
  <si>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</si>
  <si>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</si>
  <si>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</si>
  <si>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</si>
  <si>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</si>
  <si>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</si>
  <si>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</si>
  <si>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</si>
  <si>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</si>
  <si>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</si>
  <si>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</si>
  <si>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</si>
  <si>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</si>
  <si>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</si>
  <si>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</si>
  <si>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</si>
  <si>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</si>
  <si>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</si>
  <si>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</si>
  <si>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</si>
  <si>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</si>
  <si>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</si>
  <si>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</si>
  <si>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</si>
  <si>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</si>
  <si>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</si>
  <si>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</si>
  <si>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</si>
  <si>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</si>
  <si>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</si>
  <si>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</si>
  <si>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</si>
  <si>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</si>
  <si>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</si>
  <si>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</si>
  <si>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</si>
  <si>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</si>
  <si>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</si>
  <si>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</si>
  <si>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</si>
  <si>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</si>
  <si>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</si>
  <si>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</si>
  <si>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</si>
  <si>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</si>
  <si>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</si>
  <si>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</si>
  <si>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</si>
  <si>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</si>
  <si>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</si>
  <si>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</si>
  <si>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</si>
  <si>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</si>
  <si>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</si>
  <si>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</si>
  <si>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</si>
  <si>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</si>
  <si>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</si>
  <si>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</si>
  <si>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</si>
  <si>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</si>
  <si>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</si>
  <si>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</si>
  <si>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</si>
  <si>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</si>
  <si>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</si>
  <si>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</si>
  <si>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</si>
  <si>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</si>
  <si>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</si>
  <si>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</si>
  <si>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</si>
  <si>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</si>
  <si>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</si>
  <si>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</si>
  <si>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</si>
  <si>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</si>
  <si>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</si>
  <si>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</si>
  <si>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</si>
  <si>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</si>
  <si>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</si>
  <si>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</si>
  <si>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</si>
  <si>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</si>
  <si>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</si>
  <si>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</si>
  <si>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</si>
  <si>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</si>
  <si>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</si>
  <si>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</si>
  <si>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</si>
  <si>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</si>
  <si>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</si>
  <si>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</si>
  <si>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</si>
  <si>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</si>
  <si>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</si>
  <si>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</si>
  <si>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</si>
  <si>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</si>
  <si>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</si>
  <si>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</si>
  <si>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</si>
  <si>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</si>
  <si>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</si>
  <si>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</si>
  <si>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</si>
  <si>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</si>
  <si>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</si>
  <si>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</si>
  <si>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</si>
  <si>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</si>
  <si>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</si>
  <si>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</si>
  <si>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</si>
  <si>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</si>
  <si>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</si>
  <si>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</si>
  <si>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</si>
  <si>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</si>
  <si>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</si>
  <si>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</si>
  <si>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</si>
  <si>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</si>
  <si>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</si>
  <si>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</si>
  <si>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</si>
  <si>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</si>
  <si>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</si>
  <si>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</si>
  <si>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</si>
  <si>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</si>
  <si>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</si>
  <si>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</si>
  <si>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</si>
  <si>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</si>
  <si>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</si>
  <si>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</si>
  <si>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</si>
  <si>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</si>
  <si>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</si>
  <si>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</si>
  <si>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</si>
  <si>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</si>
  <si>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</si>
  <si>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</si>
  <si>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</si>
  <si>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</si>
  <si>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</si>
  <si>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</si>
  <si>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</si>
  <si>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</si>
  <si>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</si>
  <si>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</si>
  <si>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</si>
  <si>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</si>
  <si>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</si>
  <si>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</si>
  <si>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</si>
  <si>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</si>
  <si>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</si>
  <si>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</si>
  <si>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</si>
  <si>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</si>
  <si>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</si>
  <si>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</si>
  <si>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</si>
  <si>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</si>
  <si>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</si>
  <si>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</si>
  <si>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</si>
  <si>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</si>
  <si>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</si>
  <si>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</si>
  <si>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</si>
  <si>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</si>
  <si>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</si>
  <si>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</si>
  <si>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</si>
  <si>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</si>
  <si>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</si>
  <si>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</si>
  <si>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</si>
  <si>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</si>
  <si>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</si>
  <si>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</si>
  <si>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</si>
  <si>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</si>
  <si>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</si>
  <si>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</si>
  <si>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</si>
  <si>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</si>
  <si>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</si>
  <si>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</si>
  <si>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</si>
  <si>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</si>
  <si>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</si>
  <si>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</si>
  <si>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</si>
  <si>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</si>
  <si>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</si>
  <si>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</si>
  <si>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</si>
  <si>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</si>
  <si>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</si>
  <si>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</si>
  <si>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</si>
  <si>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</si>
  <si>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</si>
  <si>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</si>
  <si>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</si>
  <si>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</si>
  <si>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</si>
  <si>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</si>
  <si>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</si>
  <si>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</si>
  <si>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</si>
  <si>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</si>
  <si>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</si>
  <si>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</si>
  <si>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</si>
  <si>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</si>
  <si>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</si>
  <si>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</si>
  <si>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</si>
  <si>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</si>
  <si>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</si>
  <si>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</si>
  <si>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</si>
  <si>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</si>
  <si>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</si>
  <si>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</si>
  <si>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</si>
  <si>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</si>
  <si>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</si>
  <si>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</si>
  <si>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</si>
  <si>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</si>
  <si>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</si>
  <si>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</si>
  <si>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</si>
  <si>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</si>
  <si>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</si>
  <si>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</si>
  <si>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</si>
  <si>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</si>
  <si>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</si>
  <si>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</si>
  <si>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</si>
  <si>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</si>
  <si>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</si>
  <si>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</si>
  <si>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</si>
  <si>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</si>
  <si>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</si>
  <si>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</si>
  <si>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</si>
  <si>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</si>
  <si>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</si>
  <si>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</si>
  <si>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</si>
  <si>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</si>
  <si>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</si>
  <si>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</si>
  <si>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</si>
  <si>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</si>
  <si>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</si>
  <si>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</si>
  <si>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</si>
  <si>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</si>
  <si>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</si>
  <si>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</si>
  <si>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</si>
  <si>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</si>
  <si>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</si>
  <si>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</si>
  <si>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</si>
  <si>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</si>
  <si>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</si>
  <si>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</si>
  <si>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</si>
  <si>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</si>
  <si>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</si>
  <si>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</si>
  <si>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</si>
  <si>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</si>
  <si>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</si>
  <si>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</si>
  <si>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</si>
  <si>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</si>
  <si>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</si>
  <si>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</si>
  <si>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</si>
  <si>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</si>
  <si>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</si>
  <si>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</si>
  <si>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</si>
  <si>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</si>
  <si>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</si>
  <si>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</si>
  <si>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</si>
  <si>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</si>
  <si>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</si>
  <si>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</si>
  <si>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</si>
  <si>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</si>
  <si>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</si>
  <si>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</si>
  <si>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</si>
  <si>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</si>
  <si>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</si>
  <si>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</si>
  <si>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</si>
  <si>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</si>
  <si>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</si>
  <si>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</si>
  <si>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</si>
  <si>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</si>
  <si>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</si>
  <si>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</si>
  <si>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</si>
  <si>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</si>
  <si>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</si>
  <si>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</si>
  <si>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</si>
  <si>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</si>
  <si>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</si>
  <si>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</si>
  <si>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</si>
  <si>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</si>
  <si>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</si>
  <si>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</si>
  <si>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</si>
  <si>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</si>
  <si>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</si>
  <si>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</si>
  <si>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</si>
  <si>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</si>
  <si>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</si>
  <si>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</si>
  <si>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</si>
  <si>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</si>
  <si>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</si>
  <si>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</si>
  <si>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</si>
  <si>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</si>
  <si>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</si>
  <si>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</si>
  <si>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</si>
  <si>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</si>
  <si>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</si>
  <si>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</si>
  <si>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</si>
  <si>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</si>
  <si>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</si>
  <si>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</si>
  <si>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</si>
  <si>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</si>
  <si>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</si>
  <si>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</si>
  <si>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</si>
  <si>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</si>
  <si>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</si>
  <si>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</si>
  <si>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</si>
  <si>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</si>
  <si>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</si>
  <si>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</si>
  <si>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</si>
  <si>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</si>
  <si>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</si>
  <si>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</si>
  <si>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</si>
  <si>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</si>
  <si>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</si>
  <si>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</si>
  <si>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</si>
  <si>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</si>
  <si>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</si>
  <si>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</si>
  <si>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</si>
  <si>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</si>
  <si>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</si>
  <si>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</si>
  <si>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</si>
  <si>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</si>
  <si>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</si>
  <si>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</si>
  <si>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</si>
  <si>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</si>
  <si>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</si>
  <si>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</si>
  <si>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</si>
  <si>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</si>
  <si>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</si>
  <si>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</si>
  <si>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</si>
  <si>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</si>
  <si>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</si>
  <si>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</si>
  <si>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</si>
  <si>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</si>
  <si>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</si>
  <si>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</si>
  <si>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</si>
  <si>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</si>
  <si>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</si>
  <si>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</si>
  <si>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</si>
  <si>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</si>
  <si>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</si>
  <si>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</si>
  <si>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</si>
  <si>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</si>
  <si>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</si>
  <si>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</si>
  <si>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</si>
  <si>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</si>
  <si>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</si>
  <si>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</si>
  <si>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</si>
  <si>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</si>
  <si>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</si>
  <si>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</si>
  <si>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</si>
  <si>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</si>
  <si>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</si>
  <si>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</si>
  <si>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</si>
  <si>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</si>
  <si>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</si>
  <si>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</si>
  <si>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</si>
  <si>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</si>
  <si>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</si>
  <si>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</si>
  <si>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</si>
  <si>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</si>
  <si>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</si>
  <si>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</si>
  <si>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</si>
  <si>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</si>
  <si>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</si>
  <si>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</si>
  <si>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</si>
  <si>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</si>
  <si>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Arilje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</si>
</sst>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186</c:v>
                </c:pt>
                <c:pt idx="1">
                  <c:v>215</c:v>
                </c:pt>
                <c:pt idx="2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236</c:v>
                </c:pt>
                <c:pt idx="1">
                  <c:v>304</c:v>
                </c:pt>
                <c:pt idx="2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930560"/>
        <c:axId val="150932096"/>
      </c:barChart>
      <c:catAx>
        <c:axId val="15093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32096"/>
        <c:crosses val="autoZero"/>
        <c:auto val="1"/>
        <c:lblAlgn val="ctr"/>
        <c:lblOffset val="100"/>
        <c:noMultiLvlLbl val="0"/>
      </c:catAx>
      <c:valAx>
        <c:axId val="15093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305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138</c:v>
                </c:pt>
                <c:pt idx="1">
                  <c:v>129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98816"/>
        <c:axId val="151300352"/>
      </c:barChart>
      <c:catAx>
        <c:axId val="15129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00352"/>
        <c:crosses val="autoZero"/>
        <c:auto val="1"/>
        <c:lblAlgn val="ctr"/>
        <c:lblOffset val="100"/>
        <c:noMultiLvlLbl val="0"/>
      </c:catAx>
      <c:valAx>
        <c:axId val="15130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8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24</c:v>
                </c:pt>
                <c:pt idx="1">
                  <c:v>19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15200"/>
        <c:axId val="151316736"/>
      </c:barChart>
      <c:catAx>
        <c:axId val="151315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16736"/>
        <c:crosses val="autoZero"/>
        <c:auto val="1"/>
        <c:lblAlgn val="ctr"/>
        <c:lblOffset val="100"/>
        <c:noMultiLvlLbl val="0"/>
      </c:catAx>
      <c:valAx>
        <c:axId val="151316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15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19</c:v>
                </c:pt>
                <c:pt idx="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6720"/>
        <c:axId val="151328256"/>
      </c:barChart>
      <c:catAx>
        <c:axId val="151326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8256"/>
        <c:crosses val="autoZero"/>
        <c:auto val="1"/>
        <c:lblAlgn val="ctr"/>
        <c:lblOffset val="100"/>
        <c:noMultiLvlLbl val="0"/>
      </c:catAx>
      <c:valAx>
        <c:axId val="151328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6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5840</c:v>
                </c:pt>
                <c:pt idx="1">
                  <c:v>5509</c:v>
                </c:pt>
                <c:pt idx="2">
                  <c:v>5511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8736"/>
        <c:axId val="151350272"/>
      </c:barChart>
      <c:catAx>
        <c:axId val="15134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0272"/>
        <c:crosses val="autoZero"/>
        <c:auto val="1"/>
        <c:lblAlgn val="ctr"/>
        <c:lblOffset val="100"/>
        <c:noMultiLvlLbl val="0"/>
      </c:catAx>
      <c:valAx>
        <c:axId val="15135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17.386476535561922</c:v>
                </c:pt>
                <c:pt idx="1">
                  <c:v>59.856232832680732</c:v>
                </c:pt>
                <c:pt idx="2">
                  <c:v>22.75729063175735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1374080"/>
        <c:axId val="151379968"/>
      </c:barChart>
      <c:catAx>
        <c:axId val="15137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79968"/>
        <c:crosses val="autoZero"/>
        <c:auto val="1"/>
        <c:lblAlgn val="ctr"/>
        <c:lblOffset val="100"/>
        <c:noMultiLvlLbl val="0"/>
      </c:catAx>
      <c:valAx>
        <c:axId val="1513799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37408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1455616"/>
        <c:axId val="151457152"/>
      </c:barChart>
      <c:catAx>
        <c:axId val="15145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7152"/>
        <c:crosses val="autoZero"/>
        <c:auto val="1"/>
        <c:lblAlgn val="ctr"/>
        <c:lblOffset val="100"/>
        <c:noMultiLvlLbl val="0"/>
      </c:catAx>
      <c:valAx>
        <c:axId val="1514571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4556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97.5</c:v>
                </c:pt>
                <c:pt idx="1">
                  <c:v>103.9</c:v>
                </c:pt>
                <c:pt idx="2">
                  <c:v>108.6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104.7</c:v>
                </c:pt>
                <c:pt idx="1">
                  <c:v>97.3</c:v>
                </c:pt>
                <c:pt idx="2">
                  <c:v>109.6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471616"/>
        <c:axId val="151473152"/>
      </c:barChart>
      <c:catAx>
        <c:axId val="151471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3152"/>
        <c:crosses val="autoZero"/>
        <c:auto val="1"/>
        <c:lblAlgn val="ctr"/>
        <c:lblOffset val="100"/>
        <c:noMultiLvlLbl val="0"/>
      </c:catAx>
      <c:valAx>
        <c:axId val="15147315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161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720</c:v>
                </c:pt>
                <c:pt idx="1">
                  <c:v>701</c:v>
                </c:pt>
                <c:pt idx="2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85824"/>
        <c:axId val="151487616"/>
      </c:barChart>
      <c:catAx>
        <c:axId val="15148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7616"/>
        <c:crosses val="autoZero"/>
        <c:auto val="1"/>
        <c:lblAlgn val="ctr"/>
        <c:lblOffset val="100"/>
        <c:noMultiLvlLbl val="0"/>
      </c:catAx>
      <c:valAx>
        <c:axId val="15148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582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14</c:v>
                </c:pt>
                <c:pt idx="1">
                  <c:v>11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501440"/>
        <c:axId val="151503232"/>
      </c:barChart>
      <c:catAx>
        <c:axId val="15150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03232"/>
        <c:crosses val="autoZero"/>
        <c:auto val="1"/>
        <c:lblAlgn val="ctr"/>
        <c:lblOffset val="100"/>
        <c:noMultiLvlLbl val="0"/>
      </c:catAx>
      <c:valAx>
        <c:axId val="15150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014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37</c:v>
                </c:pt>
                <c:pt idx="1">
                  <c:v>64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942464"/>
        <c:axId val="150944000"/>
      </c:barChart>
      <c:catAx>
        <c:axId val="15094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44000"/>
        <c:crosses val="autoZero"/>
        <c:auto val="1"/>
        <c:lblAlgn val="ctr"/>
        <c:lblOffset val="100"/>
        <c:noMultiLvlLbl val="0"/>
      </c:catAx>
      <c:valAx>
        <c:axId val="15094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424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43</c:v>
                </c:pt>
                <c:pt idx="1">
                  <c:v>63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76</c:v>
                </c:pt>
                <c:pt idx="1">
                  <c:v>91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517440"/>
        <c:axId val="152776704"/>
      </c:barChart>
      <c:catAx>
        <c:axId val="15151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76704"/>
        <c:crosses val="autoZero"/>
        <c:auto val="1"/>
        <c:lblAlgn val="ctr"/>
        <c:lblOffset val="100"/>
        <c:noMultiLvlLbl val="0"/>
      </c:catAx>
      <c:valAx>
        <c:axId val="15277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174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1.9694933083981065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2.2207936415171527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2.448717199462334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2.7409268891356438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2.4604055870492667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2.688329144994448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2.9337852843200283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3.0740459353632166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3.056513353982818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3.5532698264274445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3.512360469873181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3.7052188650575655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3.746128221611829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4.2311963064695224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3.424697562971188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1.899362982876512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1.4493600607796153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1.0636432704108469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2813952"/>
        <c:axId val="152815488"/>
      </c:barChart>
      <c:catAx>
        <c:axId val="1528139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2815488"/>
        <c:crosses val="autoZero"/>
        <c:auto val="1"/>
        <c:lblAlgn val="ctr"/>
        <c:lblOffset val="100"/>
        <c:noMultiLvlLbl val="0"/>
      </c:catAx>
      <c:valAx>
        <c:axId val="1528154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28139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2.472093974636199</c:v>
                </c:pt>
                <c:pt idx="1">
                  <c:v>2.4311846180819359</c:v>
                </c:pt>
                <c:pt idx="2">
                  <c:v>2.5889778505055228</c:v>
                </c:pt>
                <c:pt idx="3">
                  <c:v>2.6123546256793877</c:v>
                </c:pt>
                <c:pt idx="4">
                  <c:v>2.6591081760271171</c:v>
                </c:pt>
                <c:pt idx="5">
                  <c:v>2.7058617263748466</c:v>
                </c:pt>
                <c:pt idx="6">
                  <c:v>3.0272923850154871</c:v>
                </c:pt>
                <c:pt idx="7">
                  <c:v>3.2727485243410674</c:v>
                </c:pt>
                <c:pt idx="8">
                  <c:v>2.99222722225469</c:v>
                </c:pt>
                <c:pt idx="9">
                  <c:v>3.8805446788615514</c:v>
                </c:pt>
                <c:pt idx="10">
                  <c:v>3.3136578808953305</c:v>
                </c:pt>
                <c:pt idx="11">
                  <c:v>3.4422301443515866</c:v>
                </c:pt>
                <c:pt idx="12">
                  <c:v>3.7344398340248963</c:v>
                </c:pt>
                <c:pt idx="13">
                  <c:v>4.1201566243936654</c:v>
                </c:pt>
                <c:pt idx="14">
                  <c:v>3.1967740050260067</c:v>
                </c:pt>
                <c:pt idx="15">
                  <c:v>1.5194903863012097</c:v>
                </c:pt>
                <c:pt idx="16">
                  <c:v>1.1980597276605693</c:v>
                </c:pt>
                <c:pt idx="17">
                  <c:v>0.65454970486821351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2822912"/>
        <c:axId val="152824448"/>
      </c:barChart>
      <c:catAx>
        <c:axId val="1528229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2824448"/>
        <c:crosses val="autoZero"/>
        <c:auto val="1"/>
        <c:lblAlgn val="ctr"/>
        <c:lblOffset val="100"/>
        <c:noMultiLvlLbl val="0"/>
      </c:catAx>
      <c:valAx>
        <c:axId val="1528244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29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0.20191142818683536</c:v>
                </c:pt>
                <c:pt idx="1">
                  <c:v>0.31833910034602075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0.75380266523085204</c:v>
                </c:pt>
                <c:pt idx="1">
                  <c:v>0.31833910034602075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7.99569255619868</c:v>
                </c:pt>
                <c:pt idx="1">
                  <c:v>4.608996539792388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22.964059765782743</c:v>
                </c:pt>
                <c:pt idx="1">
                  <c:v>23.031141868512112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52.604657423610178</c:v>
                </c:pt>
                <c:pt idx="1">
                  <c:v>59.391003460207614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4.697805895813703</c:v>
                </c:pt>
                <c:pt idx="1">
                  <c:v>4.0968858131487886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10.782070265177008</c:v>
                </c:pt>
                <c:pt idx="1">
                  <c:v>8.235294117647058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016192"/>
        <c:axId val="153017728"/>
      </c:barChart>
      <c:catAx>
        <c:axId val="153016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017728"/>
        <c:crosses val="autoZero"/>
        <c:auto val="1"/>
        <c:lblAlgn val="ctr"/>
        <c:lblOffset val="100"/>
        <c:noMultiLvlLbl val="0"/>
      </c:catAx>
      <c:valAx>
        <c:axId val="153017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0161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29.57329384843182</c:v>
                </c:pt>
                <c:pt idx="1">
                  <c:v>27.681660899653981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32.292367748014541</c:v>
                </c:pt>
                <c:pt idx="1">
                  <c:v>39.349480968858131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37.892044689729438</c:v>
                </c:pt>
                <c:pt idx="1">
                  <c:v>32.484429065743946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0.24229371382420245</c:v>
                </c:pt>
                <c:pt idx="1">
                  <c:v>0.48442906574394462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109632"/>
        <c:axId val="153111168"/>
      </c:barChart>
      <c:catAx>
        <c:axId val="15310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111168"/>
        <c:crosses val="autoZero"/>
        <c:auto val="1"/>
        <c:lblAlgn val="ctr"/>
        <c:lblOffset val="100"/>
        <c:noMultiLvlLbl val="0"/>
      </c:catAx>
      <c:valAx>
        <c:axId val="153111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1096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3137920"/>
        <c:axId val="153139456"/>
      </c:barChart>
      <c:catAx>
        <c:axId val="153137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39456"/>
        <c:crosses val="autoZero"/>
        <c:auto val="1"/>
        <c:lblAlgn val="ctr"/>
        <c:lblOffset val="100"/>
        <c:noMultiLvlLbl val="0"/>
      </c:catAx>
      <c:valAx>
        <c:axId val="153139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37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0.37</c:v>
                </c:pt>
                <c:pt idx="1">
                  <c:v>0.14000000000000001</c:v>
                </c:pt>
                <c:pt idx="3">
                  <c:v>0.17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3433984"/>
        <c:axId val="153435520"/>
      </c:barChart>
      <c:catAx>
        <c:axId val="153433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35520"/>
        <c:crosses val="autoZero"/>
        <c:auto val="1"/>
        <c:lblAlgn val="ctr"/>
        <c:lblOffset val="100"/>
        <c:noMultiLvlLbl val="0"/>
      </c:catAx>
      <c:valAx>
        <c:axId val="1534355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339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69.489615198840767</c:v>
                </c:pt>
                <c:pt idx="2">
                  <c:v>16.318704729441841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30.510384801159233</c:v>
                </c:pt>
                <c:pt idx="2">
                  <c:v>83.681295270558167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470080"/>
        <c:axId val="153471616"/>
      </c:barChart>
      <c:catAx>
        <c:axId val="153470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71616"/>
        <c:crosses val="autoZero"/>
        <c:auto val="1"/>
        <c:lblAlgn val="ctr"/>
        <c:lblOffset val="100"/>
        <c:noMultiLvlLbl val="0"/>
      </c:catAx>
      <c:valAx>
        <c:axId val="1534716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700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7.4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96576"/>
        <c:axId val="153502464"/>
      </c:barChart>
      <c:catAx>
        <c:axId val="15349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2464"/>
        <c:crosses val="autoZero"/>
        <c:auto val="1"/>
        <c:lblAlgn val="ctr"/>
        <c:lblOffset val="100"/>
        <c:noMultiLvlLbl val="0"/>
      </c:catAx>
      <c:valAx>
        <c:axId val="153502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965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70</c:v>
                </c:pt>
                <c:pt idx="1">
                  <c:v>65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89</c:v>
                </c:pt>
                <c:pt idx="1">
                  <c:v>68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20384"/>
        <c:axId val="153530368"/>
      </c:barChart>
      <c:catAx>
        <c:axId val="15352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30368"/>
        <c:crosses val="autoZero"/>
        <c:auto val="1"/>
        <c:lblAlgn val="ctr"/>
        <c:lblOffset val="100"/>
        <c:noMultiLvlLbl val="0"/>
      </c:catAx>
      <c:valAx>
        <c:axId val="153530368"/>
        <c:scaling>
          <c:orientation val="minMax"/>
          <c:max val="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520384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560</c:v>
                </c:pt>
                <c:pt idx="1">
                  <c:v>496</c:v>
                </c:pt>
                <c:pt idx="2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534</c:v>
                </c:pt>
                <c:pt idx="1">
                  <c:v>391</c:v>
                </c:pt>
                <c:pt idx="2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958464"/>
        <c:axId val="150960000"/>
      </c:barChart>
      <c:catAx>
        <c:axId val="15095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960000"/>
        <c:crosses val="autoZero"/>
        <c:auto val="1"/>
        <c:lblAlgn val="ctr"/>
        <c:lblOffset val="100"/>
        <c:noMultiLvlLbl val="0"/>
      </c:catAx>
      <c:valAx>
        <c:axId val="15096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9584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131</c:v>
                </c:pt>
                <c:pt idx="1">
                  <c:v>174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152</c:v>
                </c:pt>
                <c:pt idx="1">
                  <c:v>178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52768"/>
        <c:axId val="153554304"/>
      </c:barChart>
      <c:catAx>
        <c:axId val="15355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54304"/>
        <c:crosses val="autoZero"/>
        <c:auto val="1"/>
        <c:lblAlgn val="ctr"/>
        <c:lblOffset val="100"/>
        <c:noMultiLvlLbl val="0"/>
      </c:catAx>
      <c:valAx>
        <c:axId val="15355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552768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29.178470254957507</c:v>
                </c:pt>
                <c:pt idx="1">
                  <c:v>26.030110935023771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27.27272727272727</c:v>
                </c:pt>
                <c:pt idx="1">
                  <c:v>26.664025356576865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14.293072366726758</c:v>
                </c:pt>
                <c:pt idx="1">
                  <c:v>20.04754358161648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15.32320370847283</c:v>
                </c:pt>
                <c:pt idx="1">
                  <c:v>17.591125198098258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7.4942055112026784</c:v>
                </c:pt>
                <c:pt idx="1">
                  <c:v>6.5768621236133127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6.4383208859129546</c:v>
                </c:pt>
                <c:pt idx="1">
                  <c:v>3.0903328050713155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3759744"/>
        <c:axId val="153761280"/>
      </c:barChart>
      <c:catAx>
        <c:axId val="153759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761280"/>
        <c:crosses val="autoZero"/>
        <c:auto val="1"/>
        <c:lblAlgn val="ctr"/>
        <c:lblOffset val="100"/>
        <c:noMultiLvlLbl val="0"/>
      </c:catAx>
      <c:valAx>
        <c:axId val="1537612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7597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44.56</c:v>
                </c:pt>
                <c:pt idx="1">
                  <c:v>46.74</c:v>
                </c:pt>
                <c:pt idx="2">
                  <c:v>7.5</c:v>
                </c:pt>
                <c:pt idx="3">
                  <c:v>0.98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48.62</c:v>
                </c:pt>
                <c:pt idx="1">
                  <c:v>39.700000000000003</c:v>
                </c:pt>
                <c:pt idx="2">
                  <c:v>9.77</c:v>
                </c:pt>
                <c:pt idx="3">
                  <c:v>1.57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3855488"/>
        <c:axId val="153857024"/>
      </c:barChart>
      <c:catAx>
        <c:axId val="153855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857024"/>
        <c:crosses val="autoZero"/>
        <c:auto val="1"/>
        <c:lblAlgn val="ctr"/>
        <c:lblOffset val="100"/>
        <c:noMultiLvlLbl val="0"/>
      </c:catAx>
      <c:valAx>
        <c:axId val="153857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8554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48942</c:v>
                </c:pt>
                <c:pt idx="1">
                  <c:v>55521</c:v>
                </c:pt>
                <c:pt idx="2">
                  <c:v>62975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66304"/>
        <c:axId val="154248320"/>
      </c:barChart>
      <c:catAx>
        <c:axId val="15406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248320"/>
        <c:crosses val="autoZero"/>
        <c:auto val="1"/>
        <c:lblAlgn val="ctr"/>
        <c:lblOffset val="100"/>
        <c:noMultiLvlLbl val="0"/>
      </c:catAx>
      <c:valAx>
        <c:axId val="15424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066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2773</c:v>
                </c:pt>
                <c:pt idx="1">
                  <c:v>2796</c:v>
                </c:pt>
                <c:pt idx="2">
                  <c:v>2780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3045</c:v>
                </c:pt>
                <c:pt idx="1">
                  <c:v>3059</c:v>
                </c:pt>
                <c:pt idx="2">
                  <c:v>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610304"/>
        <c:axId val="154640768"/>
      </c:barChart>
      <c:catAx>
        <c:axId val="15461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640768"/>
        <c:crosses val="autoZero"/>
        <c:auto val="1"/>
        <c:lblAlgn val="ctr"/>
        <c:lblOffset val="100"/>
        <c:noMultiLvlLbl val="0"/>
      </c:catAx>
      <c:valAx>
        <c:axId val="15464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610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47</c:v>
                </c:pt>
                <c:pt idx="2">
                  <c:v>1.4</c:v>
                </c:pt>
                <c:pt idx="3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81.84615384615384</c:v>
                </c:pt>
                <c:pt idx="1">
                  <c:v>92.550143266475644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18.153846153846153</c:v>
                </c:pt>
                <c:pt idx="1">
                  <c:v>7.4498567335243555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5261184"/>
        <c:axId val="155484160"/>
      </c:barChart>
      <c:catAx>
        <c:axId val="155261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484160"/>
        <c:crosses val="autoZero"/>
        <c:auto val="1"/>
        <c:lblAlgn val="ctr"/>
        <c:lblOffset val="100"/>
        <c:noMultiLvlLbl val="0"/>
      </c:catAx>
      <c:valAx>
        <c:axId val="1554841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2611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15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99232"/>
        <c:axId val="155600768"/>
      </c:barChart>
      <c:catAx>
        <c:axId val="15559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auto val="1"/>
        <c:lblAlgn val="ctr"/>
        <c:lblOffset val="100"/>
        <c:noMultiLvlLbl val="0"/>
      </c:catAx>
      <c:valAx>
        <c:axId val="15560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9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14.8</c:v>
                </c:pt>
                <c:pt idx="1">
                  <c:v>7.2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65024"/>
        <c:axId val="156466560"/>
      </c:barChart>
      <c:catAx>
        <c:axId val="15646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66560"/>
        <c:crosses val="autoZero"/>
        <c:auto val="1"/>
        <c:lblAlgn val="ctr"/>
        <c:lblOffset val="100"/>
        <c:noMultiLvlLbl val="0"/>
      </c:catAx>
      <c:valAx>
        <c:axId val="15646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6502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28.4</c:v>
                </c:pt>
                <c:pt idx="1">
                  <c:v>17.3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25312"/>
        <c:axId val="157820032"/>
      </c:barChart>
      <c:catAx>
        <c:axId val="15692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820032"/>
        <c:crosses val="autoZero"/>
        <c:auto val="1"/>
        <c:lblAlgn val="ctr"/>
        <c:lblOffset val="100"/>
        <c:noMultiLvlLbl val="0"/>
      </c:catAx>
      <c:valAx>
        <c:axId val="15782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92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55.6</c:v>
                </c:pt>
                <c:pt idx="2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7940352"/>
        <c:axId val="157950336"/>
      </c:barChart>
      <c:catAx>
        <c:axId val="15794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950336"/>
        <c:crosses val="autoZero"/>
        <c:auto val="1"/>
        <c:lblAlgn val="ctr"/>
        <c:lblOffset val="100"/>
        <c:noMultiLvlLbl val="0"/>
      </c:catAx>
      <c:valAx>
        <c:axId val="15795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7940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17.3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057216"/>
        <c:axId val="158058752"/>
      </c:barChart>
      <c:catAx>
        <c:axId val="15805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58752"/>
        <c:crosses val="autoZero"/>
        <c:auto val="1"/>
        <c:lblAlgn val="ctr"/>
        <c:lblOffset val="100"/>
        <c:noMultiLvlLbl val="0"/>
      </c:catAx>
      <c:valAx>
        <c:axId val="158058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5721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6.4</c:v>
                </c:pt>
                <c:pt idx="2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91.2</c:v>
                </c:pt>
                <c:pt idx="1">
                  <c:v>93.6</c:v>
                </c:pt>
                <c:pt idx="2">
                  <c:v>93.7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8335360"/>
        <c:axId val="158336896"/>
      </c:barChart>
      <c:catAx>
        <c:axId val="15833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336896"/>
        <c:crosses val="autoZero"/>
        <c:auto val="1"/>
        <c:lblAlgn val="ctr"/>
        <c:lblOffset val="100"/>
        <c:noMultiLvlLbl val="0"/>
      </c:catAx>
      <c:valAx>
        <c:axId val="158336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83353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805</c:v>
                </c:pt>
                <c:pt idx="1">
                  <c:v>890</c:v>
                </c:pt>
                <c:pt idx="2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71</c:v>
                </c:pt>
                <c:pt idx="1">
                  <c:v>234</c:v>
                </c:pt>
                <c:pt idx="2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474240"/>
        <c:axId val="158475776"/>
      </c:barChart>
      <c:catAx>
        <c:axId val="15847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475776"/>
        <c:crosses val="autoZero"/>
        <c:auto val="1"/>
        <c:lblAlgn val="ctr"/>
        <c:lblOffset val="100"/>
        <c:noMultiLvlLbl val="0"/>
      </c:catAx>
      <c:valAx>
        <c:axId val="1584757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47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1701</c:v>
                </c:pt>
                <c:pt idx="1">
                  <c:v>1585</c:v>
                </c:pt>
                <c:pt idx="2">
                  <c:v>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87</c:v>
                </c:pt>
                <c:pt idx="1">
                  <c:v>413</c:v>
                </c:pt>
                <c:pt idx="2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23456"/>
        <c:axId val="158860416"/>
      </c:barChart>
      <c:catAx>
        <c:axId val="158723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60416"/>
        <c:crosses val="autoZero"/>
        <c:auto val="1"/>
        <c:lblAlgn val="ctr"/>
        <c:lblOffset val="100"/>
        <c:noMultiLvlLbl val="0"/>
      </c:catAx>
      <c:valAx>
        <c:axId val="1588604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723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2.1</c:v>
                </c:pt>
                <c:pt idx="1">
                  <c:v>1.8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1.2</c:v>
                </c:pt>
                <c:pt idx="1">
                  <c:v>1.8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8911488"/>
        <c:axId val="158921472"/>
      </c:barChart>
      <c:catAx>
        <c:axId val="158911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921472"/>
        <c:crosses val="autoZero"/>
        <c:auto val="1"/>
        <c:lblAlgn val="ctr"/>
        <c:lblOffset val="100"/>
        <c:noMultiLvlLbl val="0"/>
      </c:catAx>
      <c:valAx>
        <c:axId val="1589214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911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31.3</c:v>
                </c:pt>
                <c:pt idx="1">
                  <c:v>32</c:v>
                </c:pt>
                <c:pt idx="2">
                  <c:v>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34.700000000000003</c:v>
                </c:pt>
                <c:pt idx="1">
                  <c:v>35.4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9079040"/>
        <c:axId val="159080832"/>
      </c:barChart>
      <c:catAx>
        <c:axId val="15907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080832"/>
        <c:crosses val="autoZero"/>
        <c:auto val="1"/>
        <c:lblAlgn val="ctr"/>
        <c:lblOffset val="100"/>
        <c:noMultiLvlLbl val="0"/>
      </c:catAx>
      <c:valAx>
        <c:axId val="159080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0790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200.71199999999999</c:v>
                </c:pt>
                <c:pt idx="1">
                  <c:v>290.262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099136"/>
        <c:axId val="159113216"/>
      </c:barChart>
      <c:catAx>
        <c:axId val="159099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13216"/>
        <c:crosses val="autoZero"/>
        <c:auto val="1"/>
        <c:lblAlgn val="ctr"/>
        <c:lblOffset val="100"/>
        <c:noMultiLvlLbl val="0"/>
      </c:catAx>
      <c:valAx>
        <c:axId val="1591132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099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2698.39</c:v>
                </c:pt>
                <c:pt idx="1">
                  <c:v>12280.02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147520"/>
        <c:axId val="159149056"/>
      </c:barChart>
      <c:catAx>
        <c:axId val="159147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49056"/>
        <c:crosses val="autoZero"/>
        <c:auto val="1"/>
        <c:lblAlgn val="ctr"/>
        <c:lblOffset val="100"/>
        <c:noMultiLvlLbl val="0"/>
      </c:catAx>
      <c:valAx>
        <c:axId val="15914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47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58</c:v>
                </c:pt>
                <c:pt idx="1">
                  <c:v>65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51</c:v>
                </c:pt>
                <c:pt idx="1">
                  <c:v>62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167232"/>
        <c:axId val="159168768"/>
      </c:barChart>
      <c:catAx>
        <c:axId val="15916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168768"/>
        <c:crosses val="autoZero"/>
        <c:auto val="1"/>
        <c:lblAlgn val="ctr"/>
        <c:lblOffset val="100"/>
        <c:noMultiLvlLbl val="0"/>
      </c:catAx>
      <c:valAx>
        <c:axId val="15916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1672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14.9</c:v>
                </c:pt>
                <c:pt idx="1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58.4</c:v>
                </c:pt>
                <c:pt idx="1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26.7</c:v>
                </c:pt>
                <c:pt idx="1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1130112"/>
        <c:axId val="151131648"/>
      </c:barChart>
      <c:catAx>
        <c:axId val="15113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31648"/>
        <c:crosses val="autoZero"/>
        <c:auto val="1"/>
        <c:lblAlgn val="ctr"/>
        <c:lblOffset val="100"/>
        <c:noMultiLvlLbl val="0"/>
      </c:catAx>
      <c:valAx>
        <c:axId val="151131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1301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186</c:v>
                </c:pt>
                <c:pt idx="1">
                  <c:v>215</c:v>
                </c:pt>
                <c:pt idx="2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236</c:v>
                </c:pt>
                <c:pt idx="1">
                  <c:v>304</c:v>
                </c:pt>
                <c:pt idx="2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113920"/>
        <c:axId val="154209664"/>
      </c:barChart>
      <c:catAx>
        <c:axId val="15411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09664"/>
        <c:crosses val="autoZero"/>
        <c:auto val="1"/>
        <c:lblAlgn val="ctr"/>
        <c:lblOffset val="100"/>
        <c:noMultiLvlLbl val="0"/>
      </c:catAx>
      <c:valAx>
        <c:axId val="15420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3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37</c:v>
                </c:pt>
                <c:pt idx="1">
                  <c:v>64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71840"/>
        <c:axId val="154787200"/>
      </c:barChart>
      <c:catAx>
        <c:axId val="15477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87200"/>
        <c:crosses val="autoZero"/>
        <c:auto val="1"/>
        <c:lblAlgn val="ctr"/>
        <c:lblOffset val="100"/>
        <c:noMultiLvlLbl val="0"/>
      </c:catAx>
      <c:valAx>
        <c:axId val="15478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71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560</c:v>
                </c:pt>
                <c:pt idx="1">
                  <c:v>496</c:v>
                </c:pt>
                <c:pt idx="2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534</c:v>
                </c:pt>
                <c:pt idx="1">
                  <c:v>391</c:v>
                </c:pt>
                <c:pt idx="2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8576"/>
        <c:axId val="155159552"/>
      </c:barChart>
      <c:catAx>
        <c:axId val="1551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159552"/>
        <c:crosses val="autoZero"/>
        <c:auto val="1"/>
        <c:lblAlgn val="ctr"/>
        <c:lblOffset val="100"/>
        <c:noMultiLvlLbl val="0"/>
      </c:catAx>
      <c:valAx>
        <c:axId val="1551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1285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55.6</c:v>
                </c:pt>
                <c:pt idx="2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14.9</c:v>
                </c:pt>
                <c:pt idx="1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58.4</c:v>
                </c:pt>
                <c:pt idx="1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26.7</c:v>
                </c:pt>
                <c:pt idx="1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6479872"/>
        <c:axId val="156580480"/>
      </c:barChart>
      <c:catAx>
        <c:axId val="15647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580480"/>
        <c:crosses val="autoZero"/>
        <c:auto val="1"/>
        <c:lblAlgn val="ctr"/>
        <c:lblOffset val="100"/>
        <c:noMultiLvlLbl val="0"/>
      </c:catAx>
      <c:valAx>
        <c:axId val="156580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98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6.4</c:v>
                </c:pt>
                <c:pt idx="2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91.2</c:v>
                </c:pt>
                <c:pt idx="1">
                  <c:v>93.6</c:v>
                </c:pt>
                <c:pt idx="2">
                  <c:v>93.7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6982272"/>
        <c:axId val="156984064"/>
      </c:barChart>
      <c:catAx>
        <c:axId val="15698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984064"/>
        <c:crosses val="autoZero"/>
        <c:auto val="1"/>
        <c:lblAlgn val="ctr"/>
        <c:lblOffset val="100"/>
        <c:noMultiLvlLbl val="0"/>
      </c:catAx>
      <c:valAx>
        <c:axId val="156984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69822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7620864"/>
        <c:axId val="157831936"/>
      </c:barChart>
      <c:catAx>
        <c:axId val="157620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831936"/>
        <c:crosses val="autoZero"/>
        <c:auto val="1"/>
        <c:lblAlgn val="ctr"/>
        <c:lblOffset val="100"/>
        <c:noMultiLvlLbl val="0"/>
      </c:catAx>
      <c:valAx>
        <c:axId val="15783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620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69</c:v>
                </c:pt>
                <c:pt idx="1">
                  <c:v>44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39</c:v>
                </c:pt>
                <c:pt idx="1">
                  <c:v>64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209536"/>
        <c:axId val="158211072"/>
      </c:barChart>
      <c:catAx>
        <c:axId val="15820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8211072"/>
        <c:crosses val="autoZero"/>
        <c:auto val="1"/>
        <c:lblAlgn val="ctr"/>
        <c:lblOffset val="100"/>
        <c:noMultiLvlLbl val="0"/>
      </c:catAx>
      <c:valAx>
        <c:axId val="15821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09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23</c:v>
                </c:pt>
                <c:pt idx="1">
                  <c:v>27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10</c:v>
                </c:pt>
                <c:pt idx="1">
                  <c:v>36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33056"/>
        <c:axId val="158734592"/>
      </c:barChart>
      <c:catAx>
        <c:axId val="15873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8734592"/>
        <c:crosses val="autoZero"/>
        <c:auto val="1"/>
        <c:lblAlgn val="ctr"/>
        <c:lblOffset val="100"/>
        <c:noMultiLvlLbl val="0"/>
      </c:catAx>
      <c:valAx>
        <c:axId val="15873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3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476</c:v>
                </c:pt>
                <c:pt idx="1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23072"/>
        <c:axId val="160324608"/>
      </c:barChart>
      <c:catAx>
        <c:axId val="16032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60324608"/>
        <c:crosses val="autoZero"/>
        <c:auto val="1"/>
        <c:lblAlgn val="ctr"/>
        <c:lblOffset val="100"/>
        <c:noMultiLvlLbl val="0"/>
      </c:catAx>
      <c:valAx>
        <c:axId val="16032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23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1145856"/>
        <c:axId val="151151744"/>
      </c:barChart>
      <c:catAx>
        <c:axId val="151145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51744"/>
        <c:crosses val="autoZero"/>
        <c:auto val="1"/>
        <c:lblAlgn val="ctr"/>
        <c:lblOffset val="100"/>
        <c:noMultiLvlLbl val="0"/>
      </c:catAx>
      <c:valAx>
        <c:axId val="15115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14585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138</c:v>
                </c:pt>
                <c:pt idx="1">
                  <c:v>129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056640"/>
        <c:axId val="161058176"/>
      </c:barChart>
      <c:catAx>
        <c:axId val="16105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058176"/>
        <c:crosses val="autoZero"/>
        <c:auto val="1"/>
        <c:lblAlgn val="ctr"/>
        <c:lblOffset val="100"/>
        <c:noMultiLvlLbl val="0"/>
      </c:catAx>
      <c:valAx>
        <c:axId val="16105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05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24</c:v>
                </c:pt>
                <c:pt idx="1">
                  <c:v>19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737408"/>
        <c:axId val="190239104"/>
      </c:barChart>
      <c:catAx>
        <c:axId val="186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239104"/>
        <c:crosses val="autoZero"/>
        <c:auto val="1"/>
        <c:lblAlgn val="ctr"/>
        <c:lblOffset val="100"/>
        <c:noMultiLvlLbl val="0"/>
      </c:catAx>
      <c:valAx>
        <c:axId val="1902391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8673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15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609664"/>
        <c:axId val="190666240"/>
      </c:barChart>
      <c:catAx>
        <c:axId val="19060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666240"/>
        <c:crosses val="autoZero"/>
        <c:auto val="1"/>
        <c:lblAlgn val="ctr"/>
        <c:lblOffset val="100"/>
        <c:noMultiLvlLbl val="0"/>
      </c:catAx>
      <c:valAx>
        <c:axId val="190666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609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19</c:v>
                </c:pt>
                <c:pt idx="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903040"/>
        <c:axId val="190980480"/>
      </c:barChart>
      <c:catAx>
        <c:axId val="19090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980480"/>
        <c:crosses val="autoZero"/>
        <c:auto val="1"/>
        <c:lblAlgn val="ctr"/>
        <c:lblOffset val="100"/>
        <c:noMultiLvlLbl val="0"/>
      </c:catAx>
      <c:valAx>
        <c:axId val="1909804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90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200.71199999999999</c:v>
                </c:pt>
                <c:pt idx="1">
                  <c:v>290.262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1370752"/>
        <c:axId val="191372672"/>
      </c:barChart>
      <c:catAx>
        <c:axId val="191370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372672"/>
        <c:crosses val="autoZero"/>
        <c:auto val="1"/>
        <c:lblAlgn val="ctr"/>
        <c:lblOffset val="100"/>
        <c:noMultiLvlLbl val="0"/>
      </c:catAx>
      <c:valAx>
        <c:axId val="191372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370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5840</c:v>
                </c:pt>
                <c:pt idx="1">
                  <c:v>5509</c:v>
                </c:pt>
                <c:pt idx="2">
                  <c:v>5511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078592"/>
        <c:axId val="192080512"/>
      </c:barChart>
      <c:catAx>
        <c:axId val="1920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080512"/>
        <c:crosses val="autoZero"/>
        <c:auto val="1"/>
        <c:lblAlgn val="ctr"/>
        <c:lblOffset val="100"/>
        <c:noMultiLvlLbl val="0"/>
      </c:catAx>
      <c:valAx>
        <c:axId val="19208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078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17.3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439424"/>
        <c:axId val="192489728"/>
      </c:barChart>
      <c:catAx>
        <c:axId val="1924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89728"/>
        <c:crosses val="autoZero"/>
        <c:auto val="1"/>
        <c:lblAlgn val="ctr"/>
        <c:lblOffset val="100"/>
        <c:noMultiLvlLbl val="0"/>
      </c:catAx>
      <c:valAx>
        <c:axId val="19248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3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7.4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886656"/>
        <c:axId val="193032960"/>
      </c:barChart>
      <c:catAx>
        <c:axId val="19288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32960"/>
        <c:crosses val="autoZero"/>
        <c:auto val="1"/>
        <c:lblAlgn val="ctr"/>
        <c:lblOffset val="100"/>
        <c:noMultiLvlLbl val="0"/>
      </c:catAx>
      <c:valAx>
        <c:axId val="19303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2886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17.386476535561922</c:v>
                </c:pt>
                <c:pt idx="1">
                  <c:v>59.856232832680732</c:v>
                </c:pt>
                <c:pt idx="2">
                  <c:v>22.75729063175735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3714816"/>
        <c:axId val="193720704"/>
      </c:barChart>
      <c:catAx>
        <c:axId val="19371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20704"/>
        <c:crosses val="autoZero"/>
        <c:auto val="1"/>
        <c:lblAlgn val="ctr"/>
        <c:lblOffset val="100"/>
        <c:noMultiLvlLbl val="0"/>
      </c:catAx>
      <c:valAx>
        <c:axId val="19372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4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69</c:v>
                </c:pt>
                <c:pt idx="1">
                  <c:v>44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39</c:v>
                </c:pt>
                <c:pt idx="1">
                  <c:v>64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66976"/>
        <c:axId val="151168512"/>
      </c:barChart>
      <c:catAx>
        <c:axId val="151166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68512"/>
        <c:crosses val="autoZero"/>
        <c:auto val="1"/>
        <c:lblAlgn val="ctr"/>
        <c:lblOffset val="100"/>
        <c:noMultiLvlLbl val="0"/>
      </c:catAx>
      <c:valAx>
        <c:axId val="15116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66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8492160"/>
        <c:axId val="199081984"/>
      </c:barChart>
      <c:catAx>
        <c:axId val="19849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081984"/>
        <c:crosses val="autoZero"/>
        <c:auto val="1"/>
        <c:lblAlgn val="ctr"/>
        <c:lblOffset val="100"/>
        <c:noMultiLvlLbl val="0"/>
      </c:catAx>
      <c:valAx>
        <c:axId val="1990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2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97.5</c:v>
                </c:pt>
                <c:pt idx="1">
                  <c:v>103.9</c:v>
                </c:pt>
                <c:pt idx="2">
                  <c:v>108.6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104.7</c:v>
                </c:pt>
                <c:pt idx="1">
                  <c:v>97.3</c:v>
                </c:pt>
                <c:pt idx="2">
                  <c:v>109.6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534080"/>
        <c:axId val="199535616"/>
      </c:barChart>
      <c:catAx>
        <c:axId val="199534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535616"/>
        <c:crosses val="autoZero"/>
        <c:auto val="1"/>
        <c:lblAlgn val="ctr"/>
        <c:lblOffset val="100"/>
        <c:noMultiLvlLbl val="0"/>
      </c:catAx>
      <c:valAx>
        <c:axId val="199535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5340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720</c:v>
                </c:pt>
                <c:pt idx="1">
                  <c:v>701</c:v>
                </c:pt>
                <c:pt idx="2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8640"/>
        <c:axId val="199970176"/>
      </c:barChart>
      <c:catAx>
        <c:axId val="19996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70176"/>
        <c:crosses val="autoZero"/>
        <c:auto val="1"/>
        <c:lblAlgn val="ctr"/>
        <c:lblOffset val="100"/>
        <c:noMultiLvlLbl val="0"/>
      </c:catAx>
      <c:valAx>
        <c:axId val="19997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14</c:v>
                </c:pt>
                <c:pt idx="1">
                  <c:v>11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0718976"/>
        <c:axId val="200728960"/>
      </c:barChart>
      <c:catAx>
        <c:axId val="2007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28960"/>
        <c:crosses val="autoZero"/>
        <c:auto val="1"/>
        <c:lblAlgn val="ctr"/>
        <c:lblOffset val="100"/>
        <c:noMultiLvlLbl val="0"/>
      </c:catAx>
      <c:valAx>
        <c:axId val="2007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89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43</c:v>
                </c:pt>
                <c:pt idx="1">
                  <c:v>63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76</c:v>
                </c:pt>
                <c:pt idx="1">
                  <c:v>91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023872"/>
        <c:axId val="201026176"/>
      </c:barChart>
      <c:catAx>
        <c:axId val="20102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6176"/>
        <c:crosses val="autoZero"/>
        <c:auto val="1"/>
        <c:lblAlgn val="ctr"/>
        <c:lblOffset val="100"/>
        <c:noMultiLvlLbl val="0"/>
      </c:catAx>
      <c:valAx>
        <c:axId val="20102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3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1.9694933083981065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2.2207936415171527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2.448717199462334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2.7409268891356438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2.4604055870492667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2.688329144994448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2.9337852843200283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3.0740459353632166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3.056513353982818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3.5532698264274445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3.512360469873181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3.7052188650575655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3.746128221611829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4.2311963064695224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3.424697562971188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1.899362982876512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1.4493600607796153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1.0636432704108469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2038656"/>
        <c:axId val="202364032"/>
      </c:barChart>
      <c:catAx>
        <c:axId val="2020386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02364032"/>
        <c:crosses val="autoZero"/>
        <c:auto val="1"/>
        <c:lblAlgn val="ctr"/>
        <c:lblOffset val="100"/>
        <c:noMultiLvlLbl val="0"/>
      </c:catAx>
      <c:valAx>
        <c:axId val="2023640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020386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2.472093974636199</c:v>
                </c:pt>
                <c:pt idx="1">
                  <c:v>2.4311846180819359</c:v>
                </c:pt>
                <c:pt idx="2">
                  <c:v>2.5889778505055228</c:v>
                </c:pt>
                <c:pt idx="3">
                  <c:v>2.6123546256793877</c:v>
                </c:pt>
                <c:pt idx="4">
                  <c:v>2.6591081760271171</c:v>
                </c:pt>
                <c:pt idx="5">
                  <c:v>2.7058617263748466</c:v>
                </c:pt>
                <c:pt idx="6">
                  <c:v>3.0272923850154871</c:v>
                </c:pt>
                <c:pt idx="7">
                  <c:v>3.2727485243410674</c:v>
                </c:pt>
                <c:pt idx="8">
                  <c:v>2.99222722225469</c:v>
                </c:pt>
                <c:pt idx="9">
                  <c:v>3.8805446788615514</c:v>
                </c:pt>
                <c:pt idx="10">
                  <c:v>3.3136578808953305</c:v>
                </c:pt>
                <c:pt idx="11">
                  <c:v>3.4422301443515866</c:v>
                </c:pt>
                <c:pt idx="12">
                  <c:v>3.7344398340248963</c:v>
                </c:pt>
                <c:pt idx="13">
                  <c:v>4.1201566243936654</c:v>
                </c:pt>
                <c:pt idx="14">
                  <c:v>3.1967740050260067</c:v>
                </c:pt>
                <c:pt idx="15">
                  <c:v>1.5194903863012097</c:v>
                </c:pt>
                <c:pt idx="16">
                  <c:v>1.1980597276605693</c:v>
                </c:pt>
                <c:pt idx="17">
                  <c:v>0.65454970486821351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2468736"/>
        <c:axId val="203072640"/>
      </c:barChart>
      <c:catAx>
        <c:axId val="2024687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03072640"/>
        <c:crosses val="autoZero"/>
        <c:auto val="1"/>
        <c:lblAlgn val="ctr"/>
        <c:lblOffset val="100"/>
        <c:noMultiLvlLbl val="0"/>
      </c:catAx>
      <c:valAx>
        <c:axId val="2030726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687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0.20191142818683536</c:v>
                </c:pt>
                <c:pt idx="1">
                  <c:v>0.31833910034602075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0.75380266523085204</c:v>
                </c:pt>
                <c:pt idx="1">
                  <c:v>0.31833910034602075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7.99569255619868</c:v>
                </c:pt>
                <c:pt idx="1">
                  <c:v>4.608996539792388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22.964059765782743</c:v>
                </c:pt>
                <c:pt idx="1">
                  <c:v>23.031141868512112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52.604657423610178</c:v>
                </c:pt>
                <c:pt idx="1">
                  <c:v>59.391003460207614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4.697805895813703</c:v>
                </c:pt>
                <c:pt idx="1">
                  <c:v>4.0968858131487886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10.782070265177008</c:v>
                </c:pt>
                <c:pt idx="1">
                  <c:v>8.235294117647058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03537408"/>
        <c:axId val="203831552"/>
      </c:barChart>
      <c:catAx>
        <c:axId val="20353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3831552"/>
        <c:crosses val="autoZero"/>
        <c:auto val="1"/>
        <c:lblAlgn val="ctr"/>
        <c:lblOffset val="100"/>
        <c:noMultiLvlLbl val="0"/>
      </c:catAx>
      <c:valAx>
        <c:axId val="203831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35374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29.57329384843182</c:v>
                </c:pt>
                <c:pt idx="1">
                  <c:v>27.681660899653981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32.292367748014541</c:v>
                </c:pt>
                <c:pt idx="1">
                  <c:v>39.349480968858131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37.892044689729438</c:v>
                </c:pt>
                <c:pt idx="1">
                  <c:v>32.484429065743946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0.24229371382420245</c:v>
                </c:pt>
                <c:pt idx="1">
                  <c:v>0.48442906574394462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04012544"/>
        <c:axId val="204076928"/>
      </c:barChart>
      <c:catAx>
        <c:axId val="204012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076928"/>
        <c:crosses val="autoZero"/>
        <c:auto val="1"/>
        <c:lblAlgn val="ctr"/>
        <c:lblOffset val="100"/>
        <c:noMultiLvlLbl val="0"/>
      </c:catAx>
      <c:valAx>
        <c:axId val="204076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0125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04407936"/>
        <c:axId val="204409856"/>
      </c:barChart>
      <c:catAx>
        <c:axId val="204407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409856"/>
        <c:crosses val="autoZero"/>
        <c:auto val="1"/>
        <c:lblAlgn val="ctr"/>
        <c:lblOffset val="100"/>
        <c:noMultiLvlLbl val="0"/>
      </c:catAx>
      <c:valAx>
        <c:axId val="2044098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40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23</c:v>
                </c:pt>
                <c:pt idx="1">
                  <c:v>27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10</c:v>
                </c:pt>
                <c:pt idx="1">
                  <c:v>36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82720"/>
        <c:axId val="151258240"/>
      </c:barChart>
      <c:catAx>
        <c:axId val="151182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58240"/>
        <c:crosses val="autoZero"/>
        <c:auto val="1"/>
        <c:lblAlgn val="ctr"/>
        <c:lblOffset val="100"/>
        <c:noMultiLvlLbl val="0"/>
      </c:catAx>
      <c:valAx>
        <c:axId val="15125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82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0.37</c:v>
                </c:pt>
                <c:pt idx="1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04870784"/>
        <c:axId val="204918784"/>
      </c:barChart>
      <c:catAx>
        <c:axId val="20487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918784"/>
        <c:crosses val="autoZero"/>
        <c:auto val="1"/>
        <c:lblAlgn val="ctr"/>
        <c:lblOffset val="100"/>
        <c:noMultiLvlLbl val="0"/>
      </c:catAx>
      <c:valAx>
        <c:axId val="20491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870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69.489615198840767</c:v>
                </c:pt>
                <c:pt idx="2">
                  <c:v>16.318704729441841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30.510384801159233</c:v>
                </c:pt>
                <c:pt idx="2">
                  <c:v>83.681295270558167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05139328"/>
        <c:axId val="205153408"/>
      </c:barChart>
      <c:catAx>
        <c:axId val="205139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5153408"/>
        <c:crosses val="autoZero"/>
        <c:auto val="1"/>
        <c:lblAlgn val="ctr"/>
        <c:lblOffset val="100"/>
        <c:noMultiLvlLbl val="0"/>
      </c:catAx>
      <c:valAx>
        <c:axId val="2051534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5139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70</c:v>
                </c:pt>
                <c:pt idx="1">
                  <c:v>65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89</c:v>
                </c:pt>
                <c:pt idx="1">
                  <c:v>68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5229056"/>
        <c:axId val="205235328"/>
      </c:barChart>
      <c:catAx>
        <c:axId val="20522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5235328"/>
        <c:crosses val="autoZero"/>
        <c:auto val="1"/>
        <c:lblAlgn val="ctr"/>
        <c:lblOffset val="100"/>
        <c:noMultiLvlLbl val="0"/>
      </c:catAx>
      <c:valAx>
        <c:axId val="205235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052290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131</c:v>
                </c:pt>
                <c:pt idx="1">
                  <c:v>174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152</c:v>
                </c:pt>
                <c:pt idx="1">
                  <c:v>178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5521664"/>
        <c:axId val="205523200"/>
      </c:barChart>
      <c:catAx>
        <c:axId val="20552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5523200"/>
        <c:crosses val="autoZero"/>
        <c:auto val="1"/>
        <c:lblAlgn val="ctr"/>
        <c:lblOffset val="100"/>
        <c:noMultiLvlLbl val="0"/>
      </c:catAx>
      <c:valAx>
        <c:axId val="20552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05521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29.178470254957507</c:v>
                </c:pt>
                <c:pt idx="1">
                  <c:v>26.030110935023771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27.27272727272727</c:v>
                </c:pt>
                <c:pt idx="1">
                  <c:v>26.664025356576865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14.293072366726758</c:v>
                </c:pt>
                <c:pt idx="1">
                  <c:v>20.04754358161648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15.32320370847283</c:v>
                </c:pt>
                <c:pt idx="1">
                  <c:v>17.591125198098258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7.4942055112026784</c:v>
                </c:pt>
                <c:pt idx="1">
                  <c:v>6.5768621236133127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6.4383208859129546</c:v>
                </c:pt>
                <c:pt idx="1">
                  <c:v>3.0903328050713155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06297344"/>
        <c:axId val="206771712"/>
      </c:barChart>
      <c:catAx>
        <c:axId val="206297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6771712"/>
        <c:crosses val="autoZero"/>
        <c:auto val="1"/>
        <c:lblAlgn val="ctr"/>
        <c:lblOffset val="100"/>
        <c:noMultiLvlLbl val="0"/>
      </c:catAx>
      <c:valAx>
        <c:axId val="206771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62973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44.56</c:v>
                </c:pt>
                <c:pt idx="1">
                  <c:v>46.74</c:v>
                </c:pt>
                <c:pt idx="2">
                  <c:v>7.5</c:v>
                </c:pt>
                <c:pt idx="3">
                  <c:v>0.98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48.62</c:v>
                </c:pt>
                <c:pt idx="1">
                  <c:v>39.700000000000003</c:v>
                </c:pt>
                <c:pt idx="2">
                  <c:v>9.77</c:v>
                </c:pt>
                <c:pt idx="3">
                  <c:v>1.57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07348864"/>
        <c:axId val="207350400"/>
      </c:barChart>
      <c:catAx>
        <c:axId val="20734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7350400"/>
        <c:crosses val="autoZero"/>
        <c:auto val="1"/>
        <c:lblAlgn val="ctr"/>
        <c:lblOffset val="100"/>
        <c:noMultiLvlLbl val="0"/>
      </c:catAx>
      <c:valAx>
        <c:axId val="207350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73488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48942</c:v>
                </c:pt>
                <c:pt idx="1">
                  <c:v>55521</c:v>
                </c:pt>
                <c:pt idx="2">
                  <c:v>62975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2676992"/>
        <c:axId val="212678528"/>
      </c:barChart>
      <c:catAx>
        <c:axId val="21267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2678528"/>
        <c:crosses val="autoZero"/>
        <c:auto val="1"/>
        <c:lblAlgn val="ctr"/>
        <c:lblOffset val="100"/>
        <c:noMultiLvlLbl val="0"/>
      </c:catAx>
      <c:valAx>
        <c:axId val="21267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2676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2773</c:v>
                </c:pt>
                <c:pt idx="1">
                  <c:v>2796</c:v>
                </c:pt>
                <c:pt idx="2">
                  <c:v>2780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3045</c:v>
                </c:pt>
                <c:pt idx="1">
                  <c:v>3059</c:v>
                </c:pt>
                <c:pt idx="2">
                  <c:v>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2896000"/>
        <c:axId val="213172224"/>
      </c:barChart>
      <c:catAx>
        <c:axId val="21289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3172224"/>
        <c:crosses val="autoZero"/>
        <c:auto val="1"/>
        <c:lblAlgn val="ctr"/>
        <c:lblOffset val="100"/>
        <c:noMultiLvlLbl val="0"/>
      </c:catAx>
      <c:valAx>
        <c:axId val="21317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2896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47</c:v>
                </c:pt>
                <c:pt idx="2">
                  <c:v>1.4</c:v>
                </c:pt>
                <c:pt idx="3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81.84615384615384</c:v>
                </c:pt>
                <c:pt idx="1">
                  <c:v>92.550143266475644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18.153846153846153</c:v>
                </c:pt>
                <c:pt idx="1">
                  <c:v>7.4498567335243555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13905408"/>
        <c:axId val="213907328"/>
      </c:barChart>
      <c:catAx>
        <c:axId val="213905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907328"/>
        <c:crosses val="autoZero"/>
        <c:auto val="1"/>
        <c:lblAlgn val="ctr"/>
        <c:lblOffset val="100"/>
        <c:noMultiLvlLbl val="0"/>
      </c:catAx>
      <c:valAx>
        <c:axId val="2139073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90540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476</c:v>
                </c:pt>
                <c:pt idx="1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88832"/>
        <c:axId val="151290624"/>
      </c:barChart>
      <c:catAx>
        <c:axId val="151288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90624"/>
        <c:crosses val="autoZero"/>
        <c:auto val="1"/>
        <c:lblAlgn val="ctr"/>
        <c:lblOffset val="100"/>
        <c:noMultiLvlLbl val="0"/>
      </c:catAx>
      <c:valAx>
        <c:axId val="15129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88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14.8</c:v>
                </c:pt>
                <c:pt idx="1">
                  <c:v>7.2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4110208"/>
        <c:axId val="214112128"/>
      </c:barChart>
      <c:catAx>
        <c:axId val="21411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112128"/>
        <c:crosses val="autoZero"/>
        <c:auto val="1"/>
        <c:lblAlgn val="ctr"/>
        <c:lblOffset val="100"/>
        <c:noMultiLvlLbl val="0"/>
      </c:catAx>
      <c:valAx>
        <c:axId val="214112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110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28.4</c:v>
                </c:pt>
                <c:pt idx="1">
                  <c:v>17.3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4990848"/>
        <c:axId val="214993152"/>
      </c:barChart>
      <c:catAx>
        <c:axId val="21499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4993152"/>
        <c:crosses val="autoZero"/>
        <c:auto val="1"/>
        <c:lblAlgn val="ctr"/>
        <c:lblOffset val="100"/>
        <c:noMultiLvlLbl val="0"/>
      </c:catAx>
      <c:valAx>
        <c:axId val="21499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499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15438080"/>
        <c:axId val="215439616"/>
      </c:barChart>
      <c:catAx>
        <c:axId val="21543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5439616"/>
        <c:crosses val="autoZero"/>
        <c:auto val="1"/>
        <c:lblAlgn val="ctr"/>
        <c:lblOffset val="100"/>
        <c:noMultiLvlLbl val="0"/>
      </c:catAx>
      <c:valAx>
        <c:axId val="21543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15438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805</c:v>
                </c:pt>
                <c:pt idx="1">
                  <c:v>890</c:v>
                </c:pt>
                <c:pt idx="2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71</c:v>
                </c:pt>
                <c:pt idx="1">
                  <c:v>234</c:v>
                </c:pt>
                <c:pt idx="2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82624"/>
        <c:axId val="150284160"/>
      </c:barChart>
      <c:catAx>
        <c:axId val="15028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84160"/>
        <c:crosses val="autoZero"/>
        <c:auto val="1"/>
        <c:lblAlgn val="ctr"/>
        <c:lblOffset val="100"/>
        <c:noMultiLvlLbl val="0"/>
      </c:catAx>
      <c:valAx>
        <c:axId val="150284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282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1701</c:v>
                </c:pt>
                <c:pt idx="1">
                  <c:v>1585</c:v>
                </c:pt>
                <c:pt idx="2">
                  <c:v>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87</c:v>
                </c:pt>
                <c:pt idx="1">
                  <c:v>413</c:v>
                </c:pt>
                <c:pt idx="2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98624"/>
        <c:axId val="150300160"/>
      </c:barChart>
      <c:catAx>
        <c:axId val="15029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0160"/>
        <c:crosses val="autoZero"/>
        <c:auto val="1"/>
        <c:lblAlgn val="ctr"/>
        <c:lblOffset val="100"/>
        <c:noMultiLvlLbl val="0"/>
      </c:catAx>
      <c:valAx>
        <c:axId val="150300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298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2.1</c:v>
                </c:pt>
                <c:pt idx="1">
                  <c:v>1.8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1.2</c:v>
                </c:pt>
                <c:pt idx="1">
                  <c:v>1.8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318464"/>
        <c:axId val="150320256"/>
      </c:barChart>
      <c:catAx>
        <c:axId val="150318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0256"/>
        <c:crosses val="autoZero"/>
        <c:auto val="1"/>
        <c:lblAlgn val="ctr"/>
        <c:lblOffset val="100"/>
        <c:noMultiLvlLbl val="0"/>
      </c:catAx>
      <c:valAx>
        <c:axId val="1503202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318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31.3</c:v>
                </c:pt>
                <c:pt idx="1">
                  <c:v>32</c:v>
                </c:pt>
                <c:pt idx="2">
                  <c:v>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34.700000000000003</c:v>
                </c:pt>
                <c:pt idx="1">
                  <c:v>35.4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330368"/>
        <c:axId val="150344448"/>
      </c:barChart>
      <c:catAx>
        <c:axId val="15033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44448"/>
        <c:crosses val="autoZero"/>
        <c:auto val="1"/>
        <c:lblAlgn val="ctr"/>
        <c:lblOffset val="100"/>
        <c:noMultiLvlLbl val="0"/>
      </c:catAx>
      <c:valAx>
        <c:axId val="150344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303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2698.39</c:v>
                </c:pt>
                <c:pt idx="1">
                  <c:v>12280.02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54560"/>
        <c:axId val="150356352"/>
      </c:barChart>
      <c:catAx>
        <c:axId val="15035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56352"/>
        <c:crosses val="autoZero"/>
        <c:auto val="1"/>
        <c:lblAlgn val="ctr"/>
        <c:lblOffset val="100"/>
        <c:noMultiLvlLbl val="0"/>
      </c:catAx>
      <c:valAx>
        <c:axId val="15035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54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58</c:v>
                </c:pt>
                <c:pt idx="1">
                  <c:v>65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51</c:v>
                </c:pt>
                <c:pt idx="1">
                  <c:v>62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0944"/>
        <c:axId val="150376832"/>
      </c:barChart>
      <c:catAx>
        <c:axId val="15037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76832"/>
        <c:crosses val="autoZero"/>
        <c:auto val="1"/>
        <c:lblAlgn val="ctr"/>
        <c:lblOffset val="100"/>
        <c:noMultiLvlLbl val="0"/>
      </c:catAx>
      <c:valAx>
        <c:axId val="150376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709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8586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8525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16816</v>
      </c>
      <c r="C4" s="35">
        <v>8197</v>
      </c>
      <c r="D4" s="63">
        <v>8619</v>
      </c>
      <c r="E4" s="211"/>
    </row>
    <row r="5" spans="1:5" ht="30" x14ac:dyDescent="0.25">
      <c r="A5" s="201" t="s">
        <v>716</v>
      </c>
      <c r="B5" s="72">
        <v>17012</v>
      </c>
      <c r="C5" s="61">
        <v>8287</v>
      </c>
      <c r="D5" s="111">
        <v>8725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3530</v>
      </c>
      <c r="C4" s="71">
        <v>4788</v>
      </c>
    </row>
    <row r="5" spans="1:6" x14ac:dyDescent="0.25">
      <c r="A5" s="286" t="s">
        <v>719</v>
      </c>
      <c r="B5" s="214">
        <v>457</v>
      </c>
      <c r="C5" s="214">
        <v>542</v>
      </c>
    </row>
    <row r="6" spans="1:6" x14ac:dyDescent="0.25">
      <c r="A6" s="286" t="s">
        <v>720</v>
      </c>
      <c r="B6" s="214">
        <v>1374</v>
      </c>
      <c r="C6" s="214">
        <v>1417</v>
      </c>
    </row>
    <row r="7" spans="1:6" x14ac:dyDescent="0.25">
      <c r="A7" s="286" t="s">
        <v>721</v>
      </c>
      <c r="B7" s="214">
        <v>2089</v>
      </c>
      <c r="C7" s="214">
        <v>1267</v>
      </c>
    </row>
    <row r="8" spans="1:6" x14ac:dyDescent="0.25">
      <c r="A8" s="286" t="s">
        <v>722</v>
      </c>
      <c r="B8" s="214">
        <v>32</v>
      </c>
      <c r="C8" s="214">
        <v>88</v>
      </c>
    </row>
    <row r="9" spans="1:6" x14ac:dyDescent="0.25">
      <c r="A9" s="286" t="s">
        <v>723</v>
      </c>
      <c r="B9" s="214">
        <v>839</v>
      </c>
      <c r="C9" s="214">
        <v>736</v>
      </c>
    </row>
    <row r="10" spans="1:6" ht="30" x14ac:dyDescent="0.25">
      <c r="A10" s="293" t="s">
        <v>724</v>
      </c>
      <c r="B10" s="214">
        <v>778</v>
      </c>
      <c r="C10" s="214">
        <v>71</v>
      </c>
    </row>
    <row r="11" spans="1:6" x14ac:dyDescent="0.25">
      <c r="A11" s="286" t="s">
        <v>887</v>
      </c>
      <c r="B11" s="214">
        <v>377</v>
      </c>
      <c r="C11" s="214">
        <v>407</v>
      </c>
    </row>
    <row r="12" spans="1:6" x14ac:dyDescent="0.25">
      <c r="A12" s="294" t="s">
        <v>16</v>
      </c>
      <c r="B12" s="1">
        <f>SUM(B4:B11)</f>
        <v>9476</v>
      </c>
      <c r="C12" s="1">
        <f>SUM(C4:C11)</f>
        <v>9316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2743</v>
      </c>
      <c r="C19" s="71">
        <v>2937</v>
      </c>
    </row>
    <row r="20" spans="1:3" x14ac:dyDescent="0.25">
      <c r="A20" s="286" t="s">
        <v>719</v>
      </c>
      <c r="B20" s="214">
        <v>387</v>
      </c>
      <c r="C20" s="214">
        <v>526</v>
      </c>
    </row>
    <row r="21" spans="1:3" x14ac:dyDescent="0.25">
      <c r="A21" s="286" t="s">
        <v>720</v>
      </c>
      <c r="B21" s="214">
        <v>1137</v>
      </c>
      <c r="C21" s="214">
        <v>1272</v>
      </c>
    </row>
    <row r="22" spans="1:3" x14ac:dyDescent="0.25">
      <c r="A22" s="286" t="s">
        <v>721</v>
      </c>
      <c r="B22" s="214">
        <v>2397</v>
      </c>
      <c r="C22" s="214">
        <v>1978</v>
      </c>
    </row>
    <row r="23" spans="1:3" x14ac:dyDescent="0.25">
      <c r="A23" s="286" t="s">
        <v>722</v>
      </c>
      <c r="B23" s="214">
        <v>45</v>
      </c>
      <c r="C23" s="214">
        <v>123</v>
      </c>
    </row>
    <row r="24" spans="1:3" x14ac:dyDescent="0.25">
      <c r="A24" s="286" t="s">
        <v>723</v>
      </c>
      <c r="B24" s="214">
        <v>719</v>
      </c>
      <c r="C24" s="214">
        <v>548</v>
      </c>
    </row>
    <row r="25" spans="1:3" ht="30" x14ac:dyDescent="0.25">
      <c r="A25" s="293" t="s">
        <v>724</v>
      </c>
      <c r="B25" s="214">
        <v>857</v>
      </c>
      <c r="C25" s="214">
        <v>186</v>
      </c>
    </row>
    <row r="26" spans="1:3" x14ac:dyDescent="0.25">
      <c r="A26" s="286" t="s">
        <v>887</v>
      </c>
      <c r="B26" s="214">
        <v>281</v>
      </c>
      <c r="C26" s="214">
        <v>927</v>
      </c>
    </row>
    <row r="27" spans="1:3" x14ac:dyDescent="0.25">
      <c r="A27" s="294" t="s">
        <v>16</v>
      </c>
      <c r="B27" s="1">
        <f>SUM(B19:B26)</f>
        <v>8566</v>
      </c>
      <c r="C27" s="1">
        <f>SUM(C19:C26)</f>
        <v>8497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76.56</v>
      </c>
      <c r="C4" s="1018">
        <v>73.94</v>
      </c>
      <c r="D4" s="1018">
        <v>79.44</v>
      </c>
      <c r="E4" s="1019">
        <v>50</v>
      </c>
      <c r="F4" s="1019">
        <v>149</v>
      </c>
      <c r="G4" s="1020">
        <v>43.8</v>
      </c>
      <c r="H4" s="1021">
        <v>42.8</v>
      </c>
      <c r="I4" s="1022">
        <v>44.7</v>
      </c>
      <c r="J4" s="1019">
        <v>28.4</v>
      </c>
    </row>
    <row r="5" spans="1:12" x14ac:dyDescent="0.25">
      <c r="A5" s="498">
        <v>2021</v>
      </c>
      <c r="B5" s="757">
        <v>76.010000000000005</v>
      </c>
      <c r="C5" s="758">
        <v>73.55</v>
      </c>
      <c r="D5" s="758">
        <v>78.69</v>
      </c>
      <c r="E5" s="1023">
        <v>50</v>
      </c>
      <c r="F5" s="1023">
        <v>150.9</v>
      </c>
      <c r="G5" s="1024">
        <v>43.9</v>
      </c>
      <c r="H5" s="1025">
        <v>42.9</v>
      </c>
      <c r="I5" s="1026">
        <v>44.8</v>
      </c>
      <c r="J5" s="1023">
        <v>17.3</v>
      </c>
    </row>
    <row r="6" spans="1:12" x14ac:dyDescent="0.25">
      <c r="A6" s="499">
        <v>2022</v>
      </c>
      <c r="B6" s="1011">
        <v>75.64</v>
      </c>
      <c r="C6" s="1012">
        <v>72.760000000000005</v>
      </c>
      <c r="D6" s="1012">
        <v>78.45</v>
      </c>
      <c r="E6" s="1013">
        <v>49</v>
      </c>
      <c r="F6" s="1013">
        <v>155.19999999999999</v>
      </c>
      <c r="G6" s="1014">
        <v>44.2</v>
      </c>
      <c r="H6" s="1015">
        <v>43.3</v>
      </c>
      <c r="I6" s="1016">
        <v>45.1</v>
      </c>
      <c r="J6" s="1013">
        <v>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28.4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17.3</v>
      </c>
    </row>
    <row r="13" spans="1:12" x14ac:dyDescent="0.25">
      <c r="A13" s="633">
        <f t="shared" si="0"/>
        <v>2022</v>
      </c>
      <c r="B13" s="627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6065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5804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33.9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62975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859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52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6197</v>
      </c>
      <c r="C5" s="70">
        <v>5817</v>
      </c>
      <c r="D5" s="55">
        <v>3045</v>
      </c>
      <c r="E5" s="110">
        <v>2773</v>
      </c>
      <c r="F5" s="55">
        <v>33</v>
      </c>
      <c r="G5" s="55">
        <v>34.700000000000003</v>
      </c>
      <c r="H5" s="110">
        <v>31.3</v>
      </c>
      <c r="I5" s="55"/>
      <c r="J5" s="70"/>
      <c r="K5" s="55"/>
      <c r="L5" s="55"/>
      <c r="M5" s="71">
        <v>55</v>
      </c>
      <c r="N5" s="71">
        <v>51</v>
      </c>
      <c r="O5" s="71">
        <v>58</v>
      </c>
    </row>
    <row r="6" spans="1:16" x14ac:dyDescent="0.25">
      <c r="A6" s="215">
        <v>2021</v>
      </c>
      <c r="B6" s="212">
        <v>6177</v>
      </c>
      <c r="C6" s="212">
        <v>5855</v>
      </c>
      <c r="D6" s="58">
        <v>3059</v>
      </c>
      <c r="E6" s="160">
        <v>2796</v>
      </c>
      <c r="F6" s="58">
        <v>33.700000000000003</v>
      </c>
      <c r="G6" s="58">
        <v>35.4</v>
      </c>
      <c r="H6" s="160">
        <v>32</v>
      </c>
      <c r="I6" s="58">
        <v>48942</v>
      </c>
      <c r="J6" s="212">
        <v>1094</v>
      </c>
      <c r="K6" s="58">
        <v>534</v>
      </c>
      <c r="L6" s="58">
        <v>560</v>
      </c>
      <c r="M6" s="214">
        <v>64</v>
      </c>
      <c r="N6" s="214">
        <v>62</v>
      </c>
      <c r="O6" s="214">
        <v>65</v>
      </c>
    </row>
    <row r="7" spans="1:16" x14ac:dyDescent="0.25">
      <c r="A7" s="229">
        <v>2022</v>
      </c>
      <c r="B7" s="167">
        <v>6065</v>
      </c>
      <c r="C7" s="167">
        <v>5804</v>
      </c>
      <c r="D7" s="94">
        <v>3025</v>
      </c>
      <c r="E7" s="169">
        <v>2780</v>
      </c>
      <c r="F7" s="94">
        <v>33.9</v>
      </c>
      <c r="G7" s="58">
        <v>35.5</v>
      </c>
      <c r="H7" s="160">
        <v>32.4</v>
      </c>
      <c r="I7" s="94">
        <v>55521</v>
      </c>
      <c r="J7" s="167">
        <v>887</v>
      </c>
      <c r="K7" s="94">
        <v>391</v>
      </c>
      <c r="L7" s="94">
        <v>496</v>
      </c>
      <c r="M7" s="214">
        <v>52</v>
      </c>
      <c r="N7" s="214">
        <v>46</v>
      </c>
      <c r="O7" s="214">
        <v>58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62975</v>
      </c>
      <c r="J8" s="1072">
        <v>859</v>
      </c>
      <c r="K8" s="1073">
        <v>402</v>
      </c>
      <c r="L8" s="1073">
        <v>457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48942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55521</v>
      </c>
      <c r="F14" s="514">
        <f>A5</f>
        <v>2020</v>
      </c>
      <c r="G14" s="310">
        <f>IF(ISBLANK(E5),"",E5)</f>
        <v>2773</v>
      </c>
      <c r="H14" s="310">
        <f>IF(ISBLANK(D5),"",D5)</f>
        <v>3045</v>
      </c>
      <c r="K14" s="514">
        <f>A6</f>
        <v>2021</v>
      </c>
      <c r="L14" s="310">
        <f>IF(ISBLANK(L6),"",L6)</f>
        <v>560</v>
      </c>
      <c r="M14" s="310">
        <f>IF(ISBLANK(K6),"",K6)</f>
        <v>534</v>
      </c>
    </row>
    <row r="15" spans="1:16" x14ac:dyDescent="0.25">
      <c r="A15" s="481">
        <f>A8</f>
        <v>2023</v>
      </c>
      <c r="B15" s="311">
        <f t="shared" si="0"/>
        <v>62975</v>
      </c>
      <c r="F15" s="486">
        <f t="shared" ref="F15:F16" si="1">A6</f>
        <v>2021</v>
      </c>
      <c r="G15" s="479">
        <f t="shared" ref="G15:G16" si="2">IF(ISBLANK(E6),"",E6)</f>
        <v>2796</v>
      </c>
      <c r="H15" s="479">
        <f t="shared" ref="H15:H16" si="3">IF(ISBLANK(D6),"",D6)</f>
        <v>3059</v>
      </c>
      <c r="K15" s="486">
        <f>A7</f>
        <v>2022</v>
      </c>
      <c r="L15" s="479">
        <f t="shared" ref="L15:L16" si="4">IF(ISBLANK(L7),"",L7)</f>
        <v>496</v>
      </c>
      <c r="M15" s="479">
        <f t="shared" ref="M15:M16" si="5">IF(ISBLANK(K7),"",K7)</f>
        <v>391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2780</v>
      </c>
      <c r="H16" s="311">
        <f t="shared" si="3"/>
        <v>3025</v>
      </c>
      <c r="K16" s="481">
        <f>A8</f>
        <v>2023</v>
      </c>
      <c r="L16" s="311">
        <f t="shared" si="4"/>
        <v>457</v>
      </c>
      <c r="M16" s="311">
        <f t="shared" si="5"/>
        <v>402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6197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6177</v>
      </c>
      <c r="C21" s="373"/>
      <c r="D21" s="197"/>
      <c r="F21" s="514">
        <f>A5</f>
        <v>2020</v>
      </c>
      <c r="G21" s="310">
        <f>IF(ISBLANK(E5),"",E5)</f>
        <v>2773</v>
      </c>
      <c r="H21" s="310">
        <f>IF(ISBLANK(D5),"",D5)</f>
        <v>3045</v>
      </c>
      <c r="K21" s="514">
        <f>A6</f>
        <v>2021</v>
      </c>
      <c r="L21" s="310">
        <f>IF(ISBLANK(L6),"",L6)</f>
        <v>560</v>
      </c>
      <c r="M21" s="310">
        <f>IF(ISBLANK(K6),"",K6)</f>
        <v>534</v>
      </c>
    </row>
    <row r="22" spans="1:15" x14ac:dyDescent="0.25">
      <c r="A22" s="481">
        <f t="shared" si="6"/>
        <v>2022</v>
      </c>
      <c r="B22" s="311">
        <f t="shared" si="7"/>
        <v>6065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2796</v>
      </c>
      <c r="H22" s="479">
        <f t="shared" ref="H22:H23" si="10">IF(ISBLANK(D6),"",D6)</f>
        <v>3059</v>
      </c>
      <c r="K22" s="486">
        <f>A7</f>
        <v>2022</v>
      </c>
      <c r="L22" s="479">
        <f>IF(ISBLANK(L7),"",L7)</f>
        <v>496</v>
      </c>
      <c r="M22" s="479">
        <f>IF(ISBLANK(K7),"",K7)</f>
        <v>391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2780</v>
      </c>
      <c r="H23" s="311">
        <f t="shared" si="10"/>
        <v>3025</v>
      </c>
      <c r="K23" s="481">
        <f>A8</f>
        <v>2023</v>
      </c>
      <c r="L23" s="311">
        <f>IF(ISBLANK(L8),"",L8)</f>
        <v>457</v>
      </c>
      <c r="M23" s="311">
        <f>IF(ISBLANK(K8),"",K8)</f>
        <v>402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6197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6177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6065</v>
      </c>
      <c r="C28" s="373"/>
      <c r="D28" s="197"/>
      <c r="F28" s="514">
        <f>A5</f>
        <v>2020</v>
      </c>
      <c r="G28" s="310">
        <f>IF(ISBLANK(H5),"",H5)</f>
        <v>31.3</v>
      </c>
      <c r="H28" s="310">
        <f>IF(ISBLANK(G5),"",G5)</f>
        <v>34.700000000000003</v>
      </c>
      <c r="K28" s="514">
        <f>A5</f>
        <v>2020</v>
      </c>
      <c r="L28" s="310">
        <f>IF(ISBLANK(O5),"",O5)</f>
        <v>58</v>
      </c>
      <c r="M28" s="310">
        <f>IF(ISBLANK(N5),"",N5)</f>
        <v>51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32</v>
      </c>
      <c r="H29" s="479">
        <f t="shared" ref="H29:H30" si="15">IF(ISBLANK(G6),"",G6)</f>
        <v>35.4</v>
      </c>
      <c r="K29" s="486">
        <f t="shared" ref="K29:K30" si="16">A6</f>
        <v>2021</v>
      </c>
      <c r="L29" s="479">
        <f t="shared" ref="L29:L30" si="17">IF(ISBLANK(O6),"",O6)</f>
        <v>65</v>
      </c>
      <c r="M29" s="479">
        <f t="shared" ref="M29:M30" si="18">IF(ISBLANK(N6),"",N6)</f>
        <v>62</v>
      </c>
    </row>
    <row r="30" spans="1:15" x14ac:dyDescent="0.25">
      <c r="F30" s="481">
        <f t="shared" si="13"/>
        <v>2022</v>
      </c>
      <c r="G30" s="311">
        <f t="shared" si="14"/>
        <v>32.4</v>
      </c>
      <c r="H30" s="311">
        <f t="shared" si="15"/>
        <v>35.5</v>
      </c>
      <c r="K30" s="481">
        <f t="shared" si="16"/>
        <v>2022</v>
      </c>
      <c r="L30" s="311">
        <f t="shared" si="17"/>
        <v>58</v>
      </c>
      <c r="M30" s="311">
        <f t="shared" si="18"/>
        <v>46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31.3</v>
      </c>
      <c r="H35" s="310">
        <f>IF(ISBLANK(G5),"",G5)</f>
        <v>34.700000000000003</v>
      </c>
      <c r="K35" s="514">
        <f>A5</f>
        <v>2020</v>
      </c>
      <c r="L35" s="310">
        <f>IF(ISBLANK(O5),"",O5)</f>
        <v>58</v>
      </c>
      <c r="M35" s="310">
        <f>IF(ISBLANK(N5),"",N5)</f>
        <v>51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32</v>
      </c>
      <c r="H36" s="479">
        <f t="shared" ref="H36:H37" si="21">IF(ISBLANK(G6),"",G6)</f>
        <v>35.4</v>
      </c>
      <c r="K36" s="486">
        <f t="shared" ref="K36:K37" si="22">A6</f>
        <v>2021</v>
      </c>
      <c r="L36" s="479">
        <f t="shared" ref="L36:L37" si="23">IF(ISBLANK(O6),"",O6)</f>
        <v>65</v>
      </c>
      <c r="M36" s="479">
        <f t="shared" ref="M36:M37" si="24">IF(ISBLANK(N6),"",N6)</f>
        <v>62</v>
      </c>
    </row>
    <row r="37" spans="6:15" x14ac:dyDescent="0.25">
      <c r="F37" s="481">
        <f t="shared" si="19"/>
        <v>2022</v>
      </c>
      <c r="G37" s="311">
        <f t="shared" si="20"/>
        <v>32.4</v>
      </c>
      <c r="H37" s="311">
        <f t="shared" si="21"/>
        <v>35.5</v>
      </c>
      <c r="K37" s="481">
        <f t="shared" si="22"/>
        <v>2022</v>
      </c>
      <c r="L37" s="311">
        <f t="shared" si="23"/>
        <v>58</v>
      </c>
      <c r="M37" s="311">
        <f t="shared" si="24"/>
        <v>46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17.100000000000001</v>
      </c>
      <c r="C6" s="35">
        <v>15.4</v>
      </c>
      <c r="D6" s="63">
        <v>18.8</v>
      </c>
      <c r="E6" s="35">
        <v>56.7</v>
      </c>
      <c r="F6" s="35">
        <v>55.1</v>
      </c>
      <c r="G6" s="35">
        <v>58.2</v>
      </c>
      <c r="H6" s="292">
        <v>26.2</v>
      </c>
      <c r="I6" s="35">
        <v>29.6</v>
      </c>
      <c r="J6" s="63">
        <v>23</v>
      </c>
      <c r="M6" s="127" t="s">
        <v>16</v>
      </c>
      <c r="N6" s="935">
        <f>IF(ISBLANK(B8),"",B8)</f>
        <v>17.600000000000001</v>
      </c>
      <c r="O6" s="935">
        <f>IF(ISBLANK(E8),"",E8)</f>
        <v>55.6</v>
      </c>
      <c r="P6" s="128">
        <f>IF(ISBLANK(H8),"",H8)</f>
        <v>26.8</v>
      </c>
    </row>
    <row r="7" spans="1:19" x14ac:dyDescent="0.25">
      <c r="A7" s="286">
        <v>2022</v>
      </c>
      <c r="B7" s="167">
        <v>16.3</v>
      </c>
      <c r="C7" s="94">
        <v>16.399999999999999</v>
      </c>
      <c r="D7" s="169">
        <v>16.3</v>
      </c>
      <c r="E7" s="94">
        <v>57</v>
      </c>
      <c r="F7" s="94">
        <v>54.7</v>
      </c>
      <c r="G7" s="94">
        <v>58.9</v>
      </c>
      <c r="H7" s="167">
        <v>26.6</v>
      </c>
      <c r="I7" s="94">
        <v>28.9</v>
      </c>
      <c r="J7" s="169">
        <v>24.8</v>
      </c>
    </row>
    <row r="8" spans="1:19" x14ac:dyDescent="0.25">
      <c r="A8" s="218">
        <v>2023</v>
      </c>
      <c r="B8" s="167">
        <v>17.600000000000001</v>
      </c>
      <c r="C8" s="94">
        <v>20.6</v>
      </c>
      <c r="D8" s="169">
        <v>14.9</v>
      </c>
      <c r="E8" s="94">
        <v>55.6</v>
      </c>
      <c r="F8" s="94">
        <v>52.5</v>
      </c>
      <c r="G8" s="94">
        <v>58.4</v>
      </c>
      <c r="H8" s="167">
        <v>26.8</v>
      </c>
      <c r="I8" s="94">
        <v>26.9</v>
      </c>
      <c r="J8" s="169">
        <v>26.7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14.9</v>
      </c>
      <c r="O12" s="936">
        <f>IF(ISBLANK(G8),"",G8)</f>
        <v>58.4</v>
      </c>
      <c r="P12" s="938">
        <f>IF(ISBLANK(J8),"",J8)</f>
        <v>26.7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20.6</v>
      </c>
      <c r="O13" s="937">
        <f>IF(ISBLANK(F8),"",F8)</f>
        <v>52.5</v>
      </c>
      <c r="P13" s="939">
        <f>IF(ISBLANK(I8),"",I8)</f>
        <v>26.9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17.600000000000001</v>
      </c>
      <c r="O20" s="935">
        <f>IF(ISBLANK(E8),"",E8)</f>
        <v>55.6</v>
      </c>
      <c r="P20" s="940">
        <f>IF(ISBLANK(H8),"",H8)</f>
        <v>26.8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14.9</v>
      </c>
      <c r="O24" s="936">
        <f>IF(ISBLANK(G8),"",G8)</f>
        <v>58.4</v>
      </c>
      <c r="P24" s="938">
        <f>IF(ISBLANK(J8),"",J8)</f>
        <v>26.7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20.6</v>
      </c>
      <c r="O25" s="937">
        <f>IF(ISBLANK(F8),"",F8)</f>
        <v>52.5</v>
      </c>
      <c r="P25" s="939">
        <f>IF(ISBLANK(I8),"",I8)</f>
        <v>26.9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669838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39147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754967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44122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1102253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64418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300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1000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103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462023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33.200000000000003</v>
      </c>
      <c r="E21" s="751">
        <v>57</v>
      </c>
      <c r="F21" s="751">
        <v>47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11.4</v>
      </c>
      <c r="E22" s="752">
        <v>1.3</v>
      </c>
      <c r="F22" s="752">
        <v>1.4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1.4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51.6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47</v>
      </c>
    </row>
    <row r="32" spans="1:11" x14ac:dyDescent="0.25">
      <c r="A32" s="698" t="s">
        <v>1431</v>
      </c>
      <c r="B32" s="734">
        <f>F22</f>
        <v>1.4</v>
      </c>
    </row>
    <row r="33" spans="1:2" x14ac:dyDescent="0.25">
      <c r="A33" s="699" t="s">
        <v>1432</v>
      </c>
      <c r="B33" s="732">
        <f>100-(B30+B31+B32)</f>
        <v>51.6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303</v>
      </c>
      <c r="C4" s="71">
        <v>14</v>
      </c>
      <c r="D4" s="71">
        <v>7</v>
      </c>
      <c r="G4" s="217">
        <f>A4</f>
        <v>2021</v>
      </c>
      <c r="H4" s="289">
        <f>IF(ISBLANK(C4),"",C4)</f>
        <v>14</v>
      </c>
      <c r="I4" s="289">
        <f>IF(ISBLANK(D4),"",D4)</f>
        <v>7</v>
      </c>
    </row>
    <row r="5" spans="1:9" x14ac:dyDescent="0.25">
      <c r="A5" s="286">
        <v>2022</v>
      </c>
      <c r="B5" s="214">
        <v>304</v>
      </c>
      <c r="C5" s="214">
        <v>11</v>
      </c>
      <c r="D5" s="214">
        <v>11</v>
      </c>
      <c r="G5" s="286">
        <f t="shared" ref="G5:G6" si="0">A5</f>
        <v>2022</v>
      </c>
      <c r="H5" s="290">
        <f t="shared" ref="H5:H6" si="1">IF(ISBLANK(C5),"",C5)</f>
        <v>11</v>
      </c>
      <c r="I5" s="290">
        <f t="shared" ref="I5:I6" si="2">IF(ISBLANK(D5),"",D5)</f>
        <v>11</v>
      </c>
    </row>
    <row r="6" spans="1:9" x14ac:dyDescent="0.25">
      <c r="A6" s="218">
        <v>2023</v>
      </c>
      <c r="B6" s="168">
        <v>300</v>
      </c>
      <c r="C6" s="168">
        <v>13</v>
      </c>
      <c r="D6" s="168">
        <v>10</v>
      </c>
      <c r="G6" s="219">
        <f t="shared" si="0"/>
        <v>2023</v>
      </c>
      <c r="H6" s="291">
        <f t="shared" si="1"/>
        <v>13</v>
      </c>
      <c r="I6" s="291">
        <f t="shared" si="2"/>
        <v>10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14</v>
      </c>
      <c r="I12" s="289">
        <f>IF(ISBLANK(D4),"",D4)</f>
        <v>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11</v>
      </c>
      <c r="I13" s="290">
        <f t="shared" si="4"/>
        <v>11</v>
      </c>
    </row>
    <row r="14" spans="1:9" x14ac:dyDescent="0.25">
      <c r="G14" s="219">
        <f t="shared" si="3"/>
        <v>2023</v>
      </c>
      <c r="H14" s="291">
        <f t="shared" ref="H14:I14" si="5">IF(ISBLANK(C6),"",C6)</f>
        <v>13</v>
      </c>
      <c r="I14" s="291">
        <f t="shared" si="5"/>
        <v>10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926</v>
      </c>
      <c r="C23" s="71">
        <v>43</v>
      </c>
      <c r="D23" s="71">
        <v>76</v>
      </c>
      <c r="G23" s="217">
        <f>A23</f>
        <v>2021</v>
      </c>
      <c r="H23" s="289">
        <f>IF(ISBLANK(C23),"",C23)</f>
        <v>43</v>
      </c>
      <c r="I23" s="289">
        <f>IF(ISBLANK(D23),"",D23)</f>
        <v>76</v>
      </c>
    </row>
    <row r="24" spans="1:13" x14ac:dyDescent="0.25">
      <c r="A24" s="286">
        <v>2022</v>
      </c>
      <c r="B24" s="214">
        <v>953</v>
      </c>
      <c r="C24" s="214">
        <v>63</v>
      </c>
      <c r="D24" s="214">
        <v>91</v>
      </c>
      <c r="G24" s="286">
        <f t="shared" ref="G24:G25" si="6">A24</f>
        <v>2022</v>
      </c>
      <c r="H24" s="290">
        <f t="shared" ref="H24:H25" si="7">IF(ISBLANK(C24),"",C24)</f>
        <v>63</v>
      </c>
      <c r="I24" s="290">
        <f t="shared" ref="I24:I25" si="8">IF(ISBLANK(D24),"",D24)</f>
        <v>91</v>
      </c>
    </row>
    <row r="25" spans="1:13" x14ac:dyDescent="0.25">
      <c r="A25" s="218">
        <v>2023</v>
      </c>
      <c r="B25" s="168">
        <v>1000</v>
      </c>
      <c r="C25" s="168">
        <v>58</v>
      </c>
      <c r="D25" s="168">
        <v>103</v>
      </c>
      <c r="G25" s="219">
        <f t="shared" si="6"/>
        <v>2023</v>
      </c>
      <c r="H25" s="291">
        <f t="shared" si="7"/>
        <v>58</v>
      </c>
      <c r="I25" s="291">
        <f t="shared" si="8"/>
        <v>103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43</v>
      </c>
      <c r="I31" s="289">
        <f>IF(ISBLANK(D23),"",D23)</f>
        <v>76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63</v>
      </c>
      <c r="I32" s="290">
        <f t="shared" si="10"/>
        <v>91</v>
      </c>
    </row>
    <row r="33" spans="7:9" x14ac:dyDescent="0.25">
      <c r="G33" s="219">
        <f t="shared" si="9"/>
        <v>2023</v>
      </c>
      <c r="H33" s="291">
        <f t="shared" ref="H33:I33" si="11">IF(ISBLANK(C25),"",C25)</f>
        <v>58</v>
      </c>
      <c r="I33" s="291">
        <f t="shared" si="11"/>
        <v>103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330129</v>
      </c>
      <c r="E4" s="70">
        <v>18748</v>
      </c>
      <c r="F4" s="1076">
        <v>113794</v>
      </c>
      <c r="G4" s="70">
        <v>6462</v>
      </c>
      <c r="H4" s="1078">
        <v>995285</v>
      </c>
      <c r="I4" s="1077">
        <v>56521</v>
      </c>
    </row>
    <row r="5" spans="1:9" x14ac:dyDescent="0.25">
      <c r="A5" s="587">
        <v>2021</v>
      </c>
      <c r="B5" s="1079">
        <v>0</v>
      </c>
      <c r="C5" s="1080">
        <v>0</v>
      </c>
      <c r="D5" s="160">
        <v>470329</v>
      </c>
      <c r="E5" s="212">
        <v>27080</v>
      </c>
      <c r="F5" s="1079">
        <v>10811</v>
      </c>
      <c r="G5" s="212">
        <v>622</v>
      </c>
      <c r="H5" s="1081">
        <v>825229</v>
      </c>
      <c r="I5" s="1080">
        <v>47514</v>
      </c>
    </row>
    <row r="6" spans="1:9" x14ac:dyDescent="0.25">
      <c r="A6" s="588">
        <v>2022</v>
      </c>
      <c r="B6" s="1082">
        <v>0</v>
      </c>
      <c r="C6" s="1083">
        <v>0</v>
      </c>
      <c r="D6" s="169">
        <v>517856</v>
      </c>
      <c r="E6" s="167">
        <v>30265</v>
      </c>
      <c r="F6" s="1082">
        <v>15365</v>
      </c>
      <c r="G6" s="167">
        <v>898</v>
      </c>
      <c r="H6" s="1084">
        <v>1102253</v>
      </c>
      <c r="I6" s="1083">
        <v>64418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376012</v>
      </c>
      <c r="C4" s="1076">
        <v>539037</v>
      </c>
      <c r="D4" s="1077">
        <v>30611</v>
      </c>
      <c r="E4" s="1076">
        <v>557263</v>
      </c>
      <c r="F4" s="1077">
        <v>31646</v>
      </c>
    </row>
    <row r="5" spans="1:6" x14ac:dyDescent="0.25">
      <c r="A5" s="480">
        <v>2021</v>
      </c>
      <c r="B5" s="1081">
        <v>303071</v>
      </c>
      <c r="C5" s="1079">
        <v>681938</v>
      </c>
      <c r="D5" s="1080">
        <v>39264</v>
      </c>
      <c r="E5" s="1079">
        <v>496191</v>
      </c>
      <c r="F5" s="1080">
        <v>28569</v>
      </c>
    </row>
    <row r="6" spans="1:6" ht="15.75" thickBot="1" x14ac:dyDescent="0.3">
      <c r="A6" s="960">
        <v>2022</v>
      </c>
      <c r="B6" s="1085">
        <v>462023</v>
      </c>
      <c r="C6" s="1086">
        <v>669838</v>
      </c>
      <c r="D6" s="1087">
        <v>39147</v>
      </c>
      <c r="E6" s="1086">
        <v>754967</v>
      </c>
      <c r="F6" s="1087">
        <v>44122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Arilje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349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17111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15.6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75.64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155.19999999999999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16816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17012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506</v>
      </c>
      <c r="C63" s="548">
        <f>IF(ISBLANK('DEM2'!C7),"-",'DEM2'!C7)</f>
        <v>597</v>
      </c>
      <c r="D63" s="548"/>
      <c r="E63" s="548">
        <f>IF(ISBLANK('DEM2'!D8),"-",'DEM2'!D8)</f>
        <v>481</v>
      </c>
      <c r="F63" s="548">
        <f>IF(ISBLANK('DEM2'!C8),"-",'DEM2'!C8)</f>
        <v>594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661</v>
      </c>
      <c r="C64" s="317">
        <f>IF(ISBLANK('DEM2'!F7),"-",'DEM2'!F7)</f>
        <v>679</v>
      </c>
      <c r="D64" s="789"/>
      <c r="E64" s="317">
        <f>IF(ISBLANK('DEM2'!G8),"-",'DEM2'!G8)</f>
        <v>655</v>
      </c>
      <c r="F64" s="317">
        <f>IF(ISBLANK('DEM2'!F8),"-",'DEM2'!F8)</f>
        <v>688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384</v>
      </c>
      <c r="C65" s="345">
        <f>IF(ISBLANK('DEM2'!I7),"-",'DEM2'!I7)</f>
        <v>369</v>
      </c>
      <c r="D65" s="393"/>
      <c r="E65" s="345">
        <f>IF(ISBLANK('DEM2'!J8),"-",'DEM2'!J8)</f>
        <v>379</v>
      </c>
      <c r="F65" s="345">
        <f>IF(ISBLANK('DEM2'!I8),"-",'DEM2'!I8)</f>
        <v>366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1454</v>
      </c>
      <c r="C66" s="348">
        <f>IF(ISBLANK('DEM2'!L7),"-",'DEM2'!L7)</f>
        <v>1561</v>
      </c>
      <c r="D66" s="394"/>
      <c r="E66" s="348">
        <f>IF(ISBLANK('DEM2'!M8),"-",'DEM2'!M8)</f>
        <v>1415</v>
      </c>
      <c r="F66" s="348">
        <f>IF(ISBLANK('DEM2'!L8),"-",'DEM2'!L8)</f>
        <v>1560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1437</v>
      </c>
      <c r="C67" s="345">
        <f>IF(ISBLANK('DEM2'!O7),"-",'DEM2'!O7)</f>
        <v>1462</v>
      </c>
      <c r="D67" s="393"/>
      <c r="E67" s="345">
        <f>IF(ISBLANK('DEM2'!P8),"-",'DEM2'!P8)</f>
        <v>1350</v>
      </c>
      <c r="F67" s="345">
        <f>IF(ISBLANK('DEM2'!O8),"-",'DEM2'!O8)</f>
        <v>1365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5524</v>
      </c>
      <c r="C68" s="317">
        <f>IF(ISBLANK('DEM2'!R7),"-",'DEM2'!R7)</f>
        <v>5606</v>
      </c>
      <c r="D68" s="395"/>
      <c r="E68" s="317">
        <f>IF(ISBLANK('DEM2'!S8),"-",'DEM2'!S8)</f>
        <v>5385</v>
      </c>
      <c r="F68" s="317">
        <f>IF(ISBLANK('DEM2'!R8),"-",'DEM2'!R8)</f>
        <v>5414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8726</v>
      </c>
      <c r="C69" s="463">
        <f>IF(ISBLANK('DEM2'!U7),"-",'DEM2'!U7)</f>
        <v>8642</v>
      </c>
      <c r="D69" s="799"/>
      <c r="E69" s="463">
        <f>IF(ISBLANK('DEM2'!V8),"-",'DEM2'!V8)</f>
        <v>8586</v>
      </c>
      <c r="F69" s="463">
        <f>IF(ISBLANK('DEM2'!U8),"-",'DEM2'!U8)</f>
        <v>8525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6.3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15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6.8</v>
      </c>
      <c r="G117" s="801">
        <f>IF(ISBLANK('DEM2'!E25),"-",'DEM2'!E25)</f>
        <v>13.4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6065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5804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33.9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62975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859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52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29.4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70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10.1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1102253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64418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517856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316784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30265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15365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898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669838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39147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754967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44122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300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1000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462023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4793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4456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1582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6752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4694</v>
      </c>
      <c r="C300" s="808">
        <f>IF(ISBLANK(POLJ3!C4),"-",POLJ3!C4)</f>
        <v>766</v>
      </c>
      <c r="D300" s="1160">
        <f>IF(ISBLANK(POLJ3!D4),"-",POLJ3!D4)</f>
        <v>3928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6211</v>
      </c>
      <c r="C301" s="789">
        <f>IF(ISBLANK(POLJ3!C5),"-",POLJ3!C5)</f>
        <v>4316</v>
      </c>
      <c r="D301" s="1161">
        <f>IF(ISBLANK(POLJ3!D5),"-",POLJ3!D5)</f>
        <v>1895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</v>
      </c>
      <c r="C302" s="790">
        <f>IF(ISBLANK(POLJ3!C6),"-",POLJ3!C6)</f>
        <v>0</v>
      </c>
      <c r="D302" s="1162">
        <f>IF(ISBLANK(POLJ3!D6),"-",POLJ3!D6)</f>
        <v>1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69</v>
      </c>
      <c r="C303" s="791">
        <f>IF(ISBLANK(POLJ3!C7),"-",POLJ3!C7)</f>
        <v>15</v>
      </c>
      <c r="D303" s="1163">
        <f>IF(ISBLANK(POLJ3!D7),"-",POLJ3!D7)</f>
        <v>54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4793</v>
      </c>
      <c r="C304" s="807">
        <f>IF(ISBLANK(POLJ3!C8),"-",POLJ3!C8)</f>
        <v>762</v>
      </c>
      <c r="D304" s="1164">
        <f>IF(ISBLANK(POLJ3!D8),"-",POLJ3!D8)</f>
        <v>4031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188.01</v>
      </c>
      <c r="C310" s="1165"/>
      <c r="D310" s="3"/>
      <c r="E310" s="5"/>
      <c r="F310" s="5"/>
      <c r="G310" s="815" t="s">
        <v>854</v>
      </c>
      <c r="H310" s="816">
        <f>IF(ISBLANK(POLJ2!H3),"-",POLJ2!H3)</f>
        <v>2504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1973.43</v>
      </c>
      <c r="C311" s="1154"/>
      <c r="D311" s="3"/>
      <c r="E311" s="5"/>
      <c r="F311" s="5"/>
      <c r="G311" s="810" t="s">
        <v>855</v>
      </c>
      <c r="H311" s="248">
        <f>IF(ISBLANK(POLJ2!H4),"-",POLJ2!H4)</f>
        <v>5267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3241.8</v>
      </c>
      <c r="C312" s="1154"/>
      <c r="D312" s="3"/>
      <c r="E312" s="5"/>
      <c r="F312" s="5"/>
      <c r="G312" s="810" t="s">
        <v>856</v>
      </c>
      <c r="H312" s="248">
        <f>IF(ISBLANK(POLJ2!H5),"-",POLJ2!H5)</f>
        <v>17049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0.79</v>
      </c>
      <c r="C313" s="1154"/>
      <c r="D313" s="3"/>
      <c r="E313" s="5"/>
      <c r="F313" s="5"/>
      <c r="G313" s="812" t="s">
        <v>857</v>
      </c>
      <c r="H313" s="249">
        <f>IF(ISBLANK(POLJ2!H6),"-",POLJ2!H6)</f>
        <v>78937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34.950000000000003</v>
      </c>
      <c r="C314" s="1154"/>
      <c r="D314" s="3"/>
      <c r="E314" s="5"/>
      <c r="F314" s="5"/>
      <c r="G314" s="814" t="s">
        <v>847</v>
      </c>
      <c r="H314" s="817">
        <f>IF(ISBLANK(POLJ2!H7),"-",POLJ2!H7)</f>
        <v>103757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6383.26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11822.24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123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33.299999999999997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599</v>
      </c>
      <c r="I364" s="808">
        <f>IF(ISBLANK(OBRAZ2!I6),"-",OBRAZ2!I6)</f>
        <v>465</v>
      </c>
      <c r="J364" s="808">
        <f>IF(ISBLANK(OBRAZ2!J6),"-",OBRAZ2!J6)</f>
        <v>134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319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45</v>
      </c>
      <c r="I365" s="416">
        <f>IF(ISBLANK(OBRAZ2!I7),"-",OBRAZ2!I7)</f>
        <v>31</v>
      </c>
      <c r="J365" s="416">
        <f>IF(ISBLANK(OBRAZ2!J7),"-",OBRAZ2!J7)</f>
        <v>14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80.099999999999994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167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72.682926829268297</v>
      </c>
      <c r="I377" s="851">
        <f>IF(ISBLANK(OBRAZ2!C14),"-",OBRAZ2!C23)</f>
        <v>74.624373956594326</v>
      </c>
      <c r="J377" s="851">
        <f>IF(ISBLANK(OBRAZ2!D14),"-",OBRAZ2!D23)</f>
        <v>72.577996715927753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6.9918699186991864</v>
      </c>
      <c r="I379" s="851">
        <f>IF(ISBLANK(OBRAZ2!C16),"-",OBRAZ2!C25)</f>
        <v>5.1752921535893153</v>
      </c>
      <c r="J379" s="851">
        <f>IF(ISBLANK(OBRAZ2!D16),"-",OBRAZ2!D25)</f>
        <v>5.2545155993431854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20.325203252032519</v>
      </c>
      <c r="I380" s="852">
        <f>IF(ISBLANK(OBRAZ2!C17),"-",OBRAZ2!C26)</f>
        <v>20.20033388981636</v>
      </c>
      <c r="J380" s="852">
        <f>IF(ISBLANK(OBRAZ2!D17),"-",OBRAZ2!D26)</f>
        <v>22.167487684729064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532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646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118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52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97.3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175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100.6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274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107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-2.2000000000000002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1421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1.5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0.13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90.7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1.18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2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11.7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59.7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979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5.7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196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3403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0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0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0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102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709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23.9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162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65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104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59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12.6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55.5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36.4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77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290.262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459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5775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96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3230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14978.41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14.859120000000001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108</v>
      </c>
      <c r="D696" s="3"/>
      <c r="E696" s="5"/>
      <c r="F696" s="5"/>
      <c r="G696" s="837">
        <v>2012</v>
      </c>
      <c r="H696" s="835">
        <f>IF(ISBLANK(INDEKSI2!B5),"-",INDEKSI2!B5)</f>
        <v>31.85</v>
      </c>
      <c r="I696" s="835">
        <f>IF(ISBLANK(INDEKSI2!C5),"-",INDEKSI2!C5)</f>
        <v>58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39.630000000000003</v>
      </c>
      <c r="D697" s="3"/>
      <c r="E697" s="5"/>
      <c r="F697" s="5"/>
      <c r="G697" s="838">
        <v>2013</v>
      </c>
      <c r="H697" s="559">
        <f>IF(ISBLANK(INDEKSI2!B6),"-",INDEKSI2!B6)</f>
        <v>34.04</v>
      </c>
      <c r="I697" s="559">
        <f>IF(ISBLANK(INDEKSI2!C6),"-",INDEKSI2!C6)</f>
        <v>50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34.520000000000003</v>
      </c>
      <c r="I698" s="836">
        <f>IF(ISBLANK(INDEKSI2!C7),"-",INDEKSI2!C7)</f>
        <v>53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557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213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1099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551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10.1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29.4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70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34.520000000000003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53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14.859120000000001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108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39.630000000000003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33.19</v>
      </c>
      <c r="C4" s="721">
        <v>50</v>
      </c>
      <c r="D4" s="710"/>
      <c r="E4" s="711"/>
      <c r="F4" s="712"/>
    </row>
    <row r="5" spans="1:6" x14ac:dyDescent="0.25">
      <c r="A5" s="286">
        <v>2012</v>
      </c>
      <c r="B5" s="614">
        <v>31.85</v>
      </c>
      <c r="C5" s="722">
        <v>58</v>
      </c>
      <c r="D5" s="713"/>
      <c r="E5" s="641"/>
      <c r="F5" s="714"/>
    </row>
    <row r="6" spans="1:6" x14ac:dyDescent="0.25">
      <c r="A6" s="286">
        <v>2013</v>
      </c>
      <c r="B6" s="614">
        <v>34.04</v>
      </c>
      <c r="C6" s="722">
        <v>50</v>
      </c>
      <c r="D6" s="715">
        <v>14.859120000000001</v>
      </c>
      <c r="E6" s="609">
        <v>108</v>
      </c>
      <c r="F6" s="716">
        <v>39.630000000000003</v>
      </c>
    </row>
    <row r="7" spans="1:6" x14ac:dyDescent="0.25">
      <c r="A7" s="219">
        <v>2014</v>
      </c>
      <c r="B7" s="615">
        <v>34.520000000000003</v>
      </c>
      <c r="C7" s="723">
        <v>53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4793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1582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4456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188.01</v>
      </c>
      <c r="G3" s="217" t="s">
        <v>765</v>
      </c>
      <c r="H3" s="71">
        <v>2504</v>
      </c>
    </row>
    <row r="4" spans="1:9" x14ac:dyDescent="0.25">
      <c r="A4" s="286" t="s">
        <v>760</v>
      </c>
      <c r="B4" s="214">
        <v>1973.43</v>
      </c>
      <c r="G4" s="286" t="s">
        <v>766</v>
      </c>
      <c r="H4" s="214">
        <v>5267</v>
      </c>
    </row>
    <row r="5" spans="1:9" x14ac:dyDescent="0.25">
      <c r="A5" s="286" t="s">
        <v>761</v>
      </c>
      <c r="B5" s="214">
        <v>3241.8</v>
      </c>
      <c r="G5" s="286" t="s">
        <v>767</v>
      </c>
      <c r="H5" s="214">
        <v>17049</v>
      </c>
    </row>
    <row r="6" spans="1:9" x14ac:dyDescent="0.25">
      <c r="A6" s="286" t="s">
        <v>762</v>
      </c>
      <c r="B6" s="214">
        <v>0.79</v>
      </c>
      <c r="G6" s="286" t="s">
        <v>768</v>
      </c>
      <c r="H6" s="214">
        <v>78937</v>
      </c>
    </row>
    <row r="7" spans="1:9" x14ac:dyDescent="0.25">
      <c r="A7" s="286" t="s">
        <v>763</v>
      </c>
      <c r="B7" s="214">
        <v>34.950000000000003</v>
      </c>
      <c r="G7" s="1" t="s">
        <v>24</v>
      </c>
      <c r="H7" s="288">
        <v>103757</v>
      </c>
    </row>
    <row r="8" spans="1:9" x14ac:dyDescent="0.25">
      <c r="A8" s="287" t="s">
        <v>764</v>
      </c>
      <c r="B8" s="73">
        <v>6383.26</v>
      </c>
    </row>
    <row r="9" spans="1:9" x14ac:dyDescent="0.25">
      <c r="A9" s="1" t="s">
        <v>24</v>
      </c>
      <c r="B9" s="288">
        <v>11822.24</v>
      </c>
      <c r="I9" s="41" t="s">
        <v>876</v>
      </c>
    </row>
    <row r="10" spans="1:9" x14ac:dyDescent="0.25">
      <c r="G10" s="29" t="s">
        <v>775</v>
      </c>
      <c r="H10" s="58">
        <v>6752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4694</v>
      </c>
      <c r="C4" s="55">
        <v>766</v>
      </c>
      <c r="D4" s="110">
        <v>3928</v>
      </c>
    </row>
    <row r="5" spans="1:4" ht="30" customHeight="1" x14ac:dyDescent="0.25">
      <c r="A5" s="274" t="s">
        <v>884</v>
      </c>
      <c r="B5" s="212">
        <v>6211</v>
      </c>
      <c r="C5" s="58">
        <v>4316</v>
      </c>
      <c r="D5" s="160">
        <v>1895</v>
      </c>
    </row>
    <row r="6" spans="1:4" x14ac:dyDescent="0.25">
      <c r="A6" s="274" t="s">
        <v>772</v>
      </c>
      <c r="B6" s="212">
        <v>1</v>
      </c>
      <c r="C6" s="58">
        <v>0</v>
      </c>
      <c r="D6" s="160">
        <v>1</v>
      </c>
    </row>
    <row r="7" spans="1:4" ht="30" x14ac:dyDescent="0.25">
      <c r="A7" s="274" t="s">
        <v>773</v>
      </c>
      <c r="B7" s="212">
        <v>69</v>
      </c>
      <c r="C7" s="58">
        <v>15</v>
      </c>
      <c r="D7" s="160">
        <v>54</v>
      </c>
    </row>
    <row r="8" spans="1:4" x14ac:dyDescent="0.25">
      <c r="A8" s="201" t="s">
        <v>774</v>
      </c>
      <c r="B8" s="72">
        <v>4793</v>
      </c>
      <c r="C8" s="61">
        <v>762</v>
      </c>
      <c r="D8" s="111">
        <v>4031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69.489615198840767</v>
      </c>
      <c r="C15" s="278">
        <f>D5/B5*100</f>
        <v>30.510384801159233</v>
      </c>
    </row>
    <row r="16" spans="1:4" ht="30" x14ac:dyDescent="0.25">
      <c r="A16" s="279" t="s">
        <v>821</v>
      </c>
      <c r="B16" s="283">
        <f>C4/B4*100</f>
        <v>16.318704729441841</v>
      </c>
      <c r="C16" s="280">
        <f>D4/B4*100</f>
        <v>83.681295270558167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69.489615198840767</v>
      </c>
      <c r="C22" s="278">
        <f t="shared" si="0"/>
        <v>30.510384801159233</v>
      </c>
    </row>
    <row r="23" spans="1:3" ht="30" x14ac:dyDescent="0.25">
      <c r="A23" s="279" t="s">
        <v>858</v>
      </c>
      <c r="B23" s="285">
        <f t="shared" si="0"/>
        <v>16.318704729441841</v>
      </c>
      <c r="C23" s="284">
        <f t="shared" si="0"/>
        <v>83.681295270558167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123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33.299999999999997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319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80.099999999999994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167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628</v>
      </c>
      <c r="C6" s="973">
        <v>501</v>
      </c>
      <c r="D6" s="945">
        <v>127</v>
      </c>
      <c r="E6" s="973">
        <v>615</v>
      </c>
      <c r="F6" s="973">
        <v>479</v>
      </c>
      <c r="G6" s="945">
        <v>136</v>
      </c>
      <c r="H6" s="599">
        <v>599</v>
      </c>
      <c r="I6" s="616">
        <v>465</v>
      </c>
      <c r="J6" s="945">
        <v>134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75</v>
      </c>
      <c r="C7" s="975">
        <v>70</v>
      </c>
      <c r="D7" s="976">
        <v>5</v>
      </c>
      <c r="E7" s="975">
        <v>74</v>
      </c>
      <c r="F7" s="975">
        <v>69</v>
      </c>
      <c r="G7" s="976">
        <v>5</v>
      </c>
      <c r="H7" s="753">
        <v>45</v>
      </c>
      <c r="I7" s="690">
        <v>31</v>
      </c>
      <c r="J7" s="976">
        <v>14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49</v>
      </c>
      <c r="C8" s="978">
        <v>45</v>
      </c>
      <c r="D8" s="979">
        <v>4</v>
      </c>
      <c r="E8" s="978">
        <v>36</v>
      </c>
      <c r="F8" s="978">
        <v>36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447</v>
      </c>
      <c r="C14" s="751">
        <v>447</v>
      </c>
      <c r="D14" s="751">
        <v>442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43</v>
      </c>
      <c r="C16" s="1029">
        <v>31</v>
      </c>
      <c r="D16" s="751">
        <v>32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125</v>
      </c>
      <c r="C17" s="752">
        <v>121</v>
      </c>
      <c r="D17" s="752">
        <v>135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72.682926829268297</v>
      </c>
      <c r="C23" s="290">
        <f>C14/SUM(C12:C17)*100</f>
        <v>74.624373956594326</v>
      </c>
      <c r="D23" s="290">
        <f>D14/SUM(D12:D17)*100</f>
        <v>72.577996715927753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6.9918699186991864</v>
      </c>
      <c r="C25" s="290">
        <f>C16/SUM(C12:C17)*100</f>
        <v>5.1752921535893153</v>
      </c>
      <c r="D25" s="290">
        <f>D16/SUM(D12:D17)*100</f>
        <v>5.2545155993431854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20.325203252032519</v>
      </c>
      <c r="C26" s="291">
        <f>C17/SUM(C12:C17)*100</f>
        <v>20.20033388981636</v>
      </c>
      <c r="D26" s="291">
        <f>D17/SUM(D12:D17)*100</f>
        <v>22.167487684729064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8.8000000000000007</v>
      </c>
      <c r="C7" s="600">
        <v>6.4</v>
      </c>
      <c r="D7" s="600">
        <v>6.3</v>
      </c>
    </row>
    <row r="8" spans="1:6" x14ac:dyDescent="0.25">
      <c r="A8" s="695" t="s">
        <v>944</v>
      </c>
      <c r="B8" s="751">
        <v>91.2</v>
      </c>
      <c r="C8" s="751">
        <v>93.6</v>
      </c>
      <c r="D8" s="751">
        <v>93.7</v>
      </c>
    </row>
    <row r="9" spans="1:6" x14ac:dyDescent="0.25">
      <c r="A9" s="696" t="s">
        <v>224</v>
      </c>
      <c r="B9" s="752">
        <v>0</v>
      </c>
      <c r="C9" s="752">
        <v>0</v>
      </c>
      <c r="D9" s="752">
        <v>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8.8000000000000007</v>
      </c>
      <c r="C13" s="697">
        <f t="shared" ref="C13:D13" si="1">IF(ISBLANK(C7),"",C7)</f>
        <v>6.4</v>
      </c>
      <c r="D13" s="697">
        <f t="shared" si="1"/>
        <v>6.3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91.2</v>
      </c>
      <c r="C14" s="698">
        <f t="shared" si="2"/>
        <v>93.6</v>
      </c>
      <c r="D14" s="698">
        <f t="shared" si="2"/>
        <v>93.7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0</v>
      </c>
      <c r="D15" s="699">
        <f t="shared" si="2"/>
        <v>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8.8000000000000007</v>
      </c>
      <c r="C18" s="697">
        <f t="shared" ref="C18:D18" si="4">IF(ISBLANK(C7),"",C7)</f>
        <v>6.4</v>
      </c>
      <c r="D18" s="697">
        <f t="shared" si="4"/>
        <v>6.3</v>
      </c>
    </row>
    <row r="19" spans="1:5" x14ac:dyDescent="0.25">
      <c r="A19" s="701" t="s">
        <v>1632</v>
      </c>
      <c r="B19" s="698">
        <f t="shared" ref="B19:D20" si="5">IF(ISBLANK(B8),"",B8)</f>
        <v>91.2</v>
      </c>
      <c r="C19" s="698">
        <f t="shared" si="5"/>
        <v>93.6</v>
      </c>
      <c r="D19" s="698">
        <f t="shared" si="5"/>
        <v>93.7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0</v>
      </c>
      <c r="D20" s="699">
        <f t="shared" si="5"/>
        <v>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97.5</v>
      </c>
      <c r="C5" s="611">
        <v>104.7</v>
      </c>
      <c r="D5" s="1030">
        <v>101.2</v>
      </c>
      <c r="F5" s="28"/>
      <c r="G5" s="693">
        <f>A5</f>
        <v>2020</v>
      </c>
      <c r="H5" s="669">
        <f>IF(ISBLANK(B5),"",B5)</f>
        <v>97.5</v>
      </c>
      <c r="I5" s="618">
        <f t="shared" ref="H5:I7" si="0">IF(ISBLANK(C5),"",C5)</f>
        <v>104.7</v>
      </c>
    </row>
    <row r="6" spans="1:10" x14ac:dyDescent="0.25">
      <c r="A6" s="749">
        <v>2021</v>
      </c>
      <c r="B6" s="601">
        <v>103.9</v>
      </c>
      <c r="C6" s="612">
        <v>97.3</v>
      </c>
      <c r="D6" s="946">
        <v>100.7</v>
      </c>
      <c r="F6" s="44"/>
      <c r="G6" s="693">
        <f t="shared" ref="G6:G7" si="1">A6</f>
        <v>2021</v>
      </c>
      <c r="H6" s="670">
        <f t="shared" si="0"/>
        <v>103.9</v>
      </c>
      <c r="I6" s="619">
        <f t="shared" si="0"/>
        <v>97.3</v>
      </c>
    </row>
    <row r="7" spans="1:10" x14ac:dyDescent="0.25">
      <c r="A7" s="750">
        <v>2022</v>
      </c>
      <c r="B7" s="601">
        <v>108.6</v>
      </c>
      <c r="C7" s="612">
        <v>109.6</v>
      </c>
      <c r="D7" s="946">
        <v>109.2</v>
      </c>
      <c r="F7" s="44"/>
      <c r="G7" s="693">
        <f t="shared" si="1"/>
        <v>2022</v>
      </c>
      <c r="H7" s="671">
        <f t="shared" si="0"/>
        <v>108.6</v>
      </c>
      <c r="I7" s="620">
        <f t="shared" si="0"/>
        <v>109.6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97.5</v>
      </c>
      <c r="I13" s="618">
        <f>IF(ISBLANK(C5),"",C5)</f>
        <v>104.7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103.9</v>
      </c>
      <c r="I14" s="619">
        <f t="shared" si="3"/>
        <v>97.3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108.6</v>
      </c>
      <c r="I15" s="620">
        <f t="shared" si="4"/>
        <v>109.6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Arilje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349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17111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15.6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75.64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155.19999999999999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16816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17012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506</v>
      </c>
      <c r="C63" s="548">
        <f>IF(ISBLANK('DEM2'!C7),"-",'DEM2'!C7)</f>
        <v>597</v>
      </c>
      <c r="D63" s="548"/>
      <c r="E63" s="548">
        <f>IF(ISBLANK('DEM2'!D8),"-",'DEM2'!D8)</f>
        <v>481</v>
      </c>
      <c r="F63" s="548">
        <f>IF(ISBLANK('DEM2'!C8),"-",'DEM2'!C8)</f>
        <v>594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661</v>
      </c>
      <c r="C64" s="317">
        <f>IF(ISBLANK('DEM2'!F7),"-",'DEM2'!F7)</f>
        <v>679</v>
      </c>
      <c r="D64" s="789"/>
      <c r="E64" s="317">
        <f>IF(ISBLANK('DEM2'!G8),"-",'DEM2'!G8)</f>
        <v>655</v>
      </c>
      <c r="F64" s="317">
        <f>IF(ISBLANK('DEM2'!F8),"-",'DEM2'!F8)</f>
        <v>688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384</v>
      </c>
      <c r="C65" s="345">
        <f>IF(ISBLANK('DEM2'!I7),"-",'DEM2'!I7)</f>
        <v>369</v>
      </c>
      <c r="D65" s="393"/>
      <c r="E65" s="345">
        <f>IF(ISBLANK('DEM2'!J8),"-",'DEM2'!J8)</f>
        <v>379</v>
      </c>
      <c r="F65" s="345">
        <f>IF(ISBLANK('DEM2'!I8),"-",'DEM2'!I8)</f>
        <v>366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1454</v>
      </c>
      <c r="C66" s="317">
        <f>IF(ISBLANK('DEM2'!L7),"-",'DEM2'!L7)</f>
        <v>1561</v>
      </c>
      <c r="D66" s="395"/>
      <c r="E66" s="317">
        <f>IF(ISBLANK('DEM2'!M8),"-",'DEM2'!M8)</f>
        <v>1415</v>
      </c>
      <c r="F66" s="317">
        <f>IF(ISBLANK('DEM2'!L8),"-",'DEM2'!L8)</f>
        <v>1560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1437</v>
      </c>
      <c r="C67" s="317">
        <f>IF(ISBLANK('DEM2'!O7),"-",'DEM2'!O7)</f>
        <v>1462</v>
      </c>
      <c r="D67" s="395"/>
      <c r="E67" s="317">
        <f>IF(ISBLANK('DEM2'!P8),"-",'DEM2'!P8)</f>
        <v>1350</v>
      </c>
      <c r="F67" s="317">
        <f>IF(ISBLANK('DEM2'!O8),"-",'DEM2'!O8)</f>
        <v>1365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5524</v>
      </c>
      <c r="C68" s="414">
        <f>IF(ISBLANK('DEM2'!R7),"-",'DEM2'!R7)</f>
        <v>5606</v>
      </c>
      <c r="D68" s="420"/>
      <c r="E68" s="414">
        <f>IF(ISBLANK('DEM2'!S8),"-",'DEM2'!S8)</f>
        <v>5385</v>
      </c>
      <c r="F68" s="414">
        <f>IF(ISBLANK('DEM2'!R8),"-",'DEM2'!R8)</f>
        <v>5414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8726</v>
      </c>
      <c r="C69" s="463">
        <f>IF(ISBLANK('DEM2'!U7),"-",'DEM2'!U7)</f>
        <v>8642</v>
      </c>
      <c r="D69" s="799"/>
      <c r="E69" s="463">
        <f>IF(ISBLANK('DEM2'!V8),"-",'DEM2'!V8)</f>
        <v>8586</v>
      </c>
      <c r="F69" s="463">
        <f>IF(ISBLANK('DEM2'!U8),"-",'DEM2'!U8)</f>
        <v>8525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6.3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15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6.8</v>
      </c>
      <c r="G117" s="801">
        <f>IF(ISBLANK('DEM2'!E25),"-",'DEM2'!E25)</f>
        <v>13.4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6065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5804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33.9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62975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859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52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29.4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70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10.1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1102253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64418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517856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316784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30265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15365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898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669838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39147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754967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44122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300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1000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462023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4793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4456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1582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6752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4694</v>
      </c>
      <c r="C300" s="808">
        <f>IF(ISBLANK(POLJ3!C4),"-",POLJ3!C4)</f>
        <v>766</v>
      </c>
      <c r="D300" s="1160">
        <f>IF(ISBLANK(POLJ3!D4),"-",POLJ3!D4)</f>
        <v>3928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6211</v>
      </c>
      <c r="C301" s="789">
        <f>IF(ISBLANK(POLJ3!C5),"-",POLJ3!C5)</f>
        <v>4316</v>
      </c>
      <c r="D301" s="1161">
        <f>IF(ISBLANK(POLJ3!D5),"-",POLJ3!D5)</f>
        <v>1895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</v>
      </c>
      <c r="C302" s="790">
        <f>IF(ISBLANK(POLJ3!C6),"-",POLJ3!C6)</f>
        <v>0</v>
      </c>
      <c r="D302" s="1162">
        <f>IF(ISBLANK(POLJ3!D6),"-",POLJ3!D6)</f>
        <v>1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69</v>
      </c>
      <c r="C303" s="791">
        <f>IF(ISBLANK(POLJ3!C7),"-",POLJ3!C7)</f>
        <v>15</v>
      </c>
      <c r="D303" s="1163">
        <f>IF(ISBLANK(POLJ3!D7),"-",POLJ3!D7)</f>
        <v>54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4793</v>
      </c>
      <c r="C304" s="807">
        <f>IF(ISBLANK(POLJ3!C8),"-",POLJ3!C8)</f>
        <v>762</v>
      </c>
      <c r="D304" s="1164">
        <f>IF(ISBLANK(POLJ3!D8),"-",POLJ3!D8)</f>
        <v>4031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188.01</v>
      </c>
      <c r="C310" s="1165"/>
      <c r="D310" s="3"/>
      <c r="E310" s="5"/>
      <c r="F310" s="5"/>
      <c r="G310" s="815" t="s">
        <v>765</v>
      </c>
      <c r="H310" s="816">
        <f>IF(ISBLANK(POLJ2!H3),"-",POLJ2!H3)</f>
        <v>2504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1973.43</v>
      </c>
      <c r="C311" s="1154"/>
      <c r="D311" s="3"/>
      <c r="E311" s="5"/>
      <c r="F311" s="5"/>
      <c r="G311" s="810" t="s">
        <v>766</v>
      </c>
      <c r="H311" s="248">
        <f>IF(ISBLANK(POLJ2!H4),"-",POLJ2!H4)</f>
        <v>5267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3241.8</v>
      </c>
      <c r="C312" s="1154"/>
      <c r="D312" s="3"/>
      <c r="E312" s="5"/>
      <c r="F312" s="5"/>
      <c r="G312" s="810" t="s">
        <v>767</v>
      </c>
      <c r="H312" s="248">
        <f>IF(ISBLANK(POLJ2!H5),"-",POLJ2!H5)</f>
        <v>17049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0.79</v>
      </c>
      <c r="C313" s="1154"/>
      <c r="D313" s="3"/>
      <c r="E313" s="5"/>
      <c r="F313" s="5"/>
      <c r="G313" s="812" t="s">
        <v>768</v>
      </c>
      <c r="H313" s="249">
        <f>IF(ISBLANK(POLJ2!H6),"-",POLJ2!H6)</f>
        <v>78937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34.950000000000003</v>
      </c>
      <c r="C314" s="1154"/>
      <c r="D314" s="3"/>
      <c r="E314" s="5"/>
      <c r="F314" s="5"/>
      <c r="G314" s="814" t="s">
        <v>16</v>
      </c>
      <c r="H314" s="817">
        <f>IF(ISBLANK(POLJ2!H7),"-",POLJ2!H7)</f>
        <v>103757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6383.26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11822.24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123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33.299999999999997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599</v>
      </c>
      <c r="I364" s="808">
        <f>IF(ISBLANK(OBRAZ2!I6),"-",OBRAZ2!I6)</f>
        <v>465</v>
      </c>
      <c r="J364" s="808">
        <f>IF(ISBLANK(OBRAZ2!J6),"-",OBRAZ2!J6)</f>
        <v>134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319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45</v>
      </c>
      <c r="I365" s="789">
        <f>IF(ISBLANK(OBRAZ2!I7),"-",OBRAZ2!I7)</f>
        <v>31</v>
      </c>
      <c r="J365" s="789">
        <f>IF(ISBLANK(OBRAZ2!J7),"-",OBRAZ2!J7)</f>
        <v>14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80.099999999999994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167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72.682926829268297</v>
      </c>
      <c r="I377" s="851">
        <f>IF(ISBLANK(OBRAZ2!C14),"-",OBRAZ2!C23)</f>
        <v>74.624373956594326</v>
      </c>
      <c r="J377" s="851">
        <f>IF(ISBLANK(OBRAZ2!D14),"-",OBRAZ2!D23)</f>
        <v>72.577996715927753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6.9918699186991864</v>
      </c>
      <c r="I379" s="851">
        <f>IF(ISBLANK(OBRAZ2!C16),"-",OBRAZ2!C25)</f>
        <v>5.1752921535893153</v>
      </c>
      <c r="J379" s="851">
        <f>IF(ISBLANK(OBRAZ2!D16),"-",OBRAZ2!D25)</f>
        <v>5.2545155993431854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20.325203252032519</v>
      </c>
      <c r="I380" s="852">
        <f>IF(ISBLANK(OBRAZ2!C17),"-",OBRAZ2!C26)</f>
        <v>20.20033388981636</v>
      </c>
      <c r="J380" s="852">
        <f>IF(ISBLANK(OBRAZ2!D17),"-",OBRAZ2!D26)</f>
        <v>22.167487684729064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532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646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118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52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97.3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175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100.6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274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107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-2.2000000000000002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1421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1.5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0.13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90.7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1.18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2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11.7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59.7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979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5.7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196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3403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0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0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0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102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709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23.9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162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65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104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59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12.6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55.5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36.4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77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290.262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459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5775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96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3230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14978.41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14.859120000000001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108</v>
      </c>
      <c r="D696" s="315"/>
      <c r="E696" s="314"/>
      <c r="F696" s="5"/>
      <c r="G696" s="837">
        <v>2012</v>
      </c>
      <c r="H696" s="835">
        <f>IF(ISBLANK(INDEKSI2!B5),"-",INDEKSI2!B5)</f>
        <v>31.85</v>
      </c>
      <c r="I696" s="835">
        <f>IF(ISBLANK(INDEKSI2!C5),"-",INDEKSI2!C5)</f>
        <v>58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39.630000000000003</v>
      </c>
      <c r="D697" s="315"/>
      <c r="E697" s="314"/>
      <c r="F697" s="5"/>
      <c r="G697" s="838">
        <v>2013</v>
      </c>
      <c r="H697" s="559">
        <f>IF(ISBLANK(INDEKSI2!B6),"-",INDEKSI2!B6)</f>
        <v>34.04</v>
      </c>
      <c r="I697" s="559">
        <f>IF(ISBLANK(INDEKSI2!C6),"-",INDEKSI2!C6)</f>
        <v>50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34.520000000000003</v>
      </c>
      <c r="I698" s="836">
        <f>IF(ISBLANK(INDEKSI2!C7),"-",INDEKSI2!C7)</f>
        <v>53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557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213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1099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551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8</v>
      </c>
      <c r="D6" s="612">
        <v>2</v>
      </c>
      <c r="E6" s="612">
        <v>6</v>
      </c>
      <c r="F6" s="1033">
        <v>109</v>
      </c>
      <c r="G6" s="612">
        <v>64</v>
      </c>
      <c r="H6" s="980">
        <v>45</v>
      </c>
      <c r="I6" s="1034">
        <v>27</v>
      </c>
      <c r="J6" s="612">
        <v>27.8</v>
      </c>
      <c r="K6" s="1035">
        <v>25.9</v>
      </c>
      <c r="L6" s="1033">
        <v>338</v>
      </c>
      <c r="M6" s="612">
        <v>200</v>
      </c>
      <c r="N6" s="1028">
        <v>138</v>
      </c>
      <c r="O6" s="1034">
        <v>84.8</v>
      </c>
      <c r="P6" s="612">
        <v>95</v>
      </c>
      <c r="Q6" s="1028">
        <v>73.400000000000006</v>
      </c>
      <c r="R6" s="1033">
        <v>168</v>
      </c>
      <c r="S6" s="612">
        <v>90</v>
      </c>
      <c r="T6" s="1035">
        <v>78</v>
      </c>
    </row>
    <row r="7" spans="1:20" x14ac:dyDescent="0.25">
      <c r="A7" s="286">
        <v>2021</v>
      </c>
      <c r="B7" s="602">
        <v>1</v>
      </c>
      <c r="C7" s="601">
        <v>6</v>
      </c>
      <c r="D7" s="612">
        <v>2</v>
      </c>
      <c r="E7" s="612">
        <v>4</v>
      </c>
      <c r="F7" s="1033">
        <v>107</v>
      </c>
      <c r="G7" s="612">
        <v>60</v>
      </c>
      <c r="H7" s="980">
        <v>47</v>
      </c>
      <c r="I7" s="1034">
        <v>27.8</v>
      </c>
      <c r="J7" s="612">
        <v>28</v>
      </c>
      <c r="K7" s="1035">
        <v>27.6</v>
      </c>
      <c r="L7" s="1033">
        <v>340</v>
      </c>
      <c r="M7" s="612">
        <v>188</v>
      </c>
      <c r="N7" s="1028">
        <v>152</v>
      </c>
      <c r="O7" s="1034">
        <v>84.9</v>
      </c>
      <c r="P7" s="612">
        <v>85.5</v>
      </c>
      <c r="Q7" s="1028">
        <v>84.2</v>
      </c>
      <c r="R7" s="1033">
        <v>152</v>
      </c>
      <c r="S7" s="612">
        <v>73</v>
      </c>
      <c r="T7" s="1035">
        <v>79</v>
      </c>
    </row>
    <row r="8" spans="1:20" x14ac:dyDescent="0.25">
      <c r="A8" s="219">
        <v>2022</v>
      </c>
      <c r="B8" s="617">
        <v>1</v>
      </c>
      <c r="C8" s="947">
        <v>7</v>
      </c>
      <c r="D8" s="981">
        <v>2</v>
      </c>
      <c r="E8" s="981">
        <v>5</v>
      </c>
      <c r="F8" s="1036">
        <v>123</v>
      </c>
      <c r="G8" s="981">
        <v>67</v>
      </c>
      <c r="H8" s="979">
        <v>56</v>
      </c>
      <c r="I8" s="754">
        <v>33.299999999999997</v>
      </c>
      <c r="J8" s="981">
        <v>34.200000000000003</v>
      </c>
      <c r="K8" s="1037">
        <v>32.299999999999997</v>
      </c>
      <c r="L8" s="1036">
        <v>319</v>
      </c>
      <c r="M8" s="981">
        <v>181</v>
      </c>
      <c r="N8" s="691">
        <v>138</v>
      </c>
      <c r="O8" s="754">
        <v>80.099999999999994</v>
      </c>
      <c r="P8" s="981">
        <v>76.5</v>
      </c>
      <c r="Q8" s="691">
        <v>85.2</v>
      </c>
      <c r="R8" s="1036">
        <v>167</v>
      </c>
      <c r="S8" s="981">
        <v>91</v>
      </c>
      <c r="T8" s="1037">
        <v>76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532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646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118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52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175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100.6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81.84615384615384</v>
      </c>
      <c r="C21" s="739">
        <f>B10/(B7+B10)*100</f>
        <v>18.153846153846153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92.550143266475644</v>
      </c>
      <c r="C22" s="739">
        <f>B11/(B8+B11)*100</f>
        <v>7.4498567335243555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81.84615384615384</v>
      </c>
      <c r="C26" s="739">
        <f>C21</f>
        <v>18.153846153846153</v>
      </c>
    </row>
    <row r="27" spans="1:10" ht="24.75" x14ac:dyDescent="0.25">
      <c r="A27" s="742" t="s">
        <v>1407</v>
      </c>
      <c r="B27" s="739">
        <f>B22</f>
        <v>92.550143266475644</v>
      </c>
      <c r="C27" s="739">
        <f>C22</f>
        <v>7.4498567335243555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3</v>
      </c>
      <c r="D5" s="914" t="s">
        <v>5</v>
      </c>
      <c r="E5" s="211"/>
      <c r="F5" s="125">
        <v>2021</v>
      </c>
      <c r="G5" s="70">
        <v>4</v>
      </c>
      <c r="H5" s="55">
        <v>1</v>
      </c>
      <c r="I5" s="110">
        <v>3</v>
      </c>
      <c r="J5" s="70">
        <v>9</v>
      </c>
      <c r="K5" s="55">
        <v>0</v>
      </c>
      <c r="L5" s="110">
        <v>9</v>
      </c>
      <c r="M5" s="70">
        <v>562</v>
      </c>
      <c r="N5" s="55">
        <v>639</v>
      </c>
      <c r="O5" s="70">
        <v>120</v>
      </c>
      <c r="P5" s="110">
        <v>44</v>
      </c>
    </row>
    <row r="6" spans="1:16" x14ac:dyDescent="0.25">
      <c r="A6" s="923" t="s">
        <v>259</v>
      </c>
      <c r="B6" s="1096">
        <v>0</v>
      </c>
      <c r="C6" s="1097">
        <v>9</v>
      </c>
      <c r="D6" s="915" t="s">
        <v>5</v>
      </c>
      <c r="E6" s="254"/>
      <c r="F6" s="125">
        <v>2022</v>
      </c>
      <c r="G6" s="212">
        <v>4</v>
      </c>
      <c r="H6" s="58">
        <v>1</v>
      </c>
      <c r="I6" s="160">
        <v>3</v>
      </c>
      <c r="J6" s="212">
        <v>9</v>
      </c>
      <c r="K6" s="58">
        <v>0</v>
      </c>
      <c r="L6" s="160">
        <v>9</v>
      </c>
      <c r="M6" s="212">
        <v>532</v>
      </c>
      <c r="N6" s="58">
        <v>646</v>
      </c>
      <c r="O6" s="212">
        <v>118</v>
      </c>
      <c r="P6" s="160">
        <v>52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</v>
      </c>
      <c r="H7" s="94">
        <v>1</v>
      </c>
      <c r="I7" s="169">
        <v>3</v>
      </c>
      <c r="J7" s="167"/>
      <c r="K7" s="94"/>
      <c r="L7" s="169"/>
      <c r="M7" s="167">
        <v>642</v>
      </c>
      <c r="N7" s="94">
        <v>676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9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97.4</v>
      </c>
      <c r="C5" s="611">
        <v>97.8</v>
      </c>
      <c r="D5" s="945">
        <v>96.9</v>
      </c>
      <c r="E5" s="610"/>
      <c r="F5" s="611"/>
      <c r="G5" s="945"/>
      <c r="H5" s="610"/>
      <c r="I5" s="611"/>
      <c r="J5" s="945"/>
      <c r="K5" s="610">
        <v>188</v>
      </c>
      <c r="L5" s="611">
        <v>96</v>
      </c>
      <c r="M5" s="945">
        <v>92</v>
      </c>
      <c r="N5" s="610">
        <v>103.3</v>
      </c>
      <c r="O5" s="611">
        <v>102.1</v>
      </c>
      <c r="P5" s="945">
        <v>104.6</v>
      </c>
      <c r="Q5" s="610">
        <v>0</v>
      </c>
      <c r="R5" s="611">
        <v>0</v>
      </c>
      <c r="S5" s="945">
        <v>0</v>
      </c>
    </row>
    <row r="6" spans="1:19" x14ac:dyDescent="0.25">
      <c r="A6" s="286">
        <v>2021</v>
      </c>
      <c r="B6" s="457">
        <v>98.6</v>
      </c>
      <c r="C6" s="458">
        <v>99.3</v>
      </c>
      <c r="D6" s="976">
        <v>97.9</v>
      </c>
      <c r="E6" s="457">
        <v>6</v>
      </c>
      <c r="F6" s="458">
        <v>4</v>
      </c>
      <c r="G6" s="976">
        <v>2</v>
      </c>
      <c r="H6" s="457">
        <v>0</v>
      </c>
      <c r="I6" s="458">
        <v>0</v>
      </c>
      <c r="J6" s="976">
        <v>0</v>
      </c>
      <c r="K6" s="457">
        <v>178</v>
      </c>
      <c r="L6" s="458">
        <v>90</v>
      </c>
      <c r="M6" s="976">
        <v>88</v>
      </c>
      <c r="N6" s="457">
        <v>100</v>
      </c>
      <c r="O6" s="458">
        <v>97.8</v>
      </c>
      <c r="P6" s="976">
        <v>102.3</v>
      </c>
      <c r="Q6" s="457">
        <v>-0.1</v>
      </c>
      <c r="R6" s="458">
        <v>-0.4</v>
      </c>
      <c r="S6" s="976">
        <v>0.1</v>
      </c>
    </row>
    <row r="7" spans="1:19" x14ac:dyDescent="0.25">
      <c r="A7" s="286">
        <v>2022</v>
      </c>
      <c r="B7" s="601">
        <v>97.3</v>
      </c>
      <c r="C7" s="612">
        <v>95.9</v>
      </c>
      <c r="D7" s="980">
        <v>98.8</v>
      </c>
      <c r="E7" s="601">
        <v>5</v>
      </c>
      <c r="F7" s="612">
        <v>4</v>
      </c>
      <c r="G7" s="980">
        <v>1</v>
      </c>
      <c r="H7" s="601">
        <v>0</v>
      </c>
      <c r="I7" s="612">
        <v>0</v>
      </c>
      <c r="J7" s="980">
        <v>0</v>
      </c>
      <c r="K7" s="601">
        <v>175</v>
      </c>
      <c r="L7" s="612">
        <v>95</v>
      </c>
      <c r="M7" s="980">
        <v>80</v>
      </c>
      <c r="N7" s="601">
        <v>100.6</v>
      </c>
      <c r="O7" s="612">
        <v>102.2</v>
      </c>
      <c r="P7" s="980">
        <v>98.8</v>
      </c>
      <c r="Q7" s="601">
        <v>0.1</v>
      </c>
      <c r="R7" s="612">
        <v>0.3</v>
      </c>
      <c r="S7" s="980">
        <v>-0.2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-2.2000000000000002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517856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30265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47</v>
      </c>
      <c r="C5" s="616">
        <v>45</v>
      </c>
      <c r="D5" s="616">
        <v>2</v>
      </c>
      <c r="E5" s="599">
        <v>189</v>
      </c>
      <c r="F5" s="616">
        <v>108</v>
      </c>
      <c r="G5" s="945">
        <v>81</v>
      </c>
      <c r="H5" s="616">
        <v>133</v>
      </c>
      <c r="I5" s="616">
        <v>49</v>
      </c>
      <c r="J5" s="616">
        <v>84</v>
      </c>
      <c r="K5" s="217">
        <f>SUM(B5,E5,H5)</f>
        <v>369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59</v>
      </c>
      <c r="C6" s="612">
        <v>46</v>
      </c>
      <c r="D6" s="946">
        <v>13</v>
      </c>
      <c r="E6" s="601">
        <v>124</v>
      </c>
      <c r="F6" s="612">
        <v>78</v>
      </c>
      <c r="G6" s="946">
        <v>46</v>
      </c>
      <c r="H6" s="601">
        <v>129</v>
      </c>
      <c r="I6" s="612">
        <v>47</v>
      </c>
      <c r="J6" s="612">
        <v>82</v>
      </c>
      <c r="K6" s="218">
        <f>SUM(B6,E6,H6)</f>
        <v>312</v>
      </c>
      <c r="M6" s="105" t="s">
        <v>284</v>
      </c>
      <c r="N6" s="171">
        <f>IF(ISBLANK(J7),"",J7)</f>
        <v>69</v>
      </c>
      <c r="O6" s="80">
        <f>IF(ISBLANK(I7),"",I7)</f>
        <v>39</v>
      </c>
      <c r="P6" s="211"/>
    </row>
    <row r="7" spans="1:17" ht="24.75" x14ac:dyDescent="0.25">
      <c r="A7" s="218">
        <v>2023</v>
      </c>
      <c r="B7" s="601">
        <v>58</v>
      </c>
      <c r="C7" s="612">
        <v>48</v>
      </c>
      <c r="D7" s="946">
        <v>10</v>
      </c>
      <c r="E7" s="601">
        <v>108</v>
      </c>
      <c r="F7" s="612">
        <v>64</v>
      </c>
      <c r="G7" s="946">
        <v>44</v>
      </c>
      <c r="H7" s="601">
        <v>108</v>
      </c>
      <c r="I7" s="612">
        <v>39</v>
      </c>
      <c r="J7" s="612">
        <v>69</v>
      </c>
      <c r="K7" s="218">
        <f>SUM(B7,E7,H7)</f>
        <v>274</v>
      </c>
      <c r="M7" s="106" t="s">
        <v>285</v>
      </c>
      <c r="N7" s="220">
        <f>IF(ISBLANK(G7),"",G7)</f>
        <v>44</v>
      </c>
      <c r="O7" s="107">
        <f>IF(ISBLANK(F7),"",F7)</f>
        <v>64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10</v>
      </c>
      <c r="O8" s="83">
        <f>IF(ISBLANK(C7),"",C7)</f>
        <v>48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69</v>
      </c>
      <c r="O13" s="80">
        <f>IF(ISBLANK(I7),"",I7)</f>
        <v>39</v>
      </c>
      <c r="P13" s="211"/>
    </row>
    <row r="14" spans="1:17" ht="27.75" customHeight="1" x14ac:dyDescent="0.25">
      <c r="M14" s="106" t="s">
        <v>515</v>
      </c>
      <c r="N14" s="220">
        <f>IF(ISBLANK(G7),"",G7)</f>
        <v>44</v>
      </c>
      <c r="O14" s="107">
        <f>IF(ISBLANK(F7),"",F7)</f>
        <v>64</v>
      </c>
      <c r="P14" s="211"/>
    </row>
    <row r="15" spans="1:17" ht="26.25" customHeight="1" x14ac:dyDescent="0.25">
      <c r="M15" s="108" t="s">
        <v>516</v>
      </c>
      <c r="N15" s="170">
        <f>IF(ISBLANK(D7),"",D7)</f>
        <v>10</v>
      </c>
      <c r="O15" s="83">
        <f>IF(ISBLANK(C7),"",C7)</f>
        <v>48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12</v>
      </c>
      <c r="C21" s="616">
        <v>12</v>
      </c>
      <c r="D21" s="616">
        <v>0</v>
      </c>
      <c r="E21" s="599">
        <v>51</v>
      </c>
      <c r="F21" s="616">
        <v>19</v>
      </c>
      <c r="G21" s="945">
        <v>32</v>
      </c>
      <c r="H21" s="616">
        <v>48</v>
      </c>
      <c r="I21" s="616">
        <v>18</v>
      </c>
      <c r="J21" s="616">
        <v>30</v>
      </c>
      <c r="K21" s="217">
        <f>SUM(B21,E21,H21)</f>
        <v>111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6</v>
      </c>
      <c r="C22" s="1028">
        <v>6</v>
      </c>
      <c r="D22" s="980">
        <v>0</v>
      </c>
      <c r="E22" s="1034">
        <v>66</v>
      </c>
      <c r="F22" s="1028">
        <v>38</v>
      </c>
      <c r="G22" s="980">
        <v>28</v>
      </c>
      <c r="H22" s="1034">
        <v>30</v>
      </c>
      <c r="I22" s="1028">
        <v>8</v>
      </c>
      <c r="J22" s="1028">
        <v>22</v>
      </c>
      <c r="K22" s="218">
        <f>SUM(B22,E22,H22)</f>
        <v>102</v>
      </c>
      <c r="M22" s="105" t="s">
        <v>284</v>
      </c>
      <c r="N22" s="171">
        <f>IF(ISBLANK(J23),"",J23)</f>
        <v>23</v>
      </c>
      <c r="O22" s="80">
        <f>IF(ISBLANK(I23),"",I23)</f>
        <v>10</v>
      </c>
      <c r="P22" s="211"/>
    </row>
    <row r="23" spans="1:17" ht="24.75" x14ac:dyDescent="0.25">
      <c r="A23" s="218">
        <v>2022</v>
      </c>
      <c r="B23" s="1034">
        <v>11</v>
      </c>
      <c r="C23" s="1028">
        <v>10</v>
      </c>
      <c r="D23" s="980">
        <v>1</v>
      </c>
      <c r="E23" s="1034">
        <v>63</v>
      </c>
      <c r="F23" s="1028">
        <v>36</v>
      </c>
      <c r="G23" s="980">
        <v>27</v>
      </c>
      <c r="H23" s="1034">
        <v>33</v>
      </c>
      <c r="I23" s="1028">
        <v>10</v>
      </c>
      <c r="J23" s="1028">
        <v>23</v>
      </c>
      <c r="K23" s="218">
        <f>SUM(B23,E23,H23)</f>
        <v>107</v>
      </c>
      <c r="M23" s="106" t="s">
        <v>285</v>
      </c>
      <c r="N23" s="220">
        <f>IF(ISBLANK(G23),"",G23)</f>
        <v>27</v>
      </c>
      <c r="O23" s="107">
        <f>IF(ISBLANK(F23),"",F23)</f>
        <v>36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</v>
      </c>
      <c r="O24" s="109">
        <f>IF(ISBLANK(C23),"",C23)</f>
        <v>10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23</v>
      </c>
      <c r="O29" s="80">
        <f>IF(ISBLANK(I23),"",I23)</f>
        <v>10</v>
      </c>
      <c r="P29" s="211"/>
    </row>
    <row r="30" spans="1:17" ht="27.75" customHeight="1" x14ac:dyDescent="0.25">
      <c r="M30" s="106" t="s">
        <v>515</v>
      </c>
      <c r="N30" s="220">
        <f>IF(ISBLANK(G23),"",G23)</f>
        <v>27</v>
      </c>
      <c r="O30" s="107">
        <f>IF(ISBLANK(F23),"",F23)</f>
        <v>36</v>
      </c>
      <c r="P30" s="211"/>
    </row>
    <row r="31" spans="1:17" ht="27.75" customHeight="1" x14ac:dyDescent="0.25">
      <c r="M31" s="108" t="s">
        <v>516</v>
      </c>
      <c r="N31" s="221">
        <f>IF(ISBLANK(D23),"",D23)</f>
        <v>1</v>
      </c>
      <c r="O31" s="109">
        <f>IF(ISBLANK(C23),"",C23)</f>
        <v>10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316784</v>
      </c>
      <c r="D5" s="253"/>
    </row>
    <row r="6" spans="1:4" ht="30" x14ac:dyDescent="0.25">
      <c r="A6" s="686" t="s">
        <v>474</v>
      </c>
      <c r="B6" s="617">
        <v>201072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0.2</v>
      </c>
      <c r="J5" s="611">
        <v>0.4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-0.7</v>
      </c>
      <c r="J6" s="458">
        <v>-0.9</v>
      </c>
      <c r="K6" s="976">
        <v>-0.5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-2.2000000000000002</v>
      </c>
      <c r="J7" s="612">
        <v>-1</v>
      </c>
      <c r="K7" s="980">
        <v>-3.6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36</v>
      </c>
      <c r="C5" s="207">
        <v>37</v>
      </c>
      <c r="G5" s="113"/>
      <c r="H5" s="174" t="s">
        <v>586</v>
      </c>
      <c r="I5" s="207">
        <v>15</v>
      </c>
      <c r="J5" s="207">
        <v>23</v>
      </c>
    </row>
    <row r="6" spans="1:13" ht="15" customHeight="1" x14ac:dyDescent="0.25">
      <c r="A6" s="175" t="s">
        <v>587</v>
      </c>
      <c r="B6" s="208">
        <v>423</v>
      </c>
      <c r="C6" s="208">
        <v>53</v>
      </c>
      <c r="G6" s="113"/>
      <c r="H6" s="175" t="s">
        <v>587</v>
      </c>
      <c r="I6" s="208">
        <v>56</v>
      </c>
      <c r="J6" s="208">
        <v>23</v>
      </c>
    </row>
    <row r="7" spans="1:13" ht="15" customHeight="1" x14ac:dyDescent="0.25">
      <c r="A7" s="175" t="s">
        <v>588</v>
      </c>
      <c r="B7" s="208">
        <v>1335</v>
      </c>
      <c r="C7" s="208">
        <v>958</v>
      </c>
      <c r="G7" s="113"/>
      <c r="H7" s="175" t="s">
        <v>588</v>
      </c>
      <c r="I7" s="208">
        <v>594</v>
      </c>
      <c r="J7" s="208">
        <v>333</v>
      </c>
    </row>
    <row r="8" spans="1:13" ht="15" customHeight="1" x14ac:dyDescent="0.25">
      <c r="A8" s="175" t="s">
        <v>589</v>
      </c>
      <c r="B8" s="208">
        <v>1938</v>
      </c>
      <c r="C8" s="208">
        <v>2090</v>
      </c>
      <c r="G8" s="113"/>
      <c r="H8" s="175" t="s">
        <v>589</v>
      </c>
      <c r="I8" s="208">
        <v>1706</v>
      </c>
      <c r="J8" s="208">
        <v>1664</v>
      </c>
    </row>
    <row r="9" spans="1:13" ht="15" customHeight="1" x14ac:dyDescent="0.25">
      <c r="A9" s="175" t="s">
        <v>590</v>
      </c>
      <c r="B9" s="208">
        <v>3663</v>
      </c>
      <c r="C9" s="208">
        <v>4072</v>
      </c>
      <c r="G9" s="113"/>
      <c r="H9" s="175" t="s">
        <v>590</v>
      </c>
      <c r="I9" s="208">
        <v>3908</v>
      </c>
      <c r="J9" s="208">
        <v>4291</v>
      </c>
    </row>
    <row r="10" spans="1:13" ht="15" customHeight="1" x14ac:dyDescent="0.25">
      <c r="A10" s="175" t="s">
        <v>591</v>
      </c>
      <c r="B10" s="208">
        <v>283</v>
      </c>
      <c r="C10" s="208">
        <v>330</v>
      </c>
      <c r="G10" s="113"/>
      <c r="H10" s="175" t="s">
        <v>591</v>
      </c>
      <c r="I10" s="208">
        <v>349</v>
      </c>
      <c r="J10" s="208">
        <v>296</v>
      </c>
    </row>
    <row r="11" spans="1:13" ht="15" customHeight="1" x14ac:dyDescent="0.25">
      <c r="A11" s="176" t="s">
        <v>592</v>
      </c>
      <c r="B11" s="209">
        <v>424</v>
      </c>
      <c r="C11" s="209">
        <v>359</v>
      </c>
      <c r="G11" s="113"/>
      <c r="H11" s="176" t="s">
        <v>592</v>
      </c>
      <c r="I11" s="209">
        <v>801</v>
      </c>
      <c r="J11" s="209">
        <v>595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36</v>
      </c>
      <c r="C17" s="178">
        <f>IF(ISBLANK(C5),"0",C5)</f>
        <v>37</v>
      </c>
      <c r="G17" s="113"/>
      <c r="H17" s="174" t="s">
        <v>586</v>
      </c>
      <c r="I17" s="177">
        <f>IF(ISBLANK(I5),"0",I5)</f>
        <v>15</v>
      </c>
      <c r="J17" s="178">
        <f>IF(ISBLANK(J5),"0",J5)</f>
        <v>23</v>
      </c>
    </row>
    <row r="18" spans="1:13" ht="15" customHeight="1" x14ac:dyDescent="0.25">
      <c r="A18" s="175" t="s">
        <v>587</v>
      </c>
      <c r="B18" s="179">
        <f t="shared" ref="B18:C18" si="0">IF(ISBLANK(B6),"0",B6)</f>
        <v>423</v>
      </c>
      <c r="C18" s="180">
        <f t="shared" si="0"/>
        <v>53</v>
      </c>
      <c r="G18" s="113"/>
      <c r="H18" s="175" t="s">
        <v>587</v>
      </c>
      <c r="I18" s="179">
        <f t="shared" ref="I18:J18" si="1">IF(ISBLANK(I6),"0",I6)</f>
        <v>56</v>
      </c>
      <c r="J18" s="180">
        <f t="shared" si="1"/>
        <v>23</v>
      </c>
    </row>
    <row r="19" spans="1:13" ht="15" customHeight="1" x14ac:dyDescent="0.25">
      <c r="A19" s="175" t="s">
        <v>588</v>
      </c>
      <c r="B19" s="179">
        <f t="shared" ref="B19:C19" si="2">IF(ISBLANK(B7),"0",B7)</f>
        <v>1335</v>
      </c>
      <c r="C19" s="180">
        <f t="shared" si="2"/>
        <v>958</v>
      </c>
      <c r="G19" s="113"/>
      <c r="H19" s="175" t="s">
        <v>588</v>
      </c>
      <c r="I19" s="179">
        <f t="shared" ref="I19:J19" si="3">IF(ISBLANK(I7),"0",I7)</f>
        <v>594</v>
      </c>
      <c r="J19" s="180">
        <f t="shared" si="3"/>
        <v>333</v>
      </c>
    </row>
    <row r="20" spans="1:13" ht="15" customHeight="1" x14ac:dyDescent="0.25">
      <c r="A20" s="175" t="s">
        <v>589</v>
      </c>
      <c r="B20" s="179">
        <f t="shared" ref="B20:C20" si="4">IF(ISBLANK(B8),"0",B8)</f>
        <v>1938</v>
      </c>
      <c r="C20" s="180">
        <f t="shared" si="4"/>
        <v>2090</v>
      </c>
      <c r="G20" s="113"/>
      <c r="H20" s="175" t="s">
        <v>589</v>
      </c>
      <c r="I20" s="179">
        <f t="shared" ref="I20:J20" si="5">IF(ISBLANK(I8),"0",I8)</f>
        <v>1706</v>
      </c>
      <c r="J20" s="180">
        <f t="shared" si="5"/>
        <v>1664</v>
      </c>
    </row>
    <row r="21" spans="1:13" ht="15" customHeight="1" x14ac:dyDescent="0.25">
      <c r="A21" s="175" t="s">
        <v>590</v>
      </c>
      <c r="B21" s="179">
        <f t="shared" ref="B21:C21" si="6">IF(ISBLANK(B9),"0",B9)</f>
        <v>3663</v>
      </c>
      <c r="C21" s="180">
        <f t="shared" si="6"/>
        <v>4072</v>
      </c>
      <c r="G21" s="113"/>
      <c r="H21" s="175" t="s">
        <v>590</v>
      </c>
      <c r="I21" s="179">
        <f t="shared" ref="I21:J21" si="7">IF(ISBLANK(I9),"0",I9)</f>
        <v>3908</v>
      </c>
      <c r="J21" s="180">
        <f t="shared" si="7"/>
        <v>4291</v>
      </c>
    </row>
    <row r="22" spans="1:13" ht="15" customHeight="1" x14ac:dyDescent="0.25">
      <c r="A22" s="175" t="s">
        <v>591</v>
      </c>
      <c r="B22" s="179">
        <f t="shared" ref="B22:C22" si="8">IF(ISBLANK(B10),"0",B10)</f>
        <v>283</v>
      </c>
      <c r="C22" s="180">
        <f t="shared" si="8"/>
        <v>330</v>
      </c>
      <c r="G22" s="113"/>
      <c r="H22" s="175" t="s">
        <v>591</v>
      </c>
      <c r="I22" s="179">
        <f t="shared" ref="I22:J22" si="9">IF(ISBLANK(I10),"0",I10)</f>
        <v>349</v>
      </c>
      <c r="J22" s="180">
        <f t="shared" si="9"/>
        <v>296</v>
      </c>
    </row>
    <row r="23" spans="1:13" ht="15" customHeight="1" x14ac:dyDescent="0.25">
      <c r="A23" s="176" t="s">
        <v>592</v>
      </c>
      <c r="B23" s="181">
        <f t="shared" ref="B23:C23" si="10">IF(ISBLANK(B11),"0",B11)</f>
        <v>424</v>
      </c>
      <c r="C23" s="182">
        <f t="shared" si="10"/>
        <v>359</v>
      </c>
      <c r="G23" s="113"/>
      <c r="H23" s="176" t="s">
        <v>592</v>
      </c>
      <c r="I23" s="181">
        <f t="shared" ref="I23:J23" si="11">IF(ISBLANK(I11),"0",I11)</f>
        <v>801</v>
      </c>
      <c r="J23" s="182">
        <f t="shared" si="11"/>
        <v>595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0.44433473216489761</v>
      </c>
      <c r="C29" s="184">
        <f>C17/SUM(C17:C23)*100</f>
        <v>0.46841372325610836</v>
      </c>
      <c r="D29" s="253"/>
      <c r="E29" s="253"/>
      <c r="G29" s="113"/>
      <c r="H29" s="174" t="s">
        <v>593</v>
      </c>
      <c r="I29" s="184">
        <f>I17/SUM(I17:I23)*100</f>
        <v>0.20191142818683536</v>
      </c>
      <c r="J29" s="184">
        <f>J17/SUM(J17:J23)*100</f>
        <v>0.31833910034602075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5.2209331029375461</v>
      </c>
      <c r="C30" s="185">
        <f>C18/SUM(C17:C23)*100</f>
        <v>0.67097100898847961</v>
      </c>
      <c r="D30" s="253"/>
      <c r="E30" s="253"/>
      <c r="G30" s="113"/>
      <c r="H30" s="175" t="s">
        <v>594</v>
      </c>
      <c r="I30" s="185">
        <f>I18/SUM(I17:I23)*100</f>
        <v>0.75380266523085204</v>
      </c>
      <c r="J30" s="185">
        <f>J18/SUM(J17:J23)*100</f>
        <v>0.31833910034602075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16.477412984448282</v>
      </c>
      <c r="C31" s="185">
        <f>C19/SUM(C17:C23)*100</f>
        <v>12.128117483225724</v>
      </c>
      <c r="D31" s="253"/>
      <c r="E31" s="253"/>
      <c r="G31" s="113"/>
      <c r="H31" s="175" t="s">
        <v>595</v>
      </c>
      <c r="I31" s="185">
        <f>I19/SUM(I17:I23)*100</f>
        <v>7.99569255619868</v>
      </c>
      <c r="J31" s="185">
        <f>J19/SUM(J17:J23)*100</f>
        <v>4.608996539792388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23.920019748210319</v>
      </c>
      <c r="C32" s="185">
        <f>C20/SUM(C17:C23)*100</f>
        <v>26.459045448790985</v>
      </c>
      <c r="D32" s="253"/>
      <c r="E32" s="253"/>
      <c r="G32" s="113"/>
      <c r="H32" s="175" t="s">
        <v>596</v>
      </c>
      <c r="I32" s="185">
        <f>I20/SUM(I17:I23)*100</f>
        <v>22.964059765782743</v>
      </c>
      <c r="J32" s="185">
        <f>J20/SUM(J17:J23)*100</f>
        <v>23.031141868512112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45.211058997778323</v>
      </c>
      <c r="C33" s="185">
        <f>C21/SUM(C17:C23)*100</f>
        <v>51.550829218888474</v>
      </c>
      <c r="D33" s="253"/>
      <c r="E33" s="253"/>
      <c r="G33" s="113"/>
      <c r="H33" s="175" t="s">
        <v>597</v>
      </c>
      <c r="I33" s="185">
        <f>I21/SUM(I17:I23)*100</f>
        <v>52.604657423610178</v>
      </c>
      <c r="J33" s="185">
        <f>J21/SUM(J17:J23)*100</f>
        <v>59.391003460207614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3.4929647000740554</v>
      </c>
      <c r="C34" s="185">
        <f>C22/SUM(C17:C23)*100</f>
        <v>4.1777440182301557</v>
      </c>
      <c r="D34" s="253"/>
      <c r="E34" s="253"/>
      <c r="G34" s="113"/>
      <c r="H34" s="175" t="s">
        <v>598</v>
      </c>
      <c r="I34" s="185">
        <f>I22/SUM(I17:I23)*100</f>
        <v>4.697805895813703</v>
      </c>
      <c r="J34" s="185">
        <f>J22/SUM(J17:J23)*100</f>
        <v>4.0968858131487886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5.233275734386571</v>
      </c>
      <c r="C35" s="186">
        <f>C23/SUM(C17:C23)*100</f>
        <v>4.5448790986200782</v>
      </c>
      <c r="D35" s="253"/>
      <c r="E35" s="253"/>
      <c r="G35" s="113"/>
      <c r="H35" s="176" t="s">
        <v>599</v>
      </c>
      <c r="I35" s="186">
        <f>I23/SUM(I17:I23)*100</f>
        <v>10.782070265177008</v>
      </c>
      <c r="J35" s="186">
        <f>J23/SUM(J17:J23)*100</f>
        <v>8.235294117647058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0.44433473216489761</v>
      </c>
      <c r="C41" s="184">
        <f t="shared" si="12"/>
        <v>0.46841372325610836</v>
      </c>
      <c r="G41" s="113"/>
      <c r="H41" s="174" t="s">
        <v>601</v>
      </c>
      <c r="I41" s="184">
        <f t="shared" ref="I41:J41" si="13">I29</f>
        <v>0.20191142818683536</v>
      </c>
      <c r="J41" s="184">
        <f t="shared" si="13"/>
        <v>0.31833910034602075</v>
      </c>
    </row>
    <row r="42" spans="1:12" x14ac:dyDescent="0.25">
      <c r="A42" s="175" t="s">
        <v>602</v>
      </c>
      <c r="B42" s="185">
        <f t="shared" si="12"/>
        <v>5.2209331029375461</v>
      </c>
      <c r="C42" s="185">
        <f t="shared" si="12"/>
        <v>0.67097100898847961</v>
      </c>
      <c r="G42" s="113"/>
      <c r="H42" s="175" t="s">
        <v>602</v>
      </c>
      <c r="I42" s="185">
        <f t="shared" ref="I42:J42" si="14">I30</f>
        <v>0.75380266523085204</v>
      </c>
      <c r="J42" s="185">
        <f t="shared" si="14"/>
        <v>0.31833910034602075</v>
      </c>
    </row>
    <row r="43" spans="1:12" x14ac:dyDescent="0.25">
      <c r="A43" s="175" t="s">
        <v>603</v>
      </c>
      <c r="B43" s="185">
        <f t="shared" si="12"/>
        <v>16.477412984448282</v>
      </c>
      <c r="C43" s="185">
        <f t="shared" si="12"/>
        <v>12.128117483225724</v>
      </c>
      <c r="G43" s="113"/>
      <c r="H43" s="175" t="s">
        <v>603</v>
      </c>
      <c r="I43" s="185">
        <f t="shared" ref="I43:J43" si="15">I31</f>
        <v>7.99569255619868</v>
      </c>
      <c r="J43" s="185">
        <f t="shared" si="15"/>
        <v>4.608996539792388</v>
      </c>
    </row>
    <row r="44" spans="1:12" x14ac:dyDescent="0.25">
      <c r="A44" s="175" t="s">
        <v>604</v>
      </c>
      <c r="B44" s="185">
        <f t="shared" si="12"/>
        <v>23.920019748210319</v>
      </c>
      <c r="C44" s="185">
        <f t="shared" si="12"/>
        <v>26.459045448790985</v>
      </c>
      <c r="G44" s="113"/>
      <c r="H44" s="175" t="s">
        <v>604</v>
      </c>
      <c r="I44" s="185">
        <f t="shared" ref="I44:J44" si="16">I32</f>
        <v>22.964059765782743</v>
      </c>
      <c r="J44" s="185">
        <f t="shared" si="16"/>
        <v>23.031141868512112</v>
      </c>
    </row>
    <row r="45" spans="1:12" x14ac:dyDescent="0.25">
      <c r="A45" s="175" t="s">
        <v>605</v>
      </c>
      <c r="B45" s="185">
        <f t="shared" si="12"/>
        <v>45.211058997778323</v>
      </c>
      <c r="C45" s="185">
        <f t="shared" si="12"/>
        <v>51.550829218888474</v>
      </c>
      <c r="G45" s="113"/>
      <c r="H45" s="175" t="s">
        <v>605</v>
      </c>
      <c r="I45" s="185">
        <f t="shared" ref="I45:J45" si="17">I33</f>
        <v>52.604657423610178</v>
      </c>
      <c r="J45" s="185">
        <f t="shared" si="17"/>
        <v>59.391003460207614</v>
      </c>
    </row>
    <row r="46" spans="1:12" x14ac:dyDescent="0.25">
      <c r="A46" s="175" t="s">
        <v>606</v>
      </c>
      <c r="B46" s="185">
        <f t="shared" si="12"/>
        <v>3.4929647000740554</v>
      </c>
      <c r="C46" s="185">
        <f t="shared" si="12"/>
        <v>4.1777440182301557</v>
      </c>
      <c r="G46" s="113"/>
      <c r="H46" s="175" t="s">
        <v>606</v>
      </c>
      <c r="I46" s="185">
        <f t="shared" ref="I46:J46" si="18">I34</f>
        <v>4.697805895813703</v>
      </c>
      <c r="J46" s="185">
        <f t="shared" si="18"/>
        <v>4.0968858131487886</v>
      </c>
    </row>
    <row r="47" spans="1:12" x14ac:dyDescent="0.25">
      <c r="A47" s="176" t="s">
        <v>607</v>
      </c>
      <c r="B47" s="186">
        <f t="shared" si="12"/>
        <v>5.233275734386571</v>
      </c>
      <c r="C47" s="186">
        <f t="shared" si="12"/>
        <v>4.5448790986200782</v>
      </c>
      <c r="G47" s="113"/>
      <c r="H47" s="176" t="s">
        <v>607</v>
      </c>
      <c r="I47" s="186">
        <f t="shared" ref="I47:J47" si="19">I35</f>
        <v>10.782070265177008</v>
      </c>
      <c r="J47" s="186">
        <f t="shared" si="19"/>
        <v>8.235294117647058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5056</v>
      </c>
      <c r="C5" s="207">
        <v>4677</v>
      </c>
      <c r="D5" s="253"/>
      <c r="E5" s="253"/>
      <c r="F5" s="1003"/>
      <c r="H5" s="174" t="s">
        <v>624</v>
      </c>
      <c r="I5" s="207">
        <v>2197</v>
      </c>
      <c r="J5" s="207">
        <v>2000</v>
      </c>
    </row>
    <row r="6" spans="1:10" ht="15" customHeight="1" x14ac:dyDescent="0.25">
      <c r="A6" s="175" t="s">
        <v>625</v>
      </c>
      <c r="B6" s="208">
        <v>1182</v>
      </c>
      <c r="C6" s="208">
        <v>1323</v>
      </c>
      <c r="D6" s="253"/>
      <c r="E6" s="253"/>
      <c r="F6" s="1003"/>
      <c r="H6" s="175" t="s">
        <v>625</v>
      </c>
      <c r="I6" s="208">
        <v>2399</v>
      </c>
      <c r="J6" s="208">
        <v>2843</v>
      </c>
    </row>
    <row r="7" spans="1:10" ht="15" customHeight="1" x14ac:dyDescent="0.25">
      <c r="A7" s="176" t="s">
        <v>626</v>
      </c>
      <c r="B7" s="209">
        <v>1864</v>
      </c>
      <c r="C7" s="209">
        <v>1899</v>
      </c>
      <c r="D7" s="253"/>
      <c r="E7" s="253"/>
      <c r="F7" s="1003"/>
      <c r="H7" s="175" t="s">
        <v>626</v>
      </c>
      <c r="I7" s="208">
        <v>2815</v>
      </c>
      <c r="J7" s="208">
        <v>2347</v>
      </c>
    </row>
    <row r="8" spans="1:10" x14ac:dyDescent="0.25">
      <c r="D8" s="253"/>
      <c r="E8" s="253"/>
      <c r="F8" s="1003"/>
      <c r="H8" s="176" t="s">
        <v>2351</v>
      </c>
      <c r="I8" s="209">
        <v>18</v>
      </c>
      <c r="J8" s="209">
        <v>35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5056</v>
      </c>
      <c r="C13" s="178">
        <f>IF(ISBLANK(C5),"0",C5)</f>
        <v>4677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1182</v>
      </c>
      <c r="C14" s="180">
        <f t="shared" si="0"/>
        <v>1323</v>
      </c>
      <c r="D14" s="253"/>
      <c r="E14" s="253"/>
      <c r="F14" s="1003"/>
      <c r="H14" s="174" t="s">
        <v>624</v>
      </c>
      <c r="I14" s="177">
        <f>IF(ISBLANK(I5),"0",I5)</f>
        <v>2197</v>
      </c>
      <c r="J14" s="178">
        <f>IF(ISBLANK(J5),"0",J5)</f>
        <v>2000</v>
      </c>
    </row>
    <row r="15" spans="1:10" ht="15" customHeight="1" x14ac:dyDescent="0.25">
      <c r="A15" s="176" t="s">
        <v>626</v>
      </c>
      <c r="B15" s="181">
        <f t="shared" si="0"/>
        <v>1864</v>
      </c>
      <c r="C15" s="182">
        <f t="shared" si="0"/>
        <v>1899</v>
      </c>
      <c r="D15" s="253"/>
      <c r="E15" s="253"/>
      <c r="F15" s="1003"/>
      <c r="H15" s="175" t="s">
        <v>625</v>
      </c>
      <c r="I15" s="179">
        <f t="shared" ref="I15:J15" si="1">IF(ISBLANK(I6),"0",I6)</f>
        <v>2399</v>
      </c>
      <c r="J15" s="180">
        <f t="shared" si="1"/>
        <v>2843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2815</v>
      </c>
      <c r="J16" s="180">
        <f t="shared" si="2"/>
        <v>2347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18</v>
      </c>
      <c r="J17" s="182">
        <f t="shared" si="3"/>
        <v>35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62.404344606270058</v>
      </c>
      <c r="C21" s="184">
        <f>C13/SUM(C13:C15)*100</f>
        <v>59.210026585643746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14.588990372747471</v>
      </c>
      <c r="C22" s="185">
        <f>C14/SUM(C13:C15)*100</f>
        <v>16.748955563995445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23.006665020982471</v>
      </c>
      <c r="C23" s="186">
        <f>C15/SUM(C13:C15)*100</f>
        <v>24.041017850360806</v>
      </c>
      <c r="D23" s="253"/>
      <c r="E23" s="253"/>
      <c r="F23" s="1003"/>
      <c r="H23" s="174" t="s">
        <v>629</v>
      </c>
      <c r="I23" s="184">
        <f>I14/SUM(I14:I17)*100</f>
        <v>29.57329384843182</v>
      </c>
      <c r="J23" s="184">
        <f>J14/SUM(J14:J17)*100</f>
        <v>27.681660899653981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32.292367748014541</v>
      </c>
      <c r="J24" s="185">
        <f>J15/SUM(J14:J17)*100</f>
        <v>39.349480968858131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37.892044689729438</v>
      </c>
      <c r="J25" s="185">
        <f>J16/SUM(J14:J17)*100</f>
        <v>32.484429065743946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0.24229371382420245</v>
      </c>
      <c r="J26" s="186">
        <f>J17/SUM(J14:J17)*100</f>
        <v>0.48442906574394462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62.404344606270058</v>
      </c>
      <c r="C29" s="189">
        <f t="shared" si="4"/>
        <v>59.210026585643746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14.588990372747471</v>
      </c>
      <c r="C30" s="192">
        <f t="shared" si="4"/>
        <v>16.748955563995445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23.006665020982471</v>
      </c>
      <c r="C31" s="195">
        <f t="shared" si="4"/>
        <v>24.041017850360806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29.57329384843182</v>
      </c>
      <c r="J32" s="189">
        <f>J23</f>
        <v>27.681660899653981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32.292367748014541</v>
      </c>
      <c r="J33" s="192">
        <f t="shared" si="5"/>
        <v>39.349480968858131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37.892044689729438</v>
      </c>
      <c r="J34" s="192">
        <f t="shared" si="6"/>
        <v>32.484429065743946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0.24229371382420245</v>
      </c>
      <c r="J35" s="195">
        <f t="shared" si="7"/>
        <v>0.48442906574394462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349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17111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15.6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75.64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155.19999999999999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0</v>
      </c>
      <c r="E5" s="28"/>
      <c r="J5" s="654" t="s">
        <v>542</v>
      </c>
      <c r="K5" s="669">
        <f>IF(ISBLANK(B5),"",B5)</f>
        <v>0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1</v>
      </c>
      <c r="C6" s="657">
        <v>0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0</v>
      </c>
      <c r="N6" s="44"/>
    </row>
    <row r="7" spans="1:15" x14ac:dyDescent="0.25">
      <c r="A7" s="656" t="s">
        <v>641</v>
      </c>
      <c r="B7" s="657">
        <v>8</v>
      </c>
      <c r="C7" s="657">
        <v>8</v>
      </c>
      <c r="E7" s="44"/>
      <c r="J7" s="656" t="s">
        <v>641</v>
      </c>
      <c r="K7" s="670">
        <f t="shared" si="0"/>
        <v>8</v>
      </c>
      <c r="L7" s="619">
        <f t="shared" si="1"/>
        <v>8</v>
      </c>
      <c r="N7" s="44"/>
    </row>
    <row r="8" spans="1:15" x14ac:dyDescent="0.25">
      <c r="A8" s="650" t="s">
        <v>642</v>
      </c>
      <c r="B8" s="651">
        <v>5</v>
      </c>
      <c r="C8" s="651">
        <v>5</v>
      </c>
      <c r="E8" s="21"/>
      <c r="J8" s="650" t="s">
        <v>642</v>
      </c>
      <c r="K8" s="670">
        <f t="shared" si="0"/>
        <v>5</v>
      </c>
      <c r="L8" s="619">
        <f t="shared" si="1"/>
        <v>5</v>
      </c>
      <c r="N8" s="21"/>
    </row>
    <row r="9" spans="1:15" x14ac:dyDescent="0.25">
      <c r="A9" s="650" t="s">
        <v>643</v>
      </c>
      <c r="B9" s="651">
        <v>12</v>
      </c>
      <c r="C9" s="651">
        <v>11</v>
      </c>
      <c r="E9" s="21"/>
      <c r="J9" s="650" t="s">
        <v>643</v>
      </c>
      <c r="K9" s="670">
        <f t="shared" si="0"/>
        <v>12</v>
      </c>
      <c r="L9" s="619">
        <f t="shared" si="1"/>
        <v>11</v>
      </c>
      <c r="N9" s="21"/>
    </row>
    <row r="10" spans="1:15" x14ac:dyDescent="0.25">
      <c r="A10" s="652" t="s">
        <v>365</v>
      </c>
      <c r="B10" s="653">
        <v>285</v>
      </c>
      <c r="C10" s="653">
        <v>18</v>
      </c>
      <c r="J10" s="652" t="s">
        <v>365</v>
      </c>
      <c r="K10" s="671">
        <f t="shared" si="0"/>
        <v>285</v>
      </c>
      <c r="L10" s="620">
        <f t="shared" si="1"/>
        <v>18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3.62</v>
      </c>
      <c r="C15" s="197"/>
      <c r="D15" s="253"/>
      <c r="E15" s="211"/>
      <c r="F15" s="253"/>
      <c r="G15" s="253"/>
      <c r="J15" s="673" t="s">
        <v>488</v>
      </c>
      <c r="K15" s="674">
        <f>B15</f>
        <v>3.62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</v>
      </c>
      <c r="C16" s="197"/>
      <c r="D16" s="253"/>
      <c r="E16" s="254"/>
      <c r="F16" s="253"/>
      <c r="G16" s="253"/>
      <c r="J16" s="675" t="s">
        <v>489</v>
      </c>
      <c r="K16" s="676">
        <f>B16</f>
        <v>0.5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0.64</v>
      </c>
      <c r="C18" s="197"/>
      <c r="D18" s="255"/>
      <c r="E18" s="256"/>
      <c r="F18" s="253"/>
      <c r="G18" s="253"/>
      <c r="J18" s="678" t="s">
        <v>501</v>
      </c>
      <c r="K18" s="674">
        <f>B18</f>
        <v>0.64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2.87</v>
      </c>
      <c r="C19" s="198"/>
      <c r="D19" s="255"/>
      <c r="E19" s="256"/>
      <c r="F19" s="253"/>
      <c r="G19" s="253"/>
      <c r="J19" s="672" t="s">
        <v>502</v>
      </c>
      <c r="K19" s="676">
        <f>B19</f>
        <v>2.87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2.08</v>
      </c>
      <c r="C21" s="253"/>
      <c r="D21" s="253"/>
      <c r="E21" s="253"/>
      <c r="F21" s="253"/>
      <c r="G21" s="253"/>
      <c r="J21" s="661" t="s">
        <v>498</v>
      </c>
      <c r="K21" s="679">
        <f>B21</f>
        <v>2.08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0</v>
      </c>
      <c r="C34" s="657">
        <v>2</v>
      </c>
      <c r="E34" s="44"/>
      <c r="J34" s="656" t="s">
        <v>641</v>
      </c>
      <c r="K34" s="670">
        <f t="shared" si="2"/>
        <v>0</v>
      </c>
      <c r="L34" s="619">
        <f t="shared" si="3"/>
        <v>2</v>
      </c>
      <c r="N34" s="44"/>
    </row>
    <row r="35" spans="1:15" x14ac:dyDescent="0.25">
      <c r="A35" s="650" t="s">
        <v>642</v>
      </c>
      <c r="B35" s="651">
        <v>4</v>
      </c>
      <c r="C35" s="651">
        <v>4</v>
      </c>
      <c r="E35" s="21"/>
      <c r="J35" s="650" t="s">
        <v>642</v>
      </c>
      <c r="K35" s="670">
        <f t="shared" si="2"/>
        <v>4</v>
      </c>
      <c r="L35" s="619">
        <f t="shared" si="3"/>
        <v>4</v>
      </c>
      <c r="N35" s="21"/>
    </row>
    <row r="36" spans="1:15" x14ac:dyDescent="0.25">
      <c r="A36" s="650" t="s">
        <v>643</v>
      </c>
      <c r="B36" s="651">
        <v>1</v>
      </c>
      <c r="C36" s="651">
        <v>2</v>
      </c>
      <c r="E36" s="21"/>
      <c r="J36" s="650" t="s">
        <v>643</v>
      </c>
      <c r="K36" s="670">
        <f t="shared" si="2"/>
        <v>1</v>
      </c>
      <c r="L36" s="619">
        <f t="shared" si="3"/>
        <v>2</v>
      </c>
      <c r="N36" s="21"/>
    </row>
    <row r="37" spans="1:15" x14ac:dyDescent="0.25">
      <c r="A37" s="652" t="s">
        <v>365</v>
      </c>
      <c r="B37" s="653">
        <v>24</v>
      </c>
      <c r="C37" s="653">
        <v>3</v>
      </c>
      <c r="J37" s="652" t="s">
        <v>365</v>
      </c>
      <c r="K37" s="671">
        <f t="shared" si="2"/>
        <v>24</v>
      </c>
      <c r="L37" s="620">
        <f t="shared" si="3"/>
        <v>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0.37</v>
      </c>
      <c r="C42" s="197"/>
      <c r="D42" s="253"/>
      <c r="E42" s="211"/>
      <c r="F42" s="253"/>
      <c r="G42" s="253"/>
      <c r="J42" s="673" t="s">
        <v>488</v>
      </c>
      <c r="K42" s="674">
        <f>B42</f>
        <v>0.37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0.14000000000000001</v>
      </c>
      <c r="C43" s="197"/>
      <c r="D43" s="253"/>
      <c r="E43" s="254"/>
      <c r="F43" s="253"/>
      <c r="G43" s="253"/>
      <c r="J43" s="675" t="s">
        <v>489</v>
      </c>
      <c r="K43" s="676">
        <f>B43</f>
        <v>0.14000000000000001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0.17</v>
      </c>
      <c r="C45" s="197"/>
      <c r="D45" s="255"/>
      <c r="E45" s="256"/>
      <c r="F45" s="253"/>
      <c r="G45" s="253"/>
      <c r="J45" s="678" t="s">
        <v>501</v>
      </c>
      <c r="K45" s="674">
        <f>B45</f>
        <v>0.17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0.32</v>
      </c>
      <c r="C46" s="198"/>
      <c r="D46" s="255"/>
      <c r="E46" s="256"/>
      <c r="F46" s="253"/>
      <c r="G46" s="253"/>
      <c r="J46" s="672" t="s">
        <v>502</v>
      </c>
      <c r="K46" s="676">
        <f>B46</f>
        <v>0.32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0.26</v>
      </c>
      <c r="C48" s="253"/>
      <c r="D48" s="253"/>
      <c r="E48" s="253"/>
      <c r="F48" s="253"/>
      <c r="G48" s="253"/>
      <c r="J48" s="661" t="s">
        <v>498</v>
      </c>
      <c r="K48" s="679">
        <f>B48</f>
        <v>0.26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1421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514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1717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1421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1.5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0.13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90.7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1.18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11.7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59.7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82.6</v>
      </c>
      <c r="E4" s="600">
        <v>1.21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7.4</v>
      </c>
      <c r="D5" s="751">
        <v>54.1</v>
      </c>
      <c r="E5" s="751">
        <v>1.1499999999999999</v>
      </c>
      <c r="G5" s="647" t="s">
        <v>446</v>
      </c>
      <c r="H5" s="648">
        <f>IF(ISBLANK(B4),"",B4)</f>
        <v>0</v>
      </c>
      <c r="I5" s="648">
        <f>IF(ISBLANK(B5),"",B5)</f>
        <v>1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6.6</v>
      </c>
      <c r="D6" s="959">
        <v>90.7</v>
      </c>
      <c r="E6" s="959">
        <v>1.18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7.4</v>
      </c>
      <c r="J9" s="649">
        <f>IF(ISBLANK(C6),"",C6)</f>
        <v>6.6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22</v>
      </c>
      <c r="C4" s="643">
        <v>1.2</v>
      </c>
      <c r="D4" s="643">
        <v>1.2</v>
      </c>
      <c r="E4" s="643">
        <v>0.26</v>
      </c>
      <c r="F4" s="643">
        <v>0.8</v>
      </c>
      <c r="G4" s="643">
        <v>1.7</v>
      </c>
      <c r="H4" s="1066"/>
      <c r="I4" s="253"/>
      <c r="J4" s="253"/>
      <c r="K4" s="253"/>
    </row>
    <row r="5" spans="1:11" x14ac:dyDescent="0.25">
      <c r="A5" s="480">
        <v>2021</v>
      </c>
      <c r="B5" s="602">
        <v>22</v>
      </c>
      <c r="C5" s="602">
        <v>1.3</v>
      </c>
      <c r="D5" s="602">
        <v>1.2</v>
      </c>
      <c r="E5" s="602">
        <v>0.26</v>
      </c>
      <c r="F5" s="602">
        <v>0.6</v>
      </c>
      <c r="G5" s="602">
        <v>1.2</v>
      </c>
      <c r="H5" s="1066"/>
      <c r="I5" s="253"/>
      <c r="J5" s="253"/>
      <c r="K5" s="253"/>
    </row>
    <row r="6" spans="1:11" x14ac:dyDescent="0.25">
      <c r="A6" s="360">
        <v>2022</v>
      </c>
      <c r="B6" s="602">
        <v>22</v>
      </c>
      <c r="C6" s="602">
        <v>1.3</v>
      </c>
      <c r="D6" s="602">
        <v>1.5</v>
      </c>
      <c r="E6" s="602">
        <v>0.13</v>
      </c>
      <c r="F6" s="602">
        <v>0.7</v>
      </c>
      <c r="G6" s="602">
        <v>1.2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74.3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97</v>
      </c>
      <c r="C6" s="602">
        <v>73.3</v>
      </c>
      <c r="D6" s="602">
        <v>3</v>
      </c>
      <c r="E6" s="602">
        <v>17.3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59.7</v>
      </c>
      <c r="D7" s="1067">
        <v>2</v>
      </c>
      <c r="E7" s="1067">
        <v>11.7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17.3</v>
      </c>
    </row>
    <row r="17" spans="1:2" x14ac:dyDescent="0.25">
      <c r="A17" s="633">
        <f t="shared" si="0"/>
        <v>2022</v>
      </c>
      <c r="B17" s="627">
        <f t="shared" si="1"/>
        <v>11.7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979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5.7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196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3403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15365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898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963</v>
      </c>
      <c r="C5" s="1034">
        <v>474</v>
      </c>
      <c r="D5" s="600">
        <v>489</v>
      </c>
      <c r="G5" s="871" t="s">
        <v>126</v>
      </c>
      <c r="H5" s="637">
        <f>IF(ISBLANK(D7),"",D7)</f>
        <v>476</v>
      </c>
    </row>
    <row r="6" spans="1:17" x14ac:dyDescent="0.25">
      <c r="A6" s="641">
        <v>2021</v>
      </c>
      <c r="B6" s="1034">
        <v>938</v>
      </c>
      <c r="C6" s="1034">
        <v>467</v>
      </c>
      <c r="D6" s="602">
        <v>471</v>
      </c>
      <c r="G6" s="635" t="s">
        <v>127</v>
      </c>
      <c r="H6" s="623">
        <f>IF(ISBLANK(C7),"",C7)</f>
        <v>503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979</v>
      </c>
      <c r="C7" s="1034">
        <v>503</v>
      </c>
      <c r="D7" s="617">
        <v>476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476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503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0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0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0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1119</v>
      </c>
      <c r="C6" s="55">
        <v>606</v>
      </c>
      <c r="D6" s="55">
        <v>513</v>
      </c>
      <c r="E6" s="70">
        <v>1371</v>
      </c>
      <c r="F6" s="55">
        <v>693</v>
      </c>
      <c r="G6" s="110">
        <v>678</v>
      </c>
      <c r="H6" s="55">
        <v>763</v>
      </c>
      <c r="I6" s="55">
        <v>371</v>
      </c>
      <c r="J6" s="55">
        <v>392</v>
      </c>
      <c r="K6" s="70">
        <v>3063</v>
      </c>
      <c r="L6" s="55">
        <v>1576</v>
      </c>
      <c r="M6" s="110">
        <v>1487</v>
      </c>
      <c r="N6" s="70">
        <v>2959</v>
      </c>
      <c r="O6" s="55">
        <v>1488</v>
      </c>
      <c r="P6" s="110">
        <v>1471</v>
      </c>
      <c r="Q6" s="70">
        <v>11345</v>
      </c>
      <c r="R6" s="55">
        <v>5707</v>
      </c>
      <c r="S6" s="110">
        <v>5638</v>
      </c>
      <c r="T6" s="70">
        <v>17609</v>
      </c>
      <c r="U6" s="55">
        <v>8763</v>
      </c>
      <c r="V6" s="160">
        <v>8846</v>
      </c>
    </row>
    <row r="7" spans="1:22" x14ac:dyDescent="0.25">
      <c r="A7" s="286">
        <v>2021</v>
      </c>
      <c r="B7" s="167">
        <v>1103</v>
      </c>
      <c r="C7" s="94">
        <v>597</v>
      </c>
      <c r="D7" s="94">
        <v>506</v>
      </c>
      <c r="E7" s="167">
        <v>1340</v>
      </c>
      <c r="F7" s="94">
        <v>679</v>
      </c>
      <c r="G7" s="169">
        <v>661</v>
      </c>
      <c r="H7" s="94">
        <v>753</v>
      </c>
      <c r="I7" s="94">
        <v>369</v>
      </c>
      <c r="J7" s="94">
        <v>384</v>
      </c>
      <c r="K7" s="167">
        <v>3015</v>
      </c>
      <c r="L7" s="94">
        <v>1561</v>
      </c>
      <c r="M7" s="169">
        <v>1454</v>
      </c>
      <c r="N7" s="167">
        <v>2899</v>
      </c>
      <c r="O7" s="94">
        <v>1462</v>
      </c>
      <c r="P7" s="169">
        <v>1437</v>
      </c>
      <c r="Q7" s="167">
        <v>11130</v>
      </c>
      <c r="R7" s="94">
        <v>5606</v>
      </c>
      <c r="S7" s="169">
        <v>5524</v>
      </c>
      <c r="T7" s="212">
        <v>17368</v>
      </c>
      <c r="U7" s="58">
        <v>8642</v>
      </c>
      <c r="V7" s="160">
        <v>8726</v>
      </c>
    </row>
    <row r="8" spans="1:22" x14ac:dyDescent="0.25">
      <c r="A8" s="219">
        <v>2022</v>
      </c>
      <c r="B8" s="72">
        <v>1075</v>
      </c>
      <c r="C8" s="61">
        <v>594</v>
      </c>
      <c r="D8" s="61">
        <v>481</v>
      </c>
      <c r="E8" s="72">
        <v>1343</v>
      </c>
      <c r="F8" s="61">
        <v>688</v>
      </c>
      <c r="G8" s="111">
        <v>655</v>
      </c>
      <c r="H8" s="61">
        <v>745</v>
      </c>
      <c r="I8" s="61">
        <v>366</v>
      </c>
      <c r="J8" s="61">
        <v>379</v>
      </c>
      <c r="K8" s="72">
        <v>2975</v>
      </c>
      <c r="L8" s="61">
        <v>1560</v>
      </c>
      <c r="M8" s="111">
        <v>1415</v>
      </c>
      <c r="N8" s="72">
        <v>2715</v>
      </c>
      <c r="O8" s="61">
        <v>1365</v>
      </c>
      <c r="P8" s="111">
        <v>1350</v>
      </c>
      <c r="Q8" s="72">
        <v>10799</v>
      </c>
      <c r="R8" s="61">
        <v>5414</v>
      </c>
      <c r="S8" s="111">
        <v>5385</v>
      </c>
      <c r="T8" s="72">
        <v>17111</v>
      </c>
      <c r="U8" s="61">
        <v>8525</v>
      </c>
      <c r="V8" s="111">
        <v>8586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1075</v>
      </c>
      <c r="C15" s="172">
        <f>E8</f>
        <v>1343</v>
      </c>
      <c r="D15" s="172">
        <f>H8</f>
        <v>745</v>
      </c>
      <c r="E15" s="172">
        <f>K8</f>
        <v>2975</v>
      </c>
      <c r="F15" s="172">
        <f>N8</f>
        <v>2715</v>
      </c>
      <c r="G15" s="172">
        <f>Q8</f>
        <v>10799</v>
      </c>
      <c r="H15" s="334">
        <f>T8</f>
        <v>17111</v>
      </c>
      <c r="M15" s="172">
        <f>K8</f>
        <v>2975</v>
      </c>
      <c r="N15" s="172">
        <f>H15-E15-O15</f>
        <v>10242</v>
      </c>
      <c r="O15" s="172">
        <f>H15-(B15+C15+G15)</f>
        <v>3894</v>
      </c>
      <c r="P15" s="29"/>
      <c r="Q15" s="100">
        <f>M15/H15*100</f>
        <v>17.386476535561922</v>
      </c>
      <c r="R15" s="100">
        <f>N15/H15*100</f>
        <v>59.856232832680732</v>
      </c>
      <c r="S15" s="100">
        <f>O15/H15*100</f>
        <v>22.75729063175735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17.386476535561922</v>
      </c>
      <c r="R18" s="100">
        <f>N15/H15*100</f>
        <v>59.856232832680732</v>
      </c>
      <c r="S18" s="100">
        <f>O15/H15*100</f>
        <v>22.75729063175735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6.3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15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6.8</v>
      </c>
      <c r="C25" s="357"/>
      <c r="D25" s="357"/>
      <c r="E25" s="72">
        <v>13.4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</v>
      </c>
      <c r="C4" s="600">
        <v>1</v>
      </c>
      <c r="D4" s="600">
        <v>0</v>
      </c>
      <c r="E4" s="599">
        <v>0</v>
      </c>
      <c r="F4" s="600">
        <v>0.7</v>
      </c>
      <c r="G4" s="600">
        <v>0</v>
      </c>
    </row>
    <row r="5" spans="1:10" x14ac:dyDescent="0.25">
      <c r="A5" s="286">
        <v>2022</v>
      </c>
      <c r="B5" s="751">
        <v>0</v>
      </c>
      <c r="C5" s="751">
        <v>0</v>
      </c>
      <c r="D5" s="751">
        <v>0</v>
      </c>
      <c r="E5" s="753">
        <v>0</v>
      </c>
      <c r="F5" s="751">
        <v>0</v>
      </c>
      <c r="G5" s="751">
        <v>0</v>
      </c>
    </row>
    <row r="6" spans="1:10" x14ac:dyDescent="0.25">
      <c r="A6" s="218">
        <v>2023</v>
      </c>
      <c r="B6" s="752">
        <v>0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</v>
      </c>
      <c r="C11" s="80">
        <f>IF(ISBLANK(D4),"",D4)</f>
        <v>0</v>
      </c>
      <c r="E11" s="103">
        <f>A4</f>
        <v>2021</v>
      </c>
      <c r="F11" s="80">
        <f>IF(ISBLANK(B4),"",B4)</f>
        <v>2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0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0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0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0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0</v>
      </c>
      <c r="E18" s="603">
        <f>A4</f>
        <v>2021</v>
      </c>
      <c r="F18" s="100">
        <f>IF(ISBLANK(C4),"",C4)</f>
        <v>1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102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709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23.9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162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104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720</v>
      </c>
    </row>
    <row r="17" spans="2:3" x14ac:dyDescent="0.25">
      <c r="B17" s="253">
        <v>2022</v>
      </c>
      <c r="C17" s="1100">
        <v>701</v>
      </c>
    </row>
    <row r="18" spans="2:3" x14ac:dyDescent="0.25">
      <c r="B18" s="253">
        <v>2023</v>
      </c>
      <c r="C18" s="1100">
        <v>709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720</v>
      </c>
    </row>
    <row r="22" spans="2:3" x14ac:dyDescent="0.25">
      <c r="B22" s="636">
        <f>B17</f>
        <v>2022</v>
      </c>
      <c r="C22" s="636">
        <f t="shared" ref="C22:C23" si="0">IF(ISBLANK(C17),"",C17)</f>
        <v>701</v>
      </c>
    </row>
    <row r="23" spans="2:3" x14ac:dyDescent="0.25">
      <c r="B23" s="636">
        <f>B18</f>
        <v>2023</v>
      </c>
      <c r="C23" s="636">
        <f t="shared" si="0"/>
        <v>709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13</v>
      </c>
      <c r="C5" s="55">
        <v>19</v>
      </c>
      <c r="D5" s="55">
        <v>26</v>
      </c>
      <c r="E5" s="269">
        <f>SUM(B5:D5)</f>
        <v>58</v>
      </c>
      <c r="F5" s="71">
        <v>138</v>
      </c>
      <c r="G5" s="70">
        <v>0.4</v>
      </c>
      <c r="H5" s="55">
        <v>0.2</v>
      </c>
      <c r="I5" s="110">
        <v>0.7</v>
      </c>
      <c r="J5" s="71">
        <v>0.8</v>
      </c>
    </row>
    <row r="6" spans="1:10" x14ac:dyDescent="0.25">
      <c r="A6" s="286">
        <v>2022</v>
      </c>
      <c r="B6" s="757">
        <v>19</v>
      </c>
      <c r="C6" s="758">
        <v>17</v>
      </c>
      <c r="D6" s="758">
        <v>23</v>
      </c>
      <c r="E6" s="270">
        <f>SUM(B6:D6)</f>
        <v>59</v>
      </c>
      <c r="F6" s="214">
        <v>129</v>
      </c>
      <c r="G6" s="457">
        <v>0.6</v>
      </c>
      <c r="H6" s="458">
        <v>0.2</v>
      </c>
      <c r="I6" s="763">
        <v>0.6</v>
      </c>
      <c r="J6" s="214">
        <v>0.8</v>
      </c>
    </row>
    <row r="7" spans="1:10" x14ac:dyDescent="0.25">
      <c r="A7" s="218">
        <v>2023</v>
      </c>
      <c r="B7" s="167">
        <v>24</v>
      </c>
      <c r="C7" s="94">
        <v>19</v>
      </c>
      <c r="D7" s="94">
        <v>22</v>
      </c>
      <c r="E7" s="447">
        <f>SUM(B7:D7)</f>
        <v>65</v>
      </c>
      <c r="F7" s="168">
        <v>102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138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129</v>
      </c>
      <c r="C14" s="28"/>
      <c r="D14" s="28"/>
      <c r="F14" s="625" t="s">
        <v>1526</v>
      </c>
      <c r="G14" s="621">
        <f>IF(ISBLANK(B7),"",B7)</f>
        <v>24</v>
      </c>
      <c r="I14" s="625" t="s">
        <v>1529</v>
      </c>
      <c r="J14" s="621">
        <f>IF(ISBLANK(B7),"",B7)</f>
        <v>24</v>
      </c>
    </row>
    <row r="15" spans="1:10" x14ac:dyDescent="0.25">
      <c r="A15" s="624">
        <f t="shared" ref="A15" si="1">A7</f>
        <v>2023</v>
      </c>
      <c r="B15" s="623">
        <f t="shared" si="0"/>
        <v>102</v>
      </c>
      <c r="C15" s="28"/>
      <c r="D15" s="28"/>
      <c r="F15" s="626" t="s">
        <v>1527</v>
      </c>
      <c r="G15" s="622">
        <f>IF(ISBLANK(C7),"",C7)</f>
        <v>19</v>
      </c>
      <c r="I15" s="626" t="s">
        <v>1538</v>
      </c>
      <c r="J15" s="622">
        <f>IF(ISBLANK(C7),"",C7)</f>
        <v>19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22</v>
      </c>
      <c r="I16" s="627" t="s">
        <v>1539</v>
      </c>
      <c r="J16" s="623">
        <f>IF(ISBLANK(D7),"",D7)</f>
        <v>22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0.6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12.6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31</v>
      </c>
      <c r="C6" s="759"/>
      <c r="D6" s="759"/>
      <c r="E6" s="457">
        <v>14.8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15</v>
      </c>
      <c r="C7" s="759"/>
      <c r="D7" s="759"/>
      <c r="E7" s="457">
        <v>7.2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26</v>
      </c>
      <c r="C8" s="760"/>
      <c r="D8" s="760"/>
      <c r="E8" s="601">
        <v>12.6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31</v>
      </c>
      <c r="C16" s="755"/>
      <c r="I16" s="700">
        <f>A6</f>
        <v>2020</v>
      </c>
      <c r="J16" s="674">
        <f>IF(ISBLANK(E6),"",E6)</f>
        <v>14.8</v>
      </c>
      <c r="K16" s="756"/>
    </row>
    <row r="17" spans="1:10" x14ac:dyDescent="0.25">
      <c r="A17" s="701">
        <f>A7</f>
        <v>2021</v>
      </c>
      <c r="B17" s="853">
        <f>IF(ISBLANK(B7),"",B7)</f>
        <v>15</v>
      </c>
      <c r="C17" s="755"/>
      <c r="I17" s="701">
        <f>A7</f>
        <v>2021</v>
      </c>
      <c r="J17" s="853">
        <f>IF(ISBLANK(E7),"",E7)</f>
        <v>7.2</v>
      </c>
    </row>
    <row r="18" spans="1:10" x14ac:dyDescent="0.25">
      <c r="A18" s="702">
        <f>A8</f>
        <v>2022</v>
      </c>
      <c r="B18" s="676">
        <f>IF(ISBLANK(B8),"",B8)</f>
        <v>26</v>
      </c>
      <c r="C18" s="755"/>
      <c r="I18" s="702">
        <f>A8</f>
        <v>2022</v>
      </c>
      <c r="J18" s="676">
        <f>IF(ISBLANK(E8),"",E8)</f>
        <v>12.6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</v>
      </c>
      <c r="D5" s="449">
        <f>IF(ISBLANK(B5),"",A5)</f>
        <v>2021</v>
      </c>
      <c r="E5" s="618">
        <f>IF(ISBLANK(B5),"",B5)</f>
        <v>1</v>
      </c>
      <c r="K5" s="217">
        <v>2020</v>
      </c>
      <c r="L5" s="655">
        <v>0.7</v>
      </c>
    </row>
    <row r="6" spans="1:12" x14ac:dyDescent="0.25">
      <c r="A6" s="229">
        <v>2022</v>
      </c>
      <c r="B6" s="602">
        <v>1</v>
      </c>
      <c r="D6" s="450">
        <f>IF(ISBLANK(B6),"",A6)</f>
        <v>2022</v>
      </c>
      <c r="E6" s="619">
        <f>IF(ISBLANK(B6),"",B6)</f>
        <v>1</v>
      </c>
      <c r="K6" s="286">
        <v>2021</v>
      </c>
      <c r="L6" s="657">
        <v>0.7</v>
      </c>
    </row>
    <row r="7" spans="1:12" x14ac:dyDescent="0.25">
      <c r="A7" s="123">
        <v>2023</v>
      </c>
      <c r="B7" s="617">
        <v>1</v>
      </c>
      <c r="D7" s="379">
        <f>IF(ISBLANK(B7),"",A7)</f>
        <v>2023</v>
      </c>
      <c r="E7" s="620">
        <f>IF(ISBLANK(B7),"",B7)</f>
        <v>1</v>
      </c>
      <c r="K7" s="219">
        <v>2022</v>
      </c>
      <c r="L7" s="617">
        <v>0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5</v>
      </c>
      <c r="C4" s="643">
        <v>58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3</v>
      </c>
      <c r="C5" s="602">
        <v>26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</v>
      </c>
      <c r="C6" s="602">
        <v>59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5841</v>
      </c>
      <c r="D5" s="643">
        <v>321</v>
      </c>
      <c r="E5" s="869">
        <v>5.5</v>
      </c>
      <c r="F5" s="1039">
        <v>5.4</v>
      </c>
      <c r="G5" s="1039">
        <v>5.5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</v>
      </c>
      <c r="C6" s="657">
        <v>3443</v>
      </c>
      <c r="D6" s="657">
        <v>188</v>
      </c>
      <c r="E6" s="657">
        <v>5.4</v>
      </c>
      <c r="F6" s="657">
        <v>5.4</v>
      </c>
      <c r="G6" s="657">
        <v>5.4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</v>
      </c>
      <c r="C7" s="617">
        <v>3403</v>
      </c>
      <c r="D7" s="617">
        <v>196</v>
      </c>
      <c r="E7" s="617">
        <v>5.7</v>
      </c>
      <c r="F7" s="617">
        <v>5.9</v>
      </c>
      <c r="G7" s="617">
        <v>5.5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24.2</v>
      </c>
      <c r="C4" s="655">
        <v>128</v>
      </c>
      <c r="D4" s="655">
        <v>4.3</v>
      </c>
      <c r="E4" s="655">
        <v>98</v>
      </c>
      <c r="F4" s="655">
        <v>0.6</v>
      </c>
      <c r="G4" s="655">
        <v>2</v>
      </c>
      <c r="H4" s="655">
        <v>1</v>
      </c>
      <c r="I4" s="655">
        <v>6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23.9</v>
      </c>
      <c r="C5" s="602">
        <v>124</v>
      </c>
      <c r="D5" s="602">
        <v>4.2</v>
      </c>
      <c r="E5" s="602">
        <v>104</v>
      </c>
      <c r="F5" s="602">
        <v>0.6</v>
      </c>
      <c r="G5" s="602">
        <v>0</v>
      </c>
      <c r="H5" s="602">
        <v>0</v>
      </c>
      <c r="I5" s="602">
        <v>15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162</v>
      </c>
      <c r="D6" s="617"/>
      <c r="E6" s="617">
        <v>104</v>
      </c>
      <c r="F6" s="617"/>
      <c r="G6" s="617">
        <v>0</v>
      </c>
      <c r="H6" s="617">
        <v>0</v>
      </c>
      <c r="I6" s="617">
        <v>13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77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159</v>
      </c>
      <c r="C4" s="1006">
        <v>89</v>
      </c>
      <c r="D4" s="1006">
        <v>70</v>
      </c>
      <c r="E4" s="1005">
        <v>283</v>
      </c>
      <c r="F4" s="1006">
        <v>152</v>
      </c>
      <c r="G4" s="1006">
        <v>131</v>
      </c>
      <c r="H4" s="1007">
        <v>9</v>
      </c>
      <c r="I4" s="1007">
        <v>16.100000000000001</v>
      </c>
      <c r="J4" s="1007">
        <v>-7.1</v>
      </c>
      <c r="K4" s="70">
        <v>186</v>
      </c>
      <c r="L4" s="55">
        <v>78</v>
      </c>
      <c r="M4" s="110">
        <v>108</v>
      </c>
      <c r="N4" s="55">
        <v>236</v>
      </c>
      <c r="O4" s="55">
        <v>108</v>
      </c>
      <c r="P4" s="110">
        <v>128</v>
      </c>
    </row>
    <row r="5" spans="1:17" x14ac:dyDescent="0.25">
      <c r="A5" s="286">
        <v>2021</v>
      </c>
      <c r="B5" s="1008">
        <v>133</v>
      </c>
      <c r="C5" s="1009">
        <v>68</v>
      </c>
      <c r="D5" s="1009">
        <v>65</v>
      </c>
      <c r="E5" s="1008">
        <v>352</v>
      </c>
      <c r="F5" s="1009">
        <v>178</v>
      </c>
      <c r="G5" s="1009">
        <v>174</v>
      </c>
      <c r="H5" s="1010">
        <v>7.7</v>
      </c>
      <c r="I5" s="1010">
        <v>20.3</v>
      </c>
      <c r="J5" s="1010">
        <v>-12.6</v>
      </c>
      <c r="K5" s="212">
        <v>215</v>
      </c>
      <c r="L5" s="58">
        <v>107</v>
      </c>
      <c r="M5" s="160">
        <v>108</v>
      </c>
      <c r="N5" s="58">
        <v>304</v>
      </c>
      <c r="O5" s="58">
        <v>144</v>
      </c>
      <c r="P5" s="160">
        <v>160</v>
      </c>
    </row>
    <row r="6" spans="1:17" x14ac:dyDescent="0.25">
      <c r="A6" s="219">
        <v>2022</v>
      </c>
      <c r="B6" s="1011">
        <v>147</v>
      </c>
      <c r="C6" s="1012">
        <v>70</v>
      </c>
      <c r="D6" s="1012">
        <v>77</v>
      </c>
      <c r="E6" s="1011">
        <v>267</v>
      </c>
      <c r="F6" s="1012">
        <v>148</v>
      </c>
      <c r="G6" s="1012">
        <v>119</v>
      </c>
      <c r="H6" s="1013">
        <v>8.6</v>
      </c>
      <c r="I6" s="1013">
        <v>15.6</v>
      </c>
      <c r="J6" s="1013">
        <v>-7</v>
      </c>
      <c r="K6" s="1014">
        <v>285</v>
      </c>
      <c r="L6" s="1015">
        <v>125</v>
      </c>
      <c r="M6" s="1016">
        <v>160</v>
      </c>
      <c r="N6" s="1015">
        <v>360</v>
      </c>
      <c r="O6" s="1015">
        <v>140</v>
      </c>
      <c r="P6" s="1016">
        <v>220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70</v>
      </c>
      <c r="C13" s="319">
        <f>IF(ISBLANK(C4),"",C4)</f>
        <v>89</v>
      </c>
      <c r="D13" s="364"/>
      <c r="E13" s="322">
        <f>A4</f>
        <v>2020</v>
      </c>
      <c r="F13" s="319">
        <f>IF(ISBLANK(G4),"",G4)</f>
        <v>131</v>
      </c>
      <c r="G13" s="319">
        <f>IF(ISBLANK(F4),"",F4)</f>
        <v>152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65</v>
      </c>
      <c r="C14" s="320">
        <f t="shared" ref="C14:C15" si="2">IF(ISBLANK(C5),"",C5)</f>
        <v>68</v>
      </c>
      <c r="D14" s="364"/>
      <c r="E14" s="323">
        <f t="shared" ref="E14:E15" si="3">A5</f>
        <v>2021</v>
      </c>
      <c r="F14" s="320">
        <f t="shared" ref="F14:F15" si="4">IF(ISBLANK(G5),"",G5)</f>
        <v>174</v>
      </c>
      <c r="G14" s="320">
        <f t="shared" ref="G14:G15" si="5">IF(ISBLANK(F5),"",F5)</f>
        <v>178</v>
      </c>
      <c r="H14" s="389"/>
      <c r="I14" s="389"/>
      <c r="J14" s="48"/>
      <c r="K14" s="325" t="s">
        <v>536</v>
      </c>
      <c r="L14" s="328">
        <f>IF(ISBLANK(K4),"",K4)</f>
        <v>186</v>
      </c>
      <c r="M14" s="328">
        <f>IF(ISBLANK(K5),"",K5)</f>
        <v>215</v>
      </c>
      <c r="N14" s="328">
        <f>IF(ISBLANK(K6),"",K6)</f>
        <v>285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77</v>
      </c>
      <c r="C15" s="321">
        <f t="shared" si="2"/>
        <v>70</v>
      </c>
      <c r="E15" s="324">
        <f t="shared" si="3"/>
        <v>2022</v>
      </c>
      <c r="F15" s="321">
        <f t="shared" si="4"/>
        <v>119</v>
      </c>
      <c r="G15" s="321">
        <f t="shared" si="5"/>
        <v>148</v>
      </c>
      <c r="H15" s="211"/>
      <c r="I15" s="211"/>
      <c r="J15" s="28"/>
      <c r="K15" s="326" t="s">
        <v>535</v>
      </c>
      <c r="L15" s="329">
        <f>IF(ISBLANK(N4),"",N4)</f>
        <v>236</v>
      </c>
      <c r="M15" s="329">
        <f>IF(ISBLANK(N5),"",N5)</f>
        <v>304</v>
      </c>
      <c r="N15" s="329">
        <f>IF(ISBLANK(N6),"",N6)</f>
        <v>360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186</v>
      </c>
      <c r="M19" s="328">
        <f>IF(ISBLANK(K5),"",K5)</f>
        <v>215</v>
      </c>
      <c r="N19" s="328">
        <f>IF(ISBLANK(K6),"",K6)</f>
        <v>285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236</v>
      </c>
      <c r="M20" s="329">
        <f>IF(ISBLANK(N5),"",N5)</f>
        <v>304</v>
      </c>
      <c r="N20" s="329">
        <f>IF(ISBLANK(N6),"",N6)</f>
        <v>360</v>
      </c>
      <c r="O20" s="364"/>
    </row>
    <row r="21" spans="1:15" x14ac:dyDescent="0.25">
      <c r="A21" s="322">
        <f>A4</f>
        <v>2020</v>
      </c>
      <c r="B21" s="319">
        <f>IF(ISBLANK(D4),"",D4)</f>
        <v>70</v>
      </c>
      <c r="C21" s="319">
        <f>IF(ISBLANK(C4),"",C4)</f>
        <v>89</v>
      </c>
      <c r="E21" s="322">
        <f>A4</f>
        <v>2020</v>
      </c>
      <c r="F21" s="319">
        <f>IF(ISBLANK(G4),"",G4)</f>
        <v>131</v>
      </c>
      <c r="G21" s="319">
        <f>IF(ISBLANK(F4),"",F4)</f>
        <v>152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65</v>
      </c>
      <c r="C22" s="320">
        <f t="shared" ref="C22:C23" si="8">IF(ISBLANK(C5),"",C5)</f>
        <v>68</v>
      </c>
      <c r="E22" s="323">
        <f t="shared" ref="E22:E23" si="9">A5</f>
        <v>2021</v>
      </c>
      <c r="F22" s="320">
        <f t="shared" ref="F22:F23" si="10">IF(ISBLANK(G5),"",G5)</f>
        <v>174</v>
      </c>
      <c r="G22" s="320">
        <f t="shared" ref="G22:G23" si="11">IF(ISBLANK(F5),"",F5)</f>
        <v>178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77</v>
      </c>
      <c r="C23" s="321">
        <f t="shared" si="8"/>
        <v>70</v>
      </c>
      <c r="E23" s="324">
        <f t="shared" si="9"/>
        <v>2022</v>
      </c>
      <c r="F23" s="321">
        <f t="shared" si="10"/>
        <v>119</v>
      </c>
      <c r="G23" s="321">
        <f t="shared" si="11"/>
        <v>148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</v>
      </c>
      <c r="C5" s="611"/>
      <c r="D5" s="611"/>
      <c r="E5" s="599">
        <v>8</v>
      </c>
      <c r="F5" s="616"/>
      <c r="G5" s="945"/>
      <c r="H5" s="599">
        <v>105</v>
      </c>
      <c r="I5" s="616">
        <v>37</v>
      </c>
      <c r="J5" s="616">
        <v>68</v>
      </c>
      <c r="K5" s="616"/>
      <c r="L5" s="945"/>
    </row>
    <row r="6" spans="1:12" x14ac:dyDescent="0.25">
      <c r="A6" s="286">
        <v>2021</v>
      </c>
      <c r="B6" s="601">
        <v>6</v>
      </c>
      <c r="C6" s="612"/>
      <c r="D6" s="612"/>
      <c r="E6" s="1034">
        <v>8</v>
      </c>
      <c r="F6" s="1028"/>
      <c r="G6" s="980"/>
      <c r="H6" s="1034">
        <v>79</v>
      </c>
      <c r="I6" s="1028">
        <v>25</v>
      </c>
      <c r="J6" s="1028">
        <v>54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14</v>
      </c>
      <c r="F7" s="1028"/>
      <c r="G7" s="980"/>
      <c r="H7" s="1034">
        <v>77</v>
      </c>
      <c r="I7" s="1028">
        <v>19</v>
      </c>
      <c r="J7" s="1028">
        <v>58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19</v>
      </c>
    </row>
    <row r="15" spans="1:12" ht="30" x14ac:dyDescent="0.25">
      <c r="A15" s="833" t="s">
        <v>1543</v>
      </c>
      <c r="B15" s="623">
        <f>IF(ISBLANK(J7),"",J7)</f>
        <v>58</v>
      </c>
    </row>
    <row r="17" spans="1:2" x14ac:dyDescent="0.25">
      <c r="A17" s="625" t="s">
        <v>1540</v>
      </c>
      <c r="B17" s="621">
        <f>IF(ISBLANK(I7),"",I7)</f>
        <v>19</v>
      </c>
    </row>
    <row r="18" spans="1:2" x14ac:dyDescent="0.25">
      <c r="A18" s="627" t="s">
        <v>1541</v>
      </c>
      <c r="B18" s="623">
        <f>IF(ISBLANK(J7),"",J7)</f>
        <v>58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55.5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36.4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66.400000000000006</v>
      </c>
      <c r="C6" s="614">
        <v>35.299999999999997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63.7</v>
      </c>
      <c r="C10" s="614">
        <v>29.4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55.5</v>
      </c>
      <c r="C14" s="73">
        <v>36.4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290.262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459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5775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96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3230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14978.41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43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32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290.262</v>
      </c>
      <c r="C5" s="611">
        <v>194.197</v>
      </c>
      <c r="D5" s="751">
        <v>5840</v>
      </c>
      <c r="E5" s="751">
        <v>33</v>
      </c>
      <c r="G5" s="358">
        <v>2014</v>
      </c>
      <c r="H5" s="70">
        <v>15245.09</v>
      </c>
      <c r="I5" s="55">
        <v>12299.06</v>
      </c>
      <c r="J5" s="55">
        <v>2946.03</v>
      </c>
      <c r="K5" s="71">
        <v>44</v>
      </c>
    </row>
    <row r="6" spans="1:12" x14ac:dyDescent="0.25">
      <c r="A6" s="286">
        <v>2021</v>
      </c>
      <c r="B6" s="601">
        <v>290.262</v>
      </c>
      <c r="C6" s="612">
        <v>194.197</v>
      </c>
      <c r="D6" s="959">
        <v>5509</v>
      </c>
      <c r="E6" s="959">
        <v>32</v>
      </c>
      <c r="G6" s="480">
        <v>2017</v>
      </c>
      <c r="H6" s="212">
        <v>15192.02</v>
      </c>
      <c r="I6" s="58">
        <v>12295.01</v>
      </c>
      <c r="J6" s="58">
        <v>2897.01</v>
      </c>
      <c r="K6" s="214">
        <v>44</v>
      </c>
    </row>
    <row r="7" spans="1:12" x14ac:dyDescent="0.25">
      <c r="A7" s="218">
        <v>2022</v>
      </c>
      <c r="B7" s="601">
        <v>290.262</v>
      </c>
      <c r="C7" s="612">
        <v>200.71199999999999</v>
      </c>
      <c r="D7" s="959">
        <v>5511</v>
      </c>
      <c r="E7" s="959">
        <v>32</v>
      </c>
      <c r="G7" s="482">
        <v>2020</v>
      </c>
      <c r="H7" s="72">
        <v>14978.41</v>
      </c>
      <c r="I7" s="61">
        <v>12280.02</v>
      </c>
      <c r="J7" s="61">
        <v>2698.39</v>
      </c>
      <c r="K7" s="73">
        <v>43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200.71199999999999</v>
      </c>
      <c r="D14" s="631">
        <f>A5</f>
        <v>2020</v>
      </c>
      <c r="E14" s="625">
        <f>IF(ISBLANK(D5),"",D5)</f>
        <v>5840</v>
      </c>
      <c r="F14" s="211"/>
      <c r="G14" s="634" t="s">
        <v>925</v>
      </c>
      <c r="H14" s="621">
        <f>IF(ISBLANK(J7),"",J7)</f>
        <v>2698.39</v>
      </c>
      <c r="I14" s="211"/>
      <c r="J14" s="211"/>
    </row>
    <row r="15" spans="1:12" x14ac:dyDescent="0.25">
      <c r="A15" s="870" t="s">
        <v>16</v>
      </c>
      <c r="B15" s="630">
        <f>IF(ISBLANK(B7),"",B7)</f>
        <v>290.262</v>
      </c>
      <c r="D15" s="632">
        <f t="shared" ref="D15:D16" si="0">A6</f>
        <v>2021</v>
      </c>
      <c r="E15" s="626">
        <f>IF(ISBLANK(D6),"",D6)</f>
        <v>5509</v>
      </c>
      <c r="F15" s="211"/>
      <c r="G15" s="635" t="s">
        <v>926</v>
      </c>
      <c r="H15" s="623">
        <f>IF(ISBLANK(I7),"",I7)</f>
        <v>12280.02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5511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200.71199999999999</v>
      </c>
      <c r="F19" s="253"/>
      <c r="G19" s="634" t="s">
        <v>529</v>
      </c>
      <c r="H19" s="621">
        <f>IF(ISBLANK(J7),"",J7)</f>
        <v>2698.39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290.262</v>
      </c>
      <c r="F20" s="253"/>
      <c r="G20" s="635" t="s">
        <v>528</v>
      </c>
      <c r="H20" s="623">
        <f>IF(ISBLANK(I7),"",I7)</f>
        <v>12280.02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1.1000000000000001</v>
      </c>
      <c r="C5" s="1092">
        <v>5775</v>
      </c>
      <c r="D5" s="1093">
        <v>459</v>
      </c>
      <c r="E5" s="1092">
        <v>3230</v>
      </c>
      <c r="F5" s="1093">
        <v>96</v>
      </c>
    </row>
    <row r="6" spans="1:9" x14ac:dyDescent="0.25">
      <c r="A6" s="218">
        <v>2021</v>
      </c>
      <c r="B6" s="1092">
        <v>1.1000000000000001</v>
      </c>
      <c r="C6" s="1092">
        <v>5775</v>
      </c>
      <c r="D6" s="1093">
        <v>459</v>
      </c>
      <c r="E6" s="1092">
        <v>3230</v>
      </c>
      <c r="F6" s="1093">
        <v>96</v>
      </c>
    </row>
    <row r="7" spans="1:9" x14ac:dyDescent="0.25">
      <c r="A7" s="219">
        <v>2022</v>
      </c>
      <c r="B7" s="73">
        <v>0.6</v>
      </c>
      <c r="C7" s="73">
        <v>5775</v>
      </c>
      <c r="D7" s="73">
        <v>459</v>
      </c>
      <c r="E7" s="73">
        <v>3230</v>
      </c>
      <c r="F7" s="73">
        <v>96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770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557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213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1650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1099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551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876</v>
      </c>
      <c r="C5" s="458">
        <v>805</v>
      </c>
      <c r="D5" s="458">
        <v>71</v>
      </c>
      <c r="E5" s="457">
        <v>1788</v>
      </c>
      <c r="F5" s="458">
        <v>1701</v>
      </c>
      <c r="G5" s="458">
        <v>87</v>
      </c>
      <c r="H5" s="457">
        <v>2.1</v>
      </c>
      <c r="I5" s="763">
        <v>1.2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1124</v>
      </c>
      <c r="C6" s="458">
        <v>890</v>
      </c>
      <c r="D6" s="458">
        <v>234</v>
      </c>
      <c r="E6" s="457">
        <v>1998</v>
      </c>
      <c r="F6" s="458">
        <v>1585</v>
      </c>
      <c r="G6" s="458">
        <v>413</v>
      </c>
      <c r="H6" s="457">
        <v>1.8</v>
      </c>
      <c r="I6" s="763">
        <v>1.8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770</v>
      </c>
      <c r="C7" s="612">
        <v>557</v>
      </c>
      <c r="D7" s="612">
        <v>213</v>
      </c>
      <c r="E7" s="601">
        <v>1650</v>
      </c>
      <c r="F7" s="612">
        <v>1099</v>
      </c>
      <c r="G7" s="612">
        <v>551</v>
      </c>
      <c r="H7" s="947">
        <v>2</v>
      </c>
      <c r="I7" s="948">
        <v>2.6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876</v>
      </c>
      <c r="C14" s="674">
        <f t="shared" ref="C14:D14" si="0">IF(ISBLANK(C5),"",C5)</f>
        <v>805</v>
      </c>
      <c r="D14" s="669">
        <f t="shared" si="0"/>
        <v>71</v>
      </c>
      <c r="F14" s="884">
        <f>A5</f>
        <v>2020</v>
      </c>
      <c r="G14" s="674">
        <f>IF(ISBLANK(E5),"",E5)</f>
        <v>1788</v>
      </c>
      <c r="H14" s="674">
        <f t="shared" ref="H14:I16" si="1">IF(ISBLANK(F5),"",F5)</f>
        <v>1701</v>
      </c>
      <c r="I14" s="669">
        <f t="shared" si="1"/>
        <v>87</v>
      </c>
      <c r="J14" s="756"/>
      <c r="K14" s="884">
        <f>A5</f>
        <v>2020</v>
      </c>
      <c r="L14" s="674">
        <f>IF(ISBLANK(H5),"",H5)</f>
        <v>2.1</v>
      </c>
      <c r="M14" s="669">
        <f>IF(ISBLANK(I5),"",I5)</f>
        <v>1.2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1124</v>
      </c>
      <c r="C15" s="879">
        <f t="shared" si="3"/>
        <v>890</v>
      </c>
      <c r="D15" s="886">
        <f t="shared" si="3"/>
        <v>234</v>
      </c>
      <c r="F15" s="890">
        <f t="shared" ref="F15:F16" si="4">A6</f>
        <v>2021</v>
      </c>
      <c r="G15" s="853">
        <f t="shared" ref="G15:G16" si="5">IF(ISBLANK(E6),"",E6)</f>
        <v>1998</v>
      </c>
      <c r="H15" s="853">
        <f t="shared" si="1"/>
        <v>1585</v>
      </c>
      <c r="I15" s="670">
        <f t="shared" si="1"/>
        <v>413</v>
      </c>
      <c r="J15" s="211"/>
      <c r="K15" s="890">
        <f t="shared" ref="K15:K16" si="6">A6</f>
        <v>2021</v>
      </c>
      <c r="L15" s="853">
        <f t="shared" ref="L15:M16" si="7">IF(ISBLANK(H6),"",H6)</f>
        <v>1.8</v>
      </c>
      <c r="M15" s="670">
        <f t="shared" si="7"/>
        <v>1.8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770</v>
      </c>
      <c r="C16" s="888">
        <f t="shared" si="3"/>
        <v>557</v>
      </c>
      <c r="D16" s="889">
        <f t="shared" si="3"/>
        <v>213</v>
      </c>
      <c r="F16" s="891">
        <f t="shared" si="4"/>
        <v>2022</v>
      </c>
      <c r="G16" s="676">
        <f t="shared" si="5"/>
        <v>1650</v>
      </c>
      <c r="H16" s="676">
        <f t="shared" si="1"/>
        <v>1099</v>
      </c>
      <c r="I16" s="671">
        <f t="shared" si="1"/>
        <v>551</v>
      </c>
      <c r="J16" s="211"/>
      <c r="K16" s="891">
        <f t="shared" si="6"/>
        <v>2022</v>
      </c>
      <c r="L16" s="676">
        <f t="shared" si="7"/>
        <v>2</v>
      </c>
      <c r="M16" s="671">
        <f t="shared" si="7"/>
        <v>2.6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876</v>
      </c>
      <c r="C22" s="674">
        <f t="shared" ref="C22:D22" si="8">IF(ISBLANK(C5),"",C5)</f>
        <v>805</v>
      </c>
      <c r="D22" s="669">
        <f t="shared" si="8"/>
        <v>71</v>
      </c>
      <c r="F22" s="884">
        <f>A5</f>
        <v>2020</v>
      </c>
      <c r="G22" s="674">
        <f>IF(ISBLANK(E5),"",E5)</f>
        <v>1788</v>
      </c>
      <c r="H22" s="674">
        <f t="shared" ref="H22:I24" si="9">IF(ISBLANK(F5),"",F5)</f>
        <v>1701</v>
      </c>
      <c r="I22" s="669">
        <f t="shared" si="9"/>
        <v>87</v>
      </c>
      <c r="J22" s="756"/>
      <c r="K22" s="884">
        <f>A5</f>
        <v>2020</v>
      </c>
      <c r="L22" s="674">
        <f>IF(ISBLANK(H5),"",H5)</f>
        <v>2.1</v>
      </c>
      <c r="M22" s="669">
        <f>IF(ISBLANK(I5),"",I5)</f>
        <v>1.2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1124</v>
      </c>
      <c r="C23" s="853">
        <f t="shared" si="11"/>
        <v>890</v>
      </c>
      <c r="D23" s="670">
        <f t="shared" si="11"/>
        <v>234</v>
      </c>
      <c r="F23" s="890">
        <f t="shared" ref="F23:F24" si="12">A6</f>
        <v>2021</v>
      </c>
      <c r="G23" s="853">
        <f t="shared" ref="G23:G24" si="13">IF(ISBLANK(E6),"",E6)</f>
        <v>1998</v>
      </c>
      <c r="H23" s="853">
        <f t="shared" si="9"/>
        <v>1585</v>
      </c>
      <c r="I23" s="670">
        <f t="shared" si="9"/>
        <v>413</v>
      </c>
      <c r="J23" s="211"/>
      <c r="K23" s="890">
        <f t="shared" ref="K23:K24" si="14">A6</f>
        <v>2021</v>
      </c>
      <c r="L23" s="853">
        <f t="shared" ref="L23:M24" si="15">IF(ISBLANK(H6),"",H6)</f>
        <v>1.8</v>
      </c>
      <c r="M23" s="670">
        <f t="shared" si="15"/>
        <v>1.8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770</v>
      </c>
      <c r="C24" s="676">
        <f t="shared" si="11"/>
        <v>557</v>
      </c>
      <c r="D24" s="671">
        <f t="shared" si="11"/>
        <v>213</v>
      </c>
      <c r="F24" s="891">
        <f t="shared" si="12"/>
        <v>2022</v>
      </c>
      <c r="G24" s="676">
        <f t="shared" si="13"/>
        <v>1650</v>
      </c>
      <c r="H24" s="676">
        <f t="shared" si="9"/>
        <v>1099</v>
      </c>
      <c r="I24" s="671">
        <f t="shared" si="9"/>
        <v>551</v>
      </c>
      <c r="J24" s="211"/>
      <c r="K24" s="891">
        <f t="shared" si="14"/>
        <v>2022</v>
      </c>
      <c r="L24" s="676">
        <f t="shared" si="15"/>
        <v>2</v>
      </c>
      <c r="M24" s="671">
        <f t="shared" si="15"/>
        <v>2.6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37</v>
      </c>
      <c r="C3" s="71">
        <v>17</v>
      </c>
      <c r="D3" s="71">
        <v>13.1</v>
      </c>
      <c r="F3" s="105" t="s">
        <v>537</v>
      </c>
      <c r="G3" s="97">
        <f>IF(ISBLANK(B3),"",B3)</f>
        <v>37</v>
      </c>
      <c r="H3" s="97">
        <f>IF(ISBLANK(B4),"",B4)</f>
        <v>64</v>
      </c>
      <c r="I3" s="97">
        <f>IF(ISBLANK(B5),"",B5)</f>
        <v>84</v>
      </c>
      <c r="J3" s="365"/>
    </row>
    <row r="4" spans="1:12" x14ac:dyDescent="0.25">
      <c r="A4" s="286">
        <v>2021</v>
      </c>
      <c r="B4" s="214">
        <v>64</v>
      </c>
      <c r="C4" s="214">
        <v>17</v>
      </c>
      <c r="D4" s="214">
        <v>18.5</v>
      </c>
      <c r="F4" s="130" t="s">
        <v>538</v>
      </c>
      <c r="G4" s="98">
        <f>IF(ISBLANK(C3),"",C3)</f>
        <v>17</v>
      </c>
      <c r="H4" s="98">
        <f>IF(ISBLANK(C4),"",C4)</f>
        <v>17</v>
      </c>
      <c r="I4" s="98">
        <f>IF(ISBLANK(C5),"",C5)</f>
        <v>9</v>
      </c>
      <c r="J4" s="365"/>
    </row>
    <row r="5" spans="1:12" x14ac:dyDescent="0.25">
      <c r="A5" s="218">
        <v>2022</v>
      </c>
      <c r="B5" s="168">
        <v>84</v>
      </c>
      <c r="C5" s="168">
        <v>9</v>
      </c>
      <c r="D5" s="168">
        <v>16.600000000000001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37</v>
      </c>
      <c r="H8" s="97">
        <f>IF(ISBLANK(B4),"",B4)</f>
        <v>64</v>
      </c>
      <c r="I8" s="97">
        <f>IF(ISBLANK(B5),"",B5)</f>
        <v>84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17</v>
      </c>
      <c r="H9" s="98">
        <f>IF(ISBLANK(C4),"",C4)</f>
        <v>17</v>
      </c>
      <c r="I9" s="98">
        <f>IF(ISBLANK(C5),"",C5)</f>
        <v>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13.1</v>
      </c>
      <c r="H13" s="132">
        <f>IF(ISBLANK(D4),"",D4)</f>
        <v>18.5</v>
      </c>
      <c r="I13" s="132">
        <f>IF(ISBLANK(D5),"",D5)</f>
        <v>16.600000000000001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337</v>
      </c>
      <c r="C4" s="110">
        <v>423</v>
      </c>
      <c r="E4" s="29" t="s">
        <v>540</v>
      </c>
      <c r="F4" s="163">
        <f>B4/($B$22+$C$22)*100</f>
        <v>1.9694933083981065</v>
      </c>
      <c r="G4" s="163">
        <f>C4/($B$22+$C$22)*100</f>
        <v>2.472093974636199</v>
      </c>
      <c r="J4" s="29" t="s">
        <v>540</v>
      </c>
      <c r="K4" s="163">
        <f>G4</f>
        <v>2.472093974636199</v>
      </c>
    </row>
    <row r="5" spans="1:11" x14ac:dyDescent="0.25">
      <c r="A5" s="202" t="s">
        <v>541</v>
      </c>
      <c r="B5" s="212">
        <v>380</v>
      </c>
      <c r="C5" s="160">
        <v>416</v>
      </c>
      <c r="E5" s="29" t="s">
        <v>541</v>
      </c>
      <c r="F5" s="163">
        <f t="shared" ref="F5:G21" si="0">B5/($B$22+$C$22)*100</f>
        <v>2.2207936415171527</v>
      </c>
      <c r="G5" s="163">
        <f t="shared" si="0"/>
        <v>2.4311846180819359</v>
      </c>
      <c r="J5" s="29" t="s">
        <v>541</v>
      </c>
      <c r="K5" s="163">
        <f t="shared" ref="K5:K21" si="1">G5</f>
        <v>2.4311846180819359</v>
      </c>
    </row>
    <row r="6" spans="1:11" x14ac:dyDescent="0.25">
      <c r="A6" s="202" t="s">
        <v>542</v>
      </c>
      <c r="B6" s="212">
        <v>419</v>
      </c>
      <c r="C6" s="160">
        <v>443</v>
      </c>
      <c r="E6" s="29" t="s">
        <v>542</v>
      </c>
      <c r="F6" s="163">
        <f t="shared" si="0"/>
        <v>2.448717199462334</v>
      </c>
      <c r="G6" s="163">
        <f t="shared" si="0"/>
        <v>2.5889778505055228</v>
      </c>
      <c r="J6" s="29" t="s">
        <v>542</v>
      </c>
      <c r="K6" s="163">
        <f t="shared" si="1"/>
        <v>2.5889778505055228</v>
      </c>
    </row>
    <row r="7" spans="1:11" x14ac:dyDescent="0.25">
      <c r="A7" s="202" t="s">
        <v>543</v>
      </c>
      <c r="B7" s="212">
        <v>469</v>
      </c>
      <c r="C7" s="160">
        <v>447</v>
      </c>
      <c r="E7" s="29" t="s">
        <v>543</v>
      </c>
      <c r="F7" s="163">
        <f t="shared" si="0"/>
        <v>2.7409268891356438</v>
      </c>
      <c r="G7" s="163">
        <f t="shared" si="0"/>
        <v>2.6123546256793877</v>
      </c>
      <c r="J7" s="29" t="s">
        <v>543</v>
      </c>
      <c r="K7" s="163">
        <f t="shared" si="1"/>
        <v>2.6123546256793877</v>
      </c>
    </row>
    <row r="8" spans="1:11" x14ac:dyDescent="0.25">
      <c r="A8" s="202" t="s">
        <v>544</v>
      </c>
      <c r="B8" s="212">
        <v>421</v>
      </c>
      <c r="C8" s="160">
        <v>455</v>
      </c>
      <c r="E8" s="29" t="s">
        <v>544</v>
      </c>
      <c r="F8" s="163">
        <f t="shared" si="0"/>
        <v>2.4604055870492667</v>
      </c>
      <c r="G8" s="163">
        <f t="shared" si="0"/>
        <v>2.6591081760271171</v>
      </c>
      <c r="J8" s="29" t="s">
        <v>544</v>
      </c>
      <c r="K8" s="163">
        <f t="shared" si="1"/>
        <v>2.6591081760271171</v>
      </c>
    </row>
    <row r="9" spans="1:11" x14ac:dyDescent="0.25">
      <c r="A9" s="202" t="s">
        <v>545</v>
      </c>
      <c r="B9" s="212">
        <v>460</v>
      </c>
      <c r="C9" s="160">
        <v>463</v>
      </c>
      <c r="E9" s="29" t="s">
        <v>545</v>
      </c>
      <c r="F9" s="163">
        <f t="shared" si="0"/>
        <v>2.688329144994448</v>
      </c>
      <c r="G9" s="163">
        <f t="shared" si="0"/>
        <v>2.7058617263748466</v>
      </c>
      <c r="J9" s="29" t="s">
        <v>545</v>
      </c>
      <c r="K9" s="163">
        <f t="shared" si="1"/>
        <v>2.7058617263748466</v>
      </c>
    </row>
    <row r="10" spans="1:11" x14ac:dyDescent="0.25">
      <c r="A10" s="202" t="s">
        <v>546</v>
      </c>
      <c r="B10" s="212">
        <v>502</v>
      </c>
      <c r="C10" s="160">
        <v>518</v>
      </c>
      <c r="E10" s="29" t="s">
        <v>546</v>
      </c>
      <c r="F10" s="163">
        <f t="shared" si="0"/>
        <v>2.9337852843200283</v>
      </c>
      <c r="G10" s="163">
        <f t="shared" si="0"/>
        <v>3.0272923850154871</v>
      </c>
      <c r="J10" s="29" t="s">
        <v>546</v>
      </c>
      <c r="K10" s="163">
        <f t="shared" si="1"/>
        <v>3.0272923850154871</v>
      </c>
    </row>
    <row r="11" spans="1:11" x14ac:dyDescent="0.25">
      <c r="A11" s="202" t="s">
        <v>547</v>
      </c>
      <c r="B11" s="212">
        <v>526</v>
      </c>
      <c r="C11" s="160">
        <v>560</v>
      </c>
      <c r="E11" s="29" t="s">
        <v>547</v>
      </c>
      <c r="F11" s="163">
        <f t="shared" si="0"/>
        <v>3.0740459353632166</v>
      </c>
      <c r="G11" s="163">
        <f t="shared" si="0"/>
        <v>3.2727485243410674</v>
      </c>
      <c r="J11" s="29" t="s">
        <v>547</v>
      </c>
      <c r="K11" s="163">
        <f t="shared" si="1"/>
        <v>3.2727485243410674</v>
      </c>
    </row>
    <row r="12" spans="1:11" x14ac:dyDescent="0.25">
      <c r="A12" s="202" t="s">
        <v>548</v>
      </c>
      <c r="B12" s="212">
        <v>523</v>
      </c>
      <c r="C12" s="160">
        <v>512</v>
      </c>
      <c r="E12" s="29" t="s">
        <v>548</v>
      </c>
      <c r="F12" s="163">
        <f t="shared" si="0"/>
        <v>3.056513353982818</v>
      </c>
      <c r="G12" s="163">
        <f t="shared" si="0"/>
        <v>2.99222722225469</v>
      </c>
      <c r="J12" s="29" t="s">
        <v>548</v>
      </c>
      <c r="K12" s="163">
        <f t="shared" si="1"/>
        <v>2.99222722225469</v>
      </c>
    </row>
    <row r="13" spans="1:11" x14ac:dyDescent="0.25">
      <c r="A13" s="202" t="s">
        <v>549</v>
      </c>
      <c r="B13" s="212">
        <v>608</v>
      </c>
      <c r="C13" s="160">
        <v>664</v>
      </c>
      <c r="E13" s="29" t="s">
        <v>549</v>
      </c>
      <c r="F13" s="163">
        <f t="shared" si="0"/>
        <v>3.5532698264274445</v>
      </c>
      <c r="G13" s="163">
        <f t="shared" si="0"/>
        <v>3.8805446788615514</v>
      </c>
      <c r="J13" s="29" t="s">
        <v>549</v>
      </c>
      <c r="K13" s="163">
        <f t="shared" si="1"/>
        <v>3.8805446788615514</v>
      </c>
    </row>
    <row r="14" spans="1:11" x14ac:dyDescent="0.25">
      <c r="A14" s="202" t="s">
        <v>550</v>
      </c>
      <c r="B14" s="212">
        <v>601</v>
      </c>
      <c r="C14" s="160">
        <v>567</v>
      </c>
      <c r="E14" s="29" t="s">
        <v>550</v>
      </c>
      <c r="F14" s="163">
        <f t="shared" si="0"/>
        <v>3.512360469873181</v>
      </c>
      <c r="G14" s="163">
        <f t="shared" si="0"/>
        <v>3.3136578808953305</v>
      </c>
      <c r="J14" s="29" t="s">
        <v>550</v>
      </c>
      <c r="K14" s="163">
        <f t="shared" si="1"/>
        <v>3.3136578808953305</v>
      </c>
    </row>
    <row r="15" spans="1:11" x14ac:dyDescent="0.25">
      <c r="A15" s="202" t="s">
        <v>551</v>
      </c>
      <c r="B15" s="212">
        <v>634</v>
      </c>
      <c r="C15" s="160">
        <v>589</v>
      </c>
      <c r="E15" s="29" t="s">
        <v>551</v>
      </c>
      <c r="F15" s="163">
        <f t="shared" si="0"/>
        <v>3.7052188650575655</v>
      </c>
      <c r="G15" s="163">
        <f t="shared" si="0"/>
        <v>3.4422301443515866</v>
      </c>
      <c r="J15" s="29" t="s">
        <v>551</v>
      </c>
      <c r="K15" s="163">
        <f t="shared" si="1"/>
        <v>3.4422301443515866</v>
      </c>
    </row>
    <row r="16" spans="1:11" x14ac:dyDescent="0.25">
      <c r="A16" s="202" t="s">
        <v>552</v>
      </c>
      <c r="B16" s="212">
        <v>641</v>
      </c>
      <c r="C16" s="160">
        <v>639</v>
      </c>
      <c r="E16" s="29" t="s">
        <v>552</v>
      </c>
      <c r="F16" s="163">
        <f t="shared" si="0"/>
        <v>3.746128221611829</v>
      </c>
      <c r="G16" s="163">
        <f t="shared" si="0"/>
        <v>3.7344398340248963</v>
      </c>
      <c r="J16" s="29" t="s">
        <v>552</v>
      </c>
      <c r="K16" s="163">
        <f t="shared" si="1"/>
        <v>3.7344398340248963</v>
      </c>
    </row>
    <row r="17" spans="1:11" x14ac:dyDescent="0.25">
      <c r="A17" s="202" t="s">
        <v>553</v>
      </c>
      <c r="B17" s="212">
        <v>724</v>
      </c>
      <c r="C17" s="160">
        <v>705</v>
      </c>
      <c r="E17" s="29" t="s">
        <v>553</v>
      </c>
      <c r="F17" s="163">
        <f t="shared" si="0"/>
        <v>4.2311963064695224</v>
      </c>
      <c r="G17" s="163">
        <f t="shared" si="0"/>
        <v>4.1201566243936654</v>
      </c>
      <c r="J17" s="29" t="s">
        <v>553</v>
      </c>
      <c r="K17" s="163">
        <f t="shared" si="1"/>
        <v>4.1201566243936654</v>
      </c>
    </row>
    <row r="18" spans="1:11" x14ac:dyDescent="0.25">
      <c r="A18" s="202" t="s">
        <v>554</v>
      </c>
      <c r="B18" s="212">
        <v>586</v>
      </c>
      <c r="C18" s="160">
        <v>547</v>
      </c>
      <c r="E18" s="29" t="s">
        <v>554</v>
      </c>
      <c r="F18" s="163">
        <f t="shared" si="0"/>
        <v>3.424697562971188</v>
      </c>
      <c r="G18" s="163">
        <f t="shared" si="0"/>
        <v>3.1967740050260067</v>
      </c>
      <c r="J18" s="29" t="s">
        <v>554</v>
      </c>
      <c r="K18" s="163">
        <f t="shared" si="1"/>
        <v>3.1967740050260067</v>
      </c>
    </row>
    <row r="19" spans="1:11" x14ac:dyDescent="0.25">
      <c r="A19" s="202" t="s">
        <v>555</v>
      </c>
      <c r="B19" s="212">
        <v>325</v>
      </c>
      <c r="C19" s="160">
        <v>260</v>
      </c>
      <c r="E19" s="29" t="s">
        <v>555</v>
      </c>
      <c r="F19" s="163">
        <f t="shared" si="0"/>
        <v>1.899362982876512</v>
      </c>
      <c r="G19" s="163">
        <f t="shared" si="0"/>
        <v>1.5194903863012097</v>
      </c>
      <c r="J19" s="29" t="s">
        <v>555</v>
      </c>
      <c r="K19" s="163">
        <f t="shared" si="1"/>
        <v>1.5194903863012097</v>
      </c>
    </row>
    <row r="20" spans="1:11" x14ac:dyDescent="0.25">
      <c r="A20" s="202" t="s">
        <v>556</v>
      </c>
      <c r="B20" s="212">
        <v>248</v>
      </c>
      <c r="C20" s="160">
        <v>205</v>
      </c>
      <c r="E20" s="29" t="s">
        <v>556</v>
      </c>
      <c r="F20" s="163">
        <f t="shared" si="0"/>
        <v>1.4493600607796153</v>
      </c>
      <c r="G20" s="163">
        <f t="shared" si="0"/>
        <v>1.1980597276605693</v>
      </c>
      <c r="J20" s="29" t="s">
        <v>556</v>
      </c>
      <c r="K20" s="163">
        <f t="shared" si="1"/>
        <v>1.1980597276605693</v>
      </c>
    </row>
    <row r="21" spans="1:11" x14ac:dyDescent="0.25">
      <c r="A21" s="203" t="s">
        <v>557</v>
      </c>
      <c r="B21" s="72">
        <v>182</v>
      </c>
      <c r="C21" s="111">
        <v>112</v>
      </c>
      <c r="E21" s="31" t="s">
        <v>557</v>
      </c>
      <c r="F21" s="163">
        <f t="shared" si="0"/>
        <v>1.0636432704108469</v>
      </c>
      <c r="G21" s="163">
        <f t="shared" si="0"/>
        <v>0.65454970486821351</v>
      </c>
      <c r="J21" s="31" t="s">
        <v>557</v>
      </c>
      <c r="K21" s="210">
        <f t="shared" si="1"/>
        <v>0.65454970486821351</v>
      </c>
    </row>
    <row r="22" spans="1:11" x14ac:dyDescent="0.25">
      <c r="A22" s="309" t="s">
        <v>16</v>
      </c>
      <c r="B22" s="121">
        <f>SUM(B4:B21)</f>
        <v>8586</v>
      </c>
      <c r="C22" s="124">
        <f>SUM(C4:C21)</f>
        <v>8525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364</v>
      </c>
      <c r="C3" s="110">
        <v>883</v>
      </c>
      <c r="E3" s="297" t="s">
        <v>709</v>
      </c>
      <c r="F3" s="71">
        <v>44.56</v>
      </c>
      <c r="G3" s="71">
        <v>48.62</v>
      </c>
      <c r="K3" s="122" t="s">
        <v>16</v>
      </c>
      <c r="L3" s="71">
        <v>3.07</v>
      </c>
      <c r="M3" s="71">
        <v>2.66</v>
      </c>
    </row>
    <row r="4" spans="1:16" x14ac:dyDescent="0.25">
      <c r="A4" s="202" t="s">
        <v>704</v>
      </c>
      <c r="B4" s="212">
        <v>517</v>
      </c>
      <c r="C4" s="160">
        <v>954</v>
      </c>
      <c r="E4" s="298" t="s">
        <v>710</v>
      </c>
      <c r="F4" s="214">
        <v>46.74</v>
      </c>
      <c r="G4" s="214">
        <v>39.700000000000003</v>
      </c>
      <c r="K4" s="215" t="s">
        <v>212</v>
      </c>
      <c r="L4" s="214">
        <v>3.05</v>
      </c>
      <c r="M4" s="214">
        <v>2.63</v>
      </c>
      <c r="N4" s="211"/>
    </row>
    <row r="5" spans="1:16" x14ac:dyDescent="0.25">
      <c r="A5" s="202" t="s">
        <v>705</v>
      </c>
      <c r="B5" s="212">
        <v>452</v>
      </c>
      <c r="C5" s="160">
        <v>576</v>
      </c>
      <c r="E5" s="298" t="s">
        <v>711</v>
      </c>
      <c r="F5" s="214">
        <v>7.5</v>
      </c>
      <c r="G5" s="214">
        <v>9.77</v>
      </c>
      <c r="K5" s="123" t="s">
        <v>213</v>
      </c>
      <c r="L5" s="73">
        <v>3.08</v>
      </c>
      <c r="M5" s="73">
        <v>2.68</v>
      </c>
      <c r="N5" s="211"/>
    </row>
    <row r="6" spans="1:16" x14ac:dyDescent="0.25">
      <c r="A6" s="202" t="s">
        <v>706</v>
      </c>
      <c r="B6" s="212">
        <v>577</v>
      </c>
      <c r="C6" s="160">
        <v>665</v>
      </c>
      <c r="E6" s="298" t="s">
        <v>712</v>
      </c>
      <c r="F6" s="214">
        <v>0.98</v>
      </c>
      <c r="G6" s="214">
        <v>1.57</v>
      </c>
      <c r="K6" s="226"/>
      <c r="L6" s="164"/>
      <c r="M6" s="211"/>
    </row>
    <row r="7" spans="1:16" x14ac:dyDescent="0.25">
      <c r="A7" s="202" t="s">
        <v>707</v>
      </c>
      <c r="B7" s="212">
        <v>187</v>
      </c>
      <c r="C7" s="160">
        <v>384</v>
      </c>
      <c r="E7" s="299" t="s">
        <v>713</v>
      </c>
      <c r="F7" s="73">
        <v>0.21</v>
      </c>
      <c r="G7" s="73">
        <v>0.33</v>
      </c>
      <c r="K7" s="227"/>
      <c r="L7" s="211"/>
      <c r="M7" s="211"/>
    </row>
    <row r="8" spans="1:16" x14ac:dyDescent="0.25">
      <c r="A8" s="203" t="s">
        <v>708</v>
      </c>
      <c r="B8" s="72">
        <v>120</v>
      </c>
      <c r="C8" s="111">
        <v>447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22.58889741621898</v>
      </c>
      <c r="C13" s="301">
        <f>B3/SUM(B3:B8)*100</f>
        <v>16.418583671628326</v>
      </c>
      <c r="E13" s="217" t="s">
        <v>836</v>
      </c>
      <c r="F13" s="289">
        <f>IF(ISBLANK(F3),"",F3)</f>
        <v>44.56</v>
      </c>
      <c r="G13" s="289">
        <f>IF(ISBLANK(G3),"",G3)</f>
        <v>48.62</v>
      </c>
    </row>
    <row r="14" spans="1:16" x14ac:dyDescent="0.25">
      <c r="A14" s="220" t="s">
        <v>825</v>
      </c>
      <c r="B14" s="305">
        <f>C4/SUM(C3:C8)*100</f>
        <v>24.405218726016884</v>
      </c>
      <c r="C14" s="302">
        <f>B4/SUM(B3:B8)*100</f>
        <v>23.319801533603972</v>
      </c>
      <c r="E14" s="286" t="s">
        <v>837</v>
      </c>
      <c r="F14" s="290">
        <f t="shared" ref="F14:G17" si="0">IF(ISBLANK(F4),"",F4)</f>
        <v>46.74</v>
      </c>
      <c r="G14" s="290">
        <f t="shared" si="0"/>
        <v>39.700000000000003</v>
      </c>
    </row>
    <row r="15" spans="1:16" x14ac:dyDescent="0.25">
      <c r="A15" s="220" t="s">
        <v>826</v>
      </c>
      <c r="B15" s="305">
        <f>C5/SUM(C3:C8)*100</f>
        <v>14.735226400613968</v>
      </c>
      <c r="C15" s="302">
        <f>B5/SUM(B3:B8)*100</f>
        <v>20.387911592241768</v>
      </c>
      <c r="E15" s="286" t="s">
        <v>838</v>
      </c>
      <c r="F15" s="290">
        <f t="shared" si="0"/>
        <v>7.5</v>
      </c>
      <c r="G15" s="290">
        <f t="shared" si="0"/>
        <v>9.77</v>
      </c>
    </row>
    <row r="16" spans="1:16" x14ac:dyDescent="0.25">
      <c r="A16" s="220" t="s">
        <v>827</v>
      </c>
      <c r="B16" s="305">
        <f>C6/SUM(C3:C8)*100</f>
        <v>17.012023535431055</v>
      </c>
      <c r="C16" s="302">
        <f>B6/SUM(B3:B8)*100</f>
        <v>26.026161479476773</v>
      </c>
      <c r="E16" s="286" t="s">
        <v>839</v>
      </c>
      <c r="F16" s="290">
        <f t="shared" si="0"/>
        <v>0.98</v>
      </c>
      <c r="G16" s="290">
        <f t="shared" si="0"/>
        <v>1.57</v>
      </c>
    </row>
    <row r="17" spans="1:18" x14ac:dyDescent="0.25">
      <c r="A17" s="220" t="s">
        <v>828</v>
      </c>
      <c r="B17" s="305">
        <f>C7/SUM(C3:C8)*100</f>
        <v>9.8234842670759779</v>
      </c>
      <c r="C17" s="302">
        <f>B7/SUM(B3:B8)*100</f>
        <v>8.4348218313035623</v>
      </c>
      <c r="E17" s="219" t="s">
        <v>840</v>
      </c>
      <c r="F17" s="291">
        <f t="shared" si="0"/>
        <v>0.21</v>
      </c>
      <c r="G17" s="291">
        <f t="shared" si="0"/>
        <v>0.33</v>
      </c>
    </row>
    <row r="18" spans="1:18" x14ac:dyDescent="0.25">
      <c r="A18" s="221" t="s">
        <v>829</v>
      </c>
      <c r="B18" s="306">
        <f>C8/SUM(C3:C8)*100</f>
        <v>11.435149654643132</v>
      </c>
      <c r="C18" s="303">
        <f>B8/SUM(B3:B8)*100</f>
        <v>5.4127198917456019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22.58889741621898</v>
      </c>
      <c r="C22" s="301">
        <f>C13</f>
        <v>16.418583671628326</v>
      </c>
    </row>
    <row r="23" spans="1:18" x14ac:dyDescent="0.25">
      <c r="A23" s="220" t="s">
        <v>831</v>
      </c>
      <c r="B23" s="305">
        <f t="shared" ref="B23:C27" si="1">B14</f>
        <v>24.405218726016884</v>
      </c>
      <c r="C23" s="302">
        <f t="shared" si="1"/>
        <v>23.319801533603972</v>
      </c>
    </row>
    <row r="24" spans="1:18" x14ac:dyDescent="0.25">
      <c r="A24" s="307" t="s">
        <v>832</v>
      </c>
      <c r="B24" s="305">
        <f t="shared" si="1"/>
        <v>14.735226400613968</v>
      </c>
      <c r="C24" s="302">
        <f t="shared" si="1"/>
        <v>20.387911592241768</v>
      </c>
    </row>
    <row r="25" spans="1:18" x14ac:dyDescent="0.25">
      <c r="A25" s="220" t="s">
        <v>833</v>
      </c>
      <c r="B25" s="305">
        <f t="shared" si="1"/>
        <v>17.012023535431055</v>
      </c>
      <c r="C25" s="302">
        <f t="shared" si="1"/>
        <v>26.026161479476773</v>
      </c>
    </row>
    <row r="26" spans="1:18" x14ac:dyDescent="0.25">
      <c r="A26" s="220" t="s">
        <v>834</v>
      </c>
      <c r="B26" s="305">
        <f t="shared" si="1"/>
        <v>9.8234842670759779</v>
      </c>
      <c r="C26" s="302">
        <f t="shared" si="1"/>
        <v>8.4348218313035623</v>
      </c>
    </row>
    <row r="27" spans="1:18" x14ac:dyDescent="0.25">
      <c r="A27" s="308" t="s">
        <v>835</v>
      </c>
      <c r="B27" s="306">
        <f t="shared" si="1"/>
        <v>11.435149654643132</v>
      </c>
      <c r="C27" s="303">
        <f t="shared" si="1"/>
        <v>5.4127198917456019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657</v>
      </c>
      <c r="C34" s="110">
        <v>1133</v>
      </c>
      <c r="E34" s="297" t="s">
        <v>709</v>
      </c>
      <c r="F34" s="71">
        <v>48.62</v>
      </c>
      <c r="G34" s="211"/>
      <c r="K34" s="122" t="s">
        <v>16</v>
      </c>
      <c r="L34" s="71">
        <v>2.66</v>
      </c>
      <c r="M34" s="211"/>
    </row>
    <row r="35" spans="1:16" x14ac:dyDescent="0.25">
      <c r="A35" s="202" t="s">
        <v>704</v>
      </c>
      <c r="B35" s="212">
        <v>673</v>
      </c>
      <c r="C35" s="160">
        <v>1059</v>
      </c>
      <c r="E35" s="298" t="s">
        <v>710</v>
      </c>
      <c r="F35" s="214">
        <v>39.700000000000003</v>
      </c>
      <c r="G35" s="211"/>
      <c r="K35" s="215" t="s">
        <v>212</v>
      </c>
      <c r="L35" s="214">
        <v>2.63</v>
      </c>
      <c r="M35" s="211"/>
      <c r="N35" s="29" t="s">
        <v>876</v>
      </c>
    </row>
    <row r="36" spans="1:16" x14ac:dyDescent="0.25">
      <c r="A36" s="202" t="s">
        <v>705</v>
      </c>
      <c r="B36" s="212">
        <v>506</v>
      </c>
      <c r="C36" s="160">
        <v>555</v>
      </c>
      <c r="E36" s="298" t="s">
        <v>711</v>
      </c>
      <c r="F36" s="214">
        <v>9.77</v>
      </c>
      <c r="G36" s="211"/>
      <c r="K36" s="123" t="s">
        <v>213</v>
      </c>
      <c r="L36" s="73">
        <v>2.68</v>
      </c>
      <c r="M36" s="211"/>
      <c r="N36" s="288">
        <v>2022</v>
      </c>
    </row>
    <row r="37" spans="1:16" x14ac:dyDescent="0.25">
      <c r="A37" s="202" t="s">
        <v>706</v>
      </c>
      <c r="B37" s="212">
        <v>444</v>
      </c>
      <c r="C37" s="160">
        <v>595</v>
      </c>
      <c r="E37" s="298" t="s">
        <v>712</v>
      </c>
      <c r="F37" s="214">
        <v>1.57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166</v>
      </c>
      <c r="C38" s="160">
        <v>291</v>
      </c>
      <c r="E38" s="299" t="s">
        <v>713</v>
      </c>
      <c r="F38" s="73">
        <v>0.33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78</v>
      </c>
      <c r="C39" s="111">
        <v>250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29.178470254957507</v>
      </c>
      <c r="C44" s="301">
        <f>B34/SUM(B34:B39)*100</f>
        <v>26.030110935023771</v>
      </c>
      <c r="E44" s="217" t="s">
        <v>836</v>
      </c>
      <c r="F44" s="289">
        <f>IF(ISBLANK(F34),"",F34)</f>
        <v>48.62</v>
      </c>
    </row>
    <row r="45" spans="1:16" x14ac:dyDescent="0.25">
      <c r="A45" s="220" t="s">
        <v>825</v>
      </c>
      <c r="B45" s="305">
        <f>C35/SUM(C34:C39)*100</f>
        <v>27.27272727272727</v>
      </c>
      <c r="C45" s="302">
        <f>B35/SUM(B34:B39)*100</f>
        <v>26.664025356576865</v>
      </c>
      <c r="E45" s="286" t="s">
        <v>837</v>
      </c>
      <c r="F45" s="290">
        <f t="shared" ref="F45:F48" si="2">IF(ISBLANK(F35),"",F35)</f>
        <v>39.700000000000003</v>
      </c>
    </row>
    <row r="46" spans="1:16" x14ac:dyDescent="0.25">
      <c r="A46" s="220" t="s">
        <v>826</v>
      </c>
      <c r="B46" s="305">
        <f>C36/SUM(C34:C39)*100</f>
        <v>14.293072366726758</v>
      </c>
      <c r="C46" s="302">
        <f>B36/SUM(B34:B39)*100</f>
        <v>20.04754358161648</v>
      </c>
      <c r="E46" s="286" t="s">
        <v>838</v>
      </c>
      <c r="F46" s="290">
        <f t="shared" si="2"/>
        <v>9.77</v>
      </c>
    </row>
    <row r="47" spans="1:16" x14ac:dyDescent="0.25">
      <c r="A47" s="220" t="s">
        <v>827</v>
      </c>
      <c r="B47" s="305">
        <f>C37/SUM(C34:C39)*100</f>
        <v>15.32320370847283</v>
      </c>
      <c r="C47" s="302">
        <f>B37/SUM(B34:B39)*100</f>
        <v>17.591125198098258</v>
      </c>
      <c r="E47" s="286" t="s">
        <v>839</v>
      </c>
      <c r="F47" s="290">
        <f t="shared" si="2"/>
        <v>1.57</v>
      </c>
    </row>
    <row r="48" spans="1:16" x14ac:dyDescent="0.25">
      <c r="A48" s="220" t="s">
        <v>828</v>
      </c>
      <c r="B48" s="305">
        <f>C38/SUM(C34:C39)*100</f>
        <v>7.4942055112026784</v>
      </c>
      <c r="C48" s="302">
        <f>B38/SUM(B34:B39)*100</f>
        <v>6.5768621236133127</v>
      </c>
      <c r="E48" s="219" t="s">
        <v>840</v>
      </c>
      <c r="F48" s="291">
        <f t="shared" si="2"/>
        <v>0.33</v>
      </c>
    </row>
    <row r="49" spans="1:3" x14ac:dyDescent="0.25">
      <c r="A49" s="221" t="s">
        <v>829</v>
      </c>
      <c r="B49" s="306">
        <f>C39/SUM(C34:C39)*100</f>
        <v>6.4383208859129546</v>
      </c>
      <c r="C49" s="303">
        <f>B39/SUM(B34:B39)*100</f>
        <v>3.0903328050713155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29.178470254957507</v>
      </c>
      <c r="C53" s="301">
        <f>C44</f>
        <v>26.030110935023771</v>
      </c>
    </row>
    <row r="54" spans="1:3" x14ac:dyDescent="0.25">
      <c r="A54" s="220" t="s">
        <v>831</v>
      </c>
      <c r="B54" s="305">
        <f t="shared" ref="B54:C54" si="3">B45</f>
        <v>27.27272727272727</v>
      </c>
      <c r="C54" s="302">
        <f t="shared" si="3"/>
        <v>26.664025356576865</v>
      </c>
    </row>
    <row r="55" spans="1:3" x14ac:dyDescent="0.25">
      <c r="A55" s="307" t="s">
        <v>832</v>
      </c>
      <c r="B55" s="305">
        <f t="shared" ref="B55:C55" si="4">B46</f>
        <v>14.293072366726758</v>
      </c>
      <c r="C55" s="302">
        <f t="shared" si="4"/>
        <v>20.04754358161648</v>
      </c>
    </row>
    <row r="56" spans="1:3" x14ac:dyDescent="0.25">
      <c r="A56" s="220" t="s">
        <v>833</v>
      </c>
      <c r="B56" s="305">
        <f t="shared" ref="B56:C56" si="5">B47</f>
        <v>15.32320370847283</v>
      </c>
      <c r="C56" s="302">
        <f t="shared" si="5"/>
        <v>17.591125198098258</v>
      </c>
    </row>
    <row r="57" spans="1:3" x14ac:dyDescent="0.25">
      <c r="A57" s="220" t="s">
        <v>834</v>
      </c>
      <c r="B57" s="305">
        <f t="shared" ref="B57:C57" si="6">B48</f>
        <v>7.4942055112026784</v>
      </c>
      <c r="C57" s="302">
        <f t="shared" si="6"/>
        <v>6.5768621236133127</v>
      </c>
    </row>
    <row r="58" spans="1:3" x14ac:dyDescent="0.25">
      <c r="A58" s="308" t="s">
        <v>835</v>
      </c>
      <c r="B58" s="306">
        <f t="shared" ref="B58:C58" si="7">B49</f>
        <v>6.4383208859129546</v>
      </c>
      <c r="C58" s="303">
        <f t="shared" si="7"/>
        <v>3.0903328050713155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2024-04-26T07:34:23Z</dcterms:modified>
</cp:coreProperties>
</file>