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<sst xmlns="http://schemas.openxmlformats.org/spreadsheetml/2006/main" count="6316" uniqueCount="2914">
  <si>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</si>
  <si>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</si>
  <si>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</si>
  <si>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</si>
  <si>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</si>
  <si>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</si>
  <si>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</si>
  <si>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</si>
  <si>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</si>
  <si>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</si>
  <si>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</si>
  <si>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</si>
  <si>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</si>
  <si>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</si>
  <si>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</si>
  <si>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</si>
  <si>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</si>
  <si>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</si>
  <si>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</si>
  <si>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</si>
  <si>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</si>
  <si>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</si>
  <si>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</si>
  <si>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</si>
  <si>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</si>
  <si>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</si>
  <si>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</si>
  <si>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</si>
  <si>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</si>
  <si>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</si>
  <si>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</si>
  <si>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</si>
  <si>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</si>
  <si>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</si>
  <si>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</si>
  <si>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</si>
  <si>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</si>
  <si>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</si>
  <si>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</si>
  <si>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</si>
  <si>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</si>
  <si>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</si>
  <si>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</si>
  <si>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</si>
  <si>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</si>
  <si>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</si>
  <si>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</si>
  <si>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</si>
  <si>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</si>
  <si>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</si>
  <si>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</si>
  <si>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</si>
  <si>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</si>
  <si>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</si>
  <si>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</si>
  <si>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</si>
  <si>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</si>
  <si>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</si>
  <si>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</si>
  <si>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</si>
  <si>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</si>
  <si>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</si>
  <si>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</si>
  <si>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</si>
  <si>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</si>
  <si>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</si>
  <si>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</si>
  <si>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</si>
  <si>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</si>
  <si>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</si>
  <si>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</si>
  <si>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</si>
  <si>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</si>
  <si>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</si>
  <si>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</si>
  <si>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</si>
  <si>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</si>
  <si>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</si>
  <si>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</si>
  <si>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</si>
  <si>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</si>
  <si>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</si>
  <si>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</si>
  <si>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</si>
  <si>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</si>
  <si>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</si>
  <si>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</si>
  <si>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</si>
  <si>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</si>
  <si>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</si>
  <si>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</si>
  <si>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</si>
  <si>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</si>
  <si>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</si>
  <si>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</si>
  <si>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</si>
  <si>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</si>
  <si>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</si>
  <si>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</si>
  <si>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</si>
  <si>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</si>
  <si>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</si>
  <si>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</si>
  <si>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</si>
  <si>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</si>
  <si>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</si>
  <si>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</si>
  <si>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</si>
  <si>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</si>
  <si>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</si>
  <si>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</si>
  <si>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</si>
  <si>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</si>
  <si>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</si>
  <si>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</si>
  <si>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</si>
  <si>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</si>
  <si>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</si>
  <si>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</si>
  <si>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</si>
  <si>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</si>
  <si>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</si>
  <si>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</si>
  <si>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</si>
  <si>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</si>
  <si>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</si>
  <si>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</si>
  <si>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</si>
  <si>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</si>
  <si>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</si>
  <si>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</si>
  <si>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</si>
  <si>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</si>
  <si>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</si>
  <si>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</si>
  <si>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</si>
  <si>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</si>
  <si>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</si>
  <si>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</si>
  <si>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</si>
  <si>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</si>
  <si>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</si>
  <si>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</si>
  <si>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</si>
  <si>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</si>
  <si>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</si>
  <si>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</si>
  <si>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</si>
  <si>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</si>
  <si>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</si>
  <si>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</si>
  <si>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</si>
  <si>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</si>
  <si>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</si>
  <si>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</si>
  <si>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</si>
  <si>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</si>
  <si>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</si>
  <si>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</si>
  <si>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</si>
  <si>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</si>
  <si>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</si>
  <si>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</si>
  <si>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</si>
  <si>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</si>
  <si>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</si>
  <si>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</si>
  <si>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</si>
  <si>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</si>
  <si>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</si>
  <si>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</si>
  <si>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</si>
  <si>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</si>
  <si>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</si>
  <si>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</si>
  <si>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</si>
  <si>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</si>
  <si>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</si>
  <si>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</si>
  <si>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</si>
  <si>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</si>
  <si>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</si>
  <si>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</si>
  <si>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</si>
  <si>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</si>
  <si>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</si>
  <si>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</si>
  <si>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</si>
  <si>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</si>
  <si>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</si>
  <si>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</si>
  <si>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</si>
  <si>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</si>
  <si>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</si>
  <si>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</si>
  <si>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</si>
  <si>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</si>
  <si>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</si>
  <si>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</si>
  <si>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</si>
  <si>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</si>
  <si>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</si>
  <si>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</si>
  <si>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</si>
  <si>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</si>
  <si>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</si>
  <si>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</si>
  <si>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</si>
  <si>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</si>
  <si>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</si>
  <si>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</si>
  <si>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</si>
  <si>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</si>
  <si>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</si>
  <si>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</si>
  <si>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</si>
  <si>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</si>
  <si>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</si>
  <si>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</si>
  <si>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</si>
  <si>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</si>
  <si>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</si>
  <si>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</si>
  <si>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</si>
  <si>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</si>
  <si>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</si>
  <si>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</si>
  <si>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</si>
  <si>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</si>
  <si>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</si>
  <si>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</si>
  <si>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</si>
  <si>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</si>
  <si>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</si>
  <si>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</si>
  <si>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</si>
  <si>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</si>
  <si>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</si>
  <si>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</si>
  <si>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</si>
  <si>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</si>
  <si>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</si>
  <si>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</si>
  <si>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</si>
  <si>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</si>
  <si>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</si>
  <si>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</si>
  <si>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</si>
  <si>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</si>
  <si>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</si>
  <si>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</si>
  <si>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</si>
  <si>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</si>
  <si>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</si>
  <si>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</si>
  <si>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</si>
  <si>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</si>
  <si>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</si>
  <si>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</si>
  <si>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</si>
  <si>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</si>
  <si>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</si>
  <si>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</si>
  <si>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</si>
  <si>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</si>
  <si>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</si>
  <si>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</si>
  <si>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</si>
  <si>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</si>
  <si>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</si>
  <si>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</si>
  <si>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</si>
  <si>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</si>
  <si>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</si>
  <si>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</si>
  <si>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</si>
  <si>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</si>
  <si>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</si>
  <si>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</si>
  <si>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</si>
  <si>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</si>
  <si>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</si>
  <si>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</si>
  <si>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</si>
  <si>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</si>
  <si>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</si>
  <si>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</si>
  <si>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</si>
  <si>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</si>
  <si>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</si>
  <si>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</si>
  <si>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</si>
  <si>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</si>
  <si>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</si>
  <si>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</si>
  <si>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</si>
  <si>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</si>
  <si>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</si>
  <si>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</si>
  <si>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</si>
  <si>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</si>
  <si>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</si>
  <si>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</si>
  <si>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</si>
  <si>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</si>
  <si>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</si>
  <si>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</si>
  <si>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</si>
  <si>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</si>
  <si>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</si>
  <si>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</si>
  <si>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</si>
  <si>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</si>
  <si>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</si>
  <si>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</si>
  <si>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</si>
  <si>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</si>
  <si>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</si>
  <si>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</si>
  <si>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</si>
  <si>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</si>
  <si>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</si>
  <si>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</si>
  <si>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</si>
  <si>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</si>
  <si>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</si>
  <si>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</si>
  <si>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</si>
  <si>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</si>
  <si>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</si>
  <si>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</si>
  <si>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</si>
  <si>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</si>
  <si>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</si>
  <si>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</si>
  <si>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</si>
  <si>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</si>
  <si>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</si>
  <si>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</si>
  <si>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</si>
  <si>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</si>
  <si>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</si>
  <si>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</si>
  <si>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</si>
  <si>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</si>
  <si>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</si>
  <si>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</si>
  <si>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</si>
  <si>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</si>
  <si>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</si>
  <si>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</si>
  <si>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</si>
  <si>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</si>
  <si>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</si>
  <si>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</si>
  <si>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</si>
  <si>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</si>
  <si>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</si>
  <si>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</si>
  <si>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</si>
  <si>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</si>
  <si>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</si>
  <si>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</si>
  <si>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</si>
  <si>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</si>
  <si>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</si>
  <si>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</si>
  <si>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</si>
  <si>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</si>
  <si>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</si>
  <si>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</si>
  <si>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</si>
  <si>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</si>
  <si>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</si>
  <si>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</si>
  <si>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</si>
  <si>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</si>
  <si>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</si>
  <si>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</si>
  <si>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</si>
  <si>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</si>
  <si>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</si>
  <si>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</si>
  <si>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</si>
  <si>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</si>
  <si>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</si>
  <si>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</si>
  <si>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</si>
  <si>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</si>
  <si>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</si>
  <si>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</si>
  <si>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</si>
  <si>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</si>
  <si>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</si>
  <si>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</si>
  <si>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</si>
  <si>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</si>
  <si>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</si>
  <si>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</si>
  <si>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</si>
  <si>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</si>
  <si>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</si>
  <si>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</si>
  <si>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</si>
  <si>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</si>
  <si>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</si>
  <si>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</si>
  <si>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</si>
  <si>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</si>
  <si>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</si>
  <si>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</si>
  <si>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</si>
  <si>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</si>
  <si>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</si>
  <si>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</si>
  <si>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</si>
  <si>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</si>
  <si>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</si>
  <si>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</si>
  <si>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</si>
  <si>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</si>
  <si>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</si>
  <si>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</si>
  <si>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</si>
  <si>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</si>
  <si>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</si>
  <si>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</si>
  <si>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</si>
  <si>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</si>
  <si>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</si>
  <si>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</si>
  <si>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</si>
  <si>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</si>
  <si>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</si>
  <si>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</si>
  <si>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</si>
  <si>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</si>
  <si>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</si>
  <si>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</si>
  <si>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</si>
  <si>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</si>
  <si>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</si>
  <si>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</si>
  <si>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</si>
  <si>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</si>
  <si>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</si>
  <si>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</si>
  <si>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</si>
  <si>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</si>
  <si>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</si>
  <si>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</si>
  <si>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</si>
  <si>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</si>
  <si>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</si>
  <si>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</si>
  <si>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</si>
  <si>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</si>
  <si>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</si>
  <si>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</si>
  <si>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</si>
  <si>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</si>
  <si>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</si>
  <si>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</si>
  <si>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</si>
  <si>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</si>
  <si>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</si>
  <si>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</si>
  <si>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</si>
  <si>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</si>
  <si>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</si>
  <si>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</si>
  <si>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</si>
  <si>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</si>
  <si>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</si>
  <si>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</si>
  <si>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</si>
  <si>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</si>
  <si>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</si>
  <si>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</si>
  <si>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</si>
  <si>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</si>
  <si>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</si>
  <si>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</si>
  <si>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</si>
  <si>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</si>
  <si>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</si>
  <si>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</si>
  <si>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</si>
  <si>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</si>
  <si>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</si>
  <si>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</si>
  <si>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</si>
  <si>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</si>
  <si>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</si>
  <si>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</si>
  <si>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</si>
  <si>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</si>
  <si>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</si>
  <si>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</si>
  <si>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</si>
  <si>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</si>
  <si>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</si>
  <si>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</si>
  <si>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</si>
  <si>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</si>
  <si>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</si>
  <si>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</si>
  <si>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</si>
  <si>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</si>
  <si>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</si>
  <si>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</si>
  <si>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</si>
  <si>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</si>
  <si>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</si>
  <si>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</si>
  <si>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</si>
  <si>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</si>
  <si>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</si>
  <si>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</si>
  <si>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</si>
  <si>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</si>
  <si>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</si>
  <si>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</si>
  <si>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</si>
  <si>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</si>
  <si>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</si>
  <si>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</si>
  <si>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</si>
  <si>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</si>
  <si>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</si>
  <si>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</si>
  <si>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</si>
  <si>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</si>
  <si>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</si>
  <si>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</si>
  <si>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</si>
  <si>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</si>
  <si>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</si>
  <si>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</si>
  <si>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</si>
  <si>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</si>
  <si>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</si>
  <si>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</si>
  <si>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</si>
  <si>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</si>
  <si>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</si>
  <si>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</si>
  <si>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</si>
  <si>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</si>
  <si>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</si>
  <si>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</si>
  <si>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</si>
  <si>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</si>
  <si>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</si>
  <si>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</si>
  <si>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</si>
  <si>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</si>
  <si>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</si>
  <si>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</si>
  <si>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</si>
  <si>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</si>
  <si>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</si>
  <si>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</si>
  <si>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</si>
  <si>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</si>
  <si>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</si>
  <si>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</si>
  <si>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</si>
  <si>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</si>
  <si>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</si>
  <si>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</si>
  <si>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</si>
  <si>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</si>
  <si>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</si>
  <si>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</si>
  <si>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</si>
  <si>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</si>
  <si>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</si>
  <si>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</si>
  <si>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</si>
  <si>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</si>
  <si>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</si>
  <si>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</si>
  <si>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</si>
  <si>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</si>
  <si>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</si>
  <si>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</si>
  <si>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</si>
  <si>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</si>
  <si>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</si>
  <si>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</si>
  <si>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</si>
  <si>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</si>
  <si>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</si>
  <si>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</si>
  <si>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</si>
  <si>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</si>
  <si>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</si>
  <si>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</si>
  <si>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</si>
  <si>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</si>
  <si>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</si>
  <si>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</si>
  <si>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</si>
  <si>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</si>
  <si>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</si>
  <si>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</si>
  <si>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</si>
  <si>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</si>
  <si>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</si>
  <si>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</si>
  <si>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</si>
  <si>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</si>
  <si>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</si>
  <si>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</si>
  <si>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</si>
  <si>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</si>
  <si>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</si>
  <si>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</si>
  <si>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</si>
  <si>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</si>
  <si>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</si>
  <si>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</si>
  <si>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</si>
  <si>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</si>
  <si>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</si>
  <si>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</si>
  <si>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</si>
  <si>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</si>
  <si>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</si>
  <si>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</si>
  <si>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</si>
  <si>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</si>
  <si>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</si>
  <si>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</si>
  <si>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</si>
  <si>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</si>
  <si>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</si>
  <si>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</si>
  <si>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</si>
  <si>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</si>
  <si>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</si>
  <si>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</si>
  <si>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</si>
  <si>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</si>
  <si>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</si>
  <si>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</si>
  <si>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</si>
  <si>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</si>
  <si>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</si>
  <si>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</si>
  <si>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</si>
  <si>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</si>
  <si>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</si>
  <si>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</si>
  <si>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</si>
  <si>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</si>
  <si>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</si>
  <si>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</si>
  <si>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</si>
  <si>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</si>
  <si>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</si>
  <si>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</si>
  <si>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</si>
  <si>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</si>
  <si>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</si>
  <si>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</si>
  <si>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</si>
  <si>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</si>
  <si>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</si>
  <si>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</si>
  <si>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</si>
  <si>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</si>
  <si>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</si>
  <si>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</si>
  <si>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</si>
  <si>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</si>
  <si>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</si>
  <si>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</si>
  <si>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</si>
  <si>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</si>
  <si>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</si>
  <si>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</si>
  <si>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</si>
  <si>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</si>
  <si>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</si>
  <si>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</si>
  <si>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</si>
  <si>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</si>
  <si>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</si>
  <si>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</si>
  <si>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</si>
  <si>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</si>
  <si>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</si>
  <si>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</si>
  <si>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</si>
  <si>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</si>
  <si>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</si>
  <si>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</si>
  <si>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</si>
  <si>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</si>
  <si>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</si>
  <si>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</si>
  <si>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</si>
  <si>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</si>
  <si>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</si>
  <si>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</si>
  <si>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</si>
  <si>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</si>
  <si>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</si>
  <si>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</si>
  <si>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</si>
  <si>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</si>
  <si>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</si>
  <si>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</si>
  <si>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</si>
  <si>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</si>
  <si>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</si>
  <si>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</si>
  <si>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</si>
  <si>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</si>
  <si>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</si>
  <si>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</si>
  <si>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</si>
  <si>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</si>
  <si>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</si>
  <si>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</si>
  <si>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</si>
  <si>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</si>
  <si>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</si>
  <si>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</si>
  <si>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</si>
  <si>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</si>
  <si>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</si>
  <si>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</si>
  <si>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</si>
  <si>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</si>
  <si>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</si>
  <si>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</si>
  <si>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</si>
  <si>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</si>
  <si>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</si>
  <si>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</si>
  <si>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</si>
  <si>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</si>
  <si>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</si>
  <si>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</si>
  <si>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</si>
  <si>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</si>
  <si>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</si>
  <si>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</si>
  <si>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</si>
  <si>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</si>
  <si>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</si>
  <si>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</si>
  <si>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</si>
  <si>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</si>
  <si>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</si>
  <si>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</si>
  <si>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</si>
  <si>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</si>
  <si>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</si>
  <si>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</si>
  <si>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</si>
  <si>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</si>
  <si>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</si>
  <si>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</si>
  <si>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</si>
  <si>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</si>
  <si>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</si>
  <si>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</si>
  <si>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</si>
  <si>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</si>
  <si>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</si>
  <si>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</si>
  <si>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</si>
  <si>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</si>
  <si>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</si>
  <si>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</si>
  <si>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</si>
  <si>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</si>
  <si>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</si>
  <si>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</si>
  <si>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</si>
  <si>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</si>
  <si>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</si>
  <si>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</si>
  <si>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</si>
  <si>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</si>
  <si>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</si>
  <si>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</si>
  <si>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</si>
  <si>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</si>
  <si>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</si>
  <si>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</si>
  <si>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</si>
  <si>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</si>
  <si>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</si>
  <si>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</si>
  <si>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</si>
  <si>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</si>
  <si>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</si>
  <si>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</si>
  <si>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</si>
  <si>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</si>
  <si>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</si>
  <si>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</si>
  <si>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</si>
  <si>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</si>
  <si>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</si>
  <si>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</si>
  <si>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</si>
  <si>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</si>
  <si>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</si>
  <si>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</si>
  <si>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</si>
  <si>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</si>
  <si>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</si>
  <si>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</si>
  <si>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</si>
  <si>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</si>
  <si>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</si>
  <si>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</si>
  <si>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</si>
  <si>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</si>
  <si>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</si>
  <si>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</si>
  <si>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</si>
  <si>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</si>
  <si>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</si>
  <si>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</si>
  <si>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</si>
  <si>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</si>
  <si>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</si>
  <si>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</si>
  <si>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</si>
  <si>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</si>
  <si>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</si>
  <si>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</si>
  <si>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</si>
  <si>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</si>
  <si>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</si>
  <si>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</si>
  <si>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</si>
  <si>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</si>
  <si>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</si>
  <si>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</si>
  <si>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</si>
  <si>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</si>
  <si>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</si>
  <si>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</si>
  <si>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</si>
  <si>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</si>
  <si>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</si>
  <si>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</si>
  <si>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</si>
  <si>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</si>
  <si>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</si>
  <si>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</si>
  <si>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</si>
  <si>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</si>
  <si>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</si>
  <si>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</si>
  <si>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</si>
  <si>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</si>
  <si>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</si>
  <si>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</si>
  <si>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</si>
  <si>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</si>
  <si>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</si>
  <si>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</si>
  <si>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</si>
  <si>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</si>
  <si>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</si>
  <si>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</si>
  <si>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</si>
  <si>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</si>
  <si>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</si>
  <si>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</si>
  <si>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</si>
  <si>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</si>
  <si>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</si>
  <si>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</si>
  <si>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</si>
  <si>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</si>
  <si>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</si>
  <si>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</si>
  <si>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</si>
  <si>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</si>
  <si>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</si>
  <si>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</si>
  <si>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</si>
  <si>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</si>
  <si>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</si>
  <si>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</si>
  <si>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</si>
  <si>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</si>
  <si>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</si>
  <si>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</si>
  <si>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</si>
  <si>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</si>
  <si>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</si>
  <si>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</si>
  <si>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</si>
  <si>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</si>
  <si>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</si>
  <si>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</si>
  <si>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</si>
  <si>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</si>
  <si>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</si>
  <si>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</si>
  <si>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</si>
  <si>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</si>
  <si>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</si>
  <si>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</si>
  <si>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</si>
  <si>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</si>
  <si>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</si>
  <si>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</si>
  <si>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</si>
  <si>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</si>
  <si>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</si>
  <si>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</si>
  <si>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</si>
  <si>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</si>
  <si>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</si>
  <si>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</si>
  <si>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</si>
  <si>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</si>
  <si>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</si>
  <si>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</si>
  <si>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</si>
  <si>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</si>
  <si>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</si>
  <si>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</si>
  <si>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</si>
  <si>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</si>
  <si>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</si>
  <si>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</si>
  <si>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</si>
  <si>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</si>
  <si>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</si>
  <si>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</si>
  <si>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</si>
  <si>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</si>
  <si>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</si>
  <si>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</si>
  <si>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</si>
  <si>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</si>
  <si>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</si>
  <si>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</si>
  <si>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</si>
  <si>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</si>
  <si>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</si>
  <si>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</si>
  <si>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</si>
  <si>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</si>
  <si>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</si>
  <si>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</si>
  <si>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</si>
  <si>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</si>
  <si>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</si>
  <si>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</si>
  <si>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</si>
  <si>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</si>
  <si>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</si>
  <si>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</si>
  <si>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</si>
  <si>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</si>
  <si>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</si>
  <si>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</si>
  <si>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</si>
  <si>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</si>
  <si>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</si>
  <si>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</si>
  <si>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</si>
  <si>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</si>
  <si>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</si>
  <si>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</si>
  <si>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</si>
  <si>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</si>
  <si>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</si>
  <si>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</si>
  <si>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</si>
  <si>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</si>
  <si>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</si>
  <si>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</si>
  <si>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</si>
  <si>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</si>
  <si>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</si>
  <si>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</si>
  <si>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</si>
  <si>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</si>
  <si>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</si>
  <si>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</si>
  <si>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</si>
  <si>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</si>
  <si>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</si>
  <si>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</si>
  <si>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</si>
  <si>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</si>
  <si>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</si>
  <si>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</si>
  <si>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</si>
  <si>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</si>
  <si>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</si>
  <si>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</si>
  <si>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</si>
  <si>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</si>
  <si>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</si>
  <si>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</si>
  <si>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</si>
  <si>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</si>
  <si>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</si>
  <si>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</si>
  <si>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</si>
  <si>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</si>
  <si>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</si>
  <si>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</si>
  <si>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</si>
  <si>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</si>
  <si>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</si>
  <si>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</si>
  <si>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</si>
  <si>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</si>
  <si>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</si>
  <si>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</si>
  <si>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</si>
  <si>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</si>
  <si>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</si>
  <si>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</si>
  <si>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</si>
  <si>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</si>
  <si>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</si>
  <si>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</si>
  <si>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</si>
  <si>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</si>
  <si>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</si>
  <si>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</si>
  <si>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</si>
  <si>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</si>
  <si>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</si>
  <si>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</si>
  <si>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</si>
  <si>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</si>
  <si>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</si>
  <si>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</si>
  <si>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</si>
  <si>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</si>
  <si>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</si>
  <si>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</si>
  <si>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</si>
  <si>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</si>
  <si>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</si>
  <si>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</si>
  <si>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</si>
  <si>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</si>
  <si>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</si>
  <si>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</si>
  <si>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</si>
  <si>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</si>
  <si>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</si>
  <si>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</si>
  <si>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</si>
  <si>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</si>
  <si>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</si>
  <si>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</si>
  <si>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</si>
  <si>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</si>
  <si>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</si>
  <si>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</si>
  <si>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</si>
  <si>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</si>
  <si>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</si>
  <si>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</si>
  <si>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</si>
  <si>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</si>
  <si>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</si>
  <si>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</si>
  <si>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</si>
  <si>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</si>
  <si>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</si>
  <si>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</si>
  <si>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</si>
  <si>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</si>
  <si>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</si>
  <si>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</si>
  <si>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</si>
  <si>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</si>
  <si>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</si>
  <si>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</si>
  <si>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</si>
  <si>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</si>
  <si>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</si>
  <si>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</si>
  <si>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</si>
  <si>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</si>
  <si>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</si>
  <si>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</si>
  <si>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</si>
  <si>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</si>
  <si>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</si>
  <si>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</si>
  <si>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</si>
  <si>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</si>
  <si>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</si>
  <si>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</si>
  <si>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</si>
  <si>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</si>
  <si>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</si>
  <si>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</si>
  <si>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</si>
  <si>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</si>
  <si>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</si>
  <si>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</si>
  <si>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</si>
  <si>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</si>
  <si>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</si>
  <si>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</si>
  <si>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</si>
  <si>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</si>
  <si>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</si>
  <si>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</si>
  <si>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</si>
  <si>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</si>
  <si>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</si>
  <si>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</si>
  <si>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</si>
  <si>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</si>
  <si>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</si>
  <si>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</si>
  <si>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</si>
  <si>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</si>
  <si>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</si>
  <si>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</si>
  <si>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</si>
  <si>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</si>
  <si>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</si>
  <si>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</si>
  <si>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</si>
  <si>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</si>
  <si>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</si>
  <si>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</si>
  <si>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</si>
  <si>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</si>
  <si>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</si>
  <si>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</si>
  <si>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</si>
  <si>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</si>
  <si>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</si>
  <si>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</si>
  <si>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</si>
  <si>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</si>
  <si>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</si>
  <si>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</si>
  <si>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</si>
  <si>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</si>
  <si>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</si>
  <si>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</si>
  <si>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</si>
  <si>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</si>
  <si>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</si>
  <si>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</si>
  <si>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</si>
  <si>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</si>
  <si>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</si>
  <si>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</si>
  <si>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</si>
  <si>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</si>
  <si>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</si>
  <si>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</si>
  <si>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</si>
  <si>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</si>
  <si>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</si>
  <si>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</si>
  <si>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</si>
  <si>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</si>
  <si>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</si>
  <si>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</si>
  <si>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</si>
  <si>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</si>
  <si>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</si>
  <si>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</si>
  <si>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</si>
  <si>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</si>
  <si>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</si>
  <si>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</si>
  <si>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</si>
  <si>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</si>
  <si>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</si>
  <si>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</si>
  <si>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</si>
  <si>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</si>
  <si>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</si>
  <si>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</si>
  <si>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</si>
  <si>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</si>
  <si>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</si>
  <si>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</si>
  <si>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</si>
  <si>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</si>
  <si>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</si>
  <si>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</si>
  <si>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</si>
  <si>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</si>
  <si>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</si>
  <si>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</si>
  <si>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</si>
  <si>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</si>
  <si>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</si>
  <si>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</si>
  <si>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</si>
  <si>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</si>
  <si>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</si>
  <si>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</si>
  <si>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</si>
  <si>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</si>
  <si>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</si>
  <si>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</si>
  <si>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</si>
  <si>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</si>
  <si>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</si>
  <si>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</si>
  <si>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</si>
  <si>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</si>
  <si>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</si>
  <si>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</si>
  <si>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</si>
  <si>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</si>
  <si>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</si>
  <si>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</si>
  <si>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</si>
  <si>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</si>
  <si>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</si>
  <si>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</si>
  <si>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</si>
  <si>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</si>
  <si>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</si>
  <si>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</si>
  <si>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</si>
  <si>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</si>
  <si>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</si>
  <si>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</si>
  <si>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</si>
  <si>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</si>
  <si>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</si>
  <si>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</si>
  <si>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</si>
  <si>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</si>
  <si>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</si>
  <si>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</si>
  <si>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</si>
  <si>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</si>
  <si>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</si>
  <si>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</si>
  <si>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</si>
  <si>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</si>
  <si>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</si>
  <si>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</si>
  <si>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</si>
  <si>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</si>
  <si>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</si>
  <si>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</si>
  <si>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</si>
  <si>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</si>
  <si>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</si>
  <si>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</si>
  <si>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</si>
  <si>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</si>
  <si>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</si>
  <si>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</si>
  <si>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</si>
  <si>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</si>
  <si>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</si>
  <si>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</si>
  <si>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</si>
  <si>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</si>
  <si>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</si>
  <si>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</si>
  <si>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</si>
  <si>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</si>
  <si>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</si>
  <si>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</si>
  <si>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</si>
  <si>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</si>
  <si>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</si>
  <si>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</si>
  <si>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</si>
  <si>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</si>
  <si>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</si>
  <si>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</si>
  <si>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</si>
  <si>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</si>
  <si>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</si>
  <si>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</si>
  <si>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</si>
  <si>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</si>
  <si>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</si>
  <si>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</si>
  <si>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</si>
  <si>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</si>
  <si>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</si>
  <si>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</si>
  <si>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</si>
  <si>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</si>
  <si>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</si>
  <si>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</si>
  <si>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</si>
  <si>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</si>
  <si>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</si>
  <si>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</si>
  <si>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</si>
  <si>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</si>
  <si>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</si>
  <si>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</si>
  <si>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</si>
  <si>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</si>
  <si>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</si>
  <si>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</si>
  <si>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</si>
  <si>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</si>
  <si>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</si>
  <si>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</si>
  <si>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</si>
  <si>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</si>
  <si>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</si>
  <si>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</si>
  <si>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</si>
  <si>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</si>
  <si>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</si>
  <si>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</si>
  <si>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</si>
  <si>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</si>
  <si>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</si>
  <si>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</si>
  <si>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</si>
  <si>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</si>
  <si>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</si>
  <si>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</si>
  <si>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</si>
  <si>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</si>
  <si>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</si>
  <si>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</si>
  <si>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</si>
  <si>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</si>
  <si>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</si>
  <si>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</si>
  <si>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</si>
  <si>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</si>
  <si>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</si>
  <si>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</si>
  <si>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</si>
  <si>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</si>
  <si>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</si>
  <si>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</si>
  <si>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</si>
  <si>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</si>
  <si>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</si>
  <si>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</si>
  <si>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</si>
  <si>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</si>
  <si>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</si>
  <si>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</si>
  <si>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</si>
  <si>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</si>
  <si>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</si>
  <si>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</si>
  <si>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</si>
  <si>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</si>
  <si>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</si>
  <si>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</si>
  <si>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</si>
  <si>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</si>
  <si>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</si>
  <si>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</si>
  <si>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</si>
  <si>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</si>
  <si>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</si>
  <si>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</si>
  <si>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</si>
  <si>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</si>
  <si>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</si>
  <si>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</si>
  <si>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</si>
  <si>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</si>
  <si>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</si>
  <si>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</si>
  <si>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</si>
  <si>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</si>
  <si>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</si>
  <si>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</si>
  <si>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</si>
  <si>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</si>
  <si>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</si>
  <si>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</si>
  <si>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</si>
  <si>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</si>
  <si>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</si>
  <si>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</si>
  <si>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</si>
  <si>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</si>
  <si>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</si>
  <si>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</si>
  <si>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</si>
  <si>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</si>
  <si>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</si>
  <si>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</si>
  <si>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</si>
  <si>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</si>
  <si>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</si>
  <si>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</si>
  <si>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</si>
  <si>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</si>
  <si>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</si>
  <si>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</si>
  <si>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</si>
  <si>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</si>
  <si>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</si>
  <si>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</si>
  <si>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</si>
  <si>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</si>
  <si>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</si>
  <si>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</si>
  <si>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</si>
  <si>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</si>
  <si>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</si>
  <si>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</si>
  <si>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</si>
  <si>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</si>
  <si>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</si>
  <si>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</si>
  <si>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</si>
  <si>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</si>
  <si>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</si>
  <si>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</si>
  <si>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</si>
  <si>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</si>
  <si>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</si>
  <si>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</si>
  <si>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</si>
  <si>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</si>
  <si>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</si>
  <si>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</si>
  <si>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</si>
  <si>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</si>
  <si>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</si>
  <si>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</si>
  <si>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</si>
  <si>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</si>
  <si>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</si>
  <si>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</si>
  <si>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</si>
  <si>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</si>
  <si>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</si>
  <si>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</si>
  <si>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</si>
  <si>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</si>
  <si>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</si>
  <si>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</si>
  <si>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</si>
  <si>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</si>
  <si>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</si>
  <si>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</si>
  <si>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</si>
  <si>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</si>
  <si>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</si>
  <si>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</si>
  <si>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</si>
  <si>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</si>
  <si>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</si>
  <si>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</si>
  <si>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</si>
  <si>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</si>
  <si>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</si>
  <si>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</si>
  <si>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</si>
  <si>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</si>
  <si>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</si>
  <si>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</si>
  <si>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</si>
  <si>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</si>
  <si>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</si>
  <si>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</si>
  <si>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</si>
  <si>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</si>
  <si>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</si>
  <si>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</si>
  <si>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</si>
  <si>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</si>
  <si>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</si>
  <si>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</si>
  <si>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</si>
  <si>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</si>
  <si>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</si>
  <si>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</si>
  <si>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</si>
  <si>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</si>
  <si>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</si>
  <si>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</si>
  <si>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</si>
  <si>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</si>
  <si>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</si>
  <si>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</si>
  <si>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</si>
  <si>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</si>
  <si>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</si>
  <si>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</si>
  <si>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</si>
  <si>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</si>
  <si>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</si>
  <si>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</si>
  <si>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</si>
  <si>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</si>
  <si>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</si>
  <si>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</si>
  <si>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</si>
  <si>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</si>
  <si>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</si>
  <si>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</si>
  <si>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</si>
  <si>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</si>
  <si>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</si>
  <si>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</si>
  <si>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</si>
  <si>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</si>
  <si>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</si>
  <si>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</si>
  <si>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</si>
  <si>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</si>
  <si>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</si>
  <si>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</si>
  <si>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</si>
  <si>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</si>
  <si>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</si>
  <si>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</si>
  <si>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</si>
  <si>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</si>
  <si>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</si>
  <si>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</si>
  <si>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</si>
  <si>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</si>
  <si>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</si>
  <si>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</si>
  <si>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</si>
  <si>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</si>
  <si>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</si>
  <si>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</si>
  <si>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</si>
  <si>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</si>
  <si>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</si>
  <si>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</si>
  <si>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</si>
  <si>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</si>
  <si>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</si>
  <si>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</si>
  <si>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</si>
  <si>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</si>
  <si>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</si>
  <si>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</si>
  <si>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</si>
  <si>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</si>
  <si>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</si>
  <si>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</si>
  <si>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</si>
  <si>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</si>
  <si>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</si>
  <si>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</si>
  <si>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</si>
  <si>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</si>
  <si>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</si>
  <si>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</si>
  <si>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</si>
  <si>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</si>
  <si>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</si>
  <si>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</si>
  <si>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</si>
  <si>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</si>
  <si>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</si>
  <si>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</si>
  <si>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</si>
  <si>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</si>
  <si>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</si>
  <si>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</si>
  <si>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</si>
  <si>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</si>
  <si>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</si>
  <si>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</si>
  <si>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</si>
  <si>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</si>
  <si>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</si>
  <si>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</si>
  <si>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</si>
  <si>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</si>
  <si>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</si>
  <si>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</si>
  <si>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</si>
  <si>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</si>
  <si>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</si>
  <si>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</si>
  <si>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</si>
  <si>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</si>
  <si>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</si>
  <si>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</si>
  <si>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</si>
  <si>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</si>
  <si>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</si>
  <si>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</si>
  <si>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</si>
  <si>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</si>
  <si>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</si>
  <si>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</si>
  <si>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</si>
  <si>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</si>
  <si>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</si>
  <si>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</si>
  <si>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</si>
  <si>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</si>
  <si>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</si>
  <si>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</si>
  <si>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</si>
  <si>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</si>
  <si>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</si>
  <si>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</si>
  <si>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</si>
  <si>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</si>
  <si>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</si>
  <si>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</si>
  <si>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</si>
  <si>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</si>
  <si>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</si>
  <si>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</si>
  <si>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</si>
  <si>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</si>
  <si>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</si>
  <si>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</si>
  <si>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</si>
  <si>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</si>
  <si>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</si>
  <si>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</si>
  <si>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</si>
  <si>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</si>
  <si>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</si>
  <si>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</si>
  <si>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</si>
  <si>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</si>
  <si>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</si>
  <si>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</si>
  <si>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</si>
  <si>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</si>
  <si>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</si>
  <si>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</si>
  <si>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</si>
  <si>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</si>
  <si>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</si>
  <si>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</si>
  <si>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</si>
  <si>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</si>
  <si>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</si>
  <si>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</si>
  <si>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</si>
  <si>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</si>
  <si>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</si>
  <si>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</si>
  <si>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</si>
  <si>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</si>
  <si>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</si>
  <si>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</si>
  <si>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</si>
  <si>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</si>
  <si>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</si>
  <si>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</si>
  <si>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</si>
  <si>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</si>
  <si>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</si>
  <si>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</si>
  <si>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</si>
  <si>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</si>
  <si>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</si>
  <si>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</si>
  <si>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</si>
  <si>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</si>
  <si>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</si>
  <si>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</si>
  <si>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</si>
  <si>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</si>
  <si>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</si>
  <si>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</si>
  <si>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</si>
  <si>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</si>
  <si>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</si>
  <si>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</si>
  <si>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</si>
  <si>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</si>
  <si>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</si>
  <si>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</si>
  <si>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</si>
  <si>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</si>
  <si>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</si>
  <si>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</si>
  <si>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</si>
  <si>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</si>
  <si>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</si>
  <si>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</si>
  <si>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</si>
  <si>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</si>
  <si>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</si>
  <si>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</si>
  <si>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</si>
  <si>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</si>
  <si>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</si>
  <si>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</si>
  <si>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</si>
  <si>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</si>
  <si>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</si>
  <si>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</si>
  <si>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</si>
  <si>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</si>
  <si>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</si>
  <si>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</si>
  <si>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</si>
  <si>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</si>
  <si>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</si>
  <si>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</si>
  <si>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</si>
  <si>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</si>
  <si>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</si>
  <si>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</si>
  <si>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</si>
  <si>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</si>
  <si>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</si>
  <si>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</si>
  <si>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</si>
  <si>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</si>
  <si>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</si>
  <si>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</si>
  <si>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</si>
  <si>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</si>
  <si>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</si>
  <si>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</si>
  <si>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</si>
  <si>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</si>
  <si>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</si>
  <si>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</si>
  <si>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</si>
  <si>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</si>
  <si>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</si>
  <si>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</si>
  <si>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</si>
  <si>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</si>
  <si>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</si>
  <si>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</si>
  <si>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</si>
  <si>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</si>
  <si>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</si>
  <si>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</si>
  <si>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</si>
  <si>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</si>
  <si>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</si>
  <si>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</si>
  <si>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</si>
  <si>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</si>
  <si>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</si>
  <si>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</si>
  <si>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</si>
  <si>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</si>
  <si>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</si>
  <si>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</si>
  <si>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</si>
  <si>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</si>
  <si>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</si>
  <si>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</si>
  <si>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</si>
  <si>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</si>
  <si>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</si>
  <si>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</si>
  <si>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</si>
  <si>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</si>
  <si>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</si>
  <si>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</si>
  <si>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</si>
  <si>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</si>
  <si>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</si>
  <si>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</si>
  <si>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</si>
  <si>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</si>
  <si>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</si>
  <si>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</si>
  <si>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</si>
  <si>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</si>
  <si>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</si>
  <si>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</si>
  <si>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</si>
  <si>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</si>
  <si>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</si>
  <si>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</si>
  <si>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</si>
  <si>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</si>
  <si>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</si>
  <si>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</si>
  <si>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</si>
  <si>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</si>
  <si>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</si>
  <si>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</si>
  <si>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</si>
  <si>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</si>
  <si>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</si>
  <si>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</si>
  <si>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</si>
  <si>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</si>
  <si>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</si>
  <si>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</si>
  <si>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</si>
  <si>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</si>
  <si>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</si>
  <si>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</si>
  <si>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</si>
  <si>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</si>
  <si>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</si>
  <si>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</si>
  <si>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</si>
  <si>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</si>
  <si>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</si>
  <si>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</si>
  <si>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</si>
  <si>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</si>
  <si>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</si>
  <si>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</si>
  <si>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</si>
  <si>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</si>
  <si>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</si>
  <si>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</si>
  <si>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</si>
  <si>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</si>
  <si>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</si>
  <si>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</si>
  <si>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</si>
  <si>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</si>
  <si>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</si>
  <si>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</si>
  <si>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</si>
  <si>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</si>
  <si>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</si>
  <si>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</si>
  <si>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</si>
  <si>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</si>
  <si>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</si>
  <si>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</si>
  <si>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</si>
  <si>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</si>
  <si>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</si>
  <si>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</si>
  <si>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</si>
  <si>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</si>
  <si>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</si>
  <si>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</si>
  <si>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</si>
  <si>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</si>
  <si>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</si>
  <si>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</si>
  <si>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</si>
  <si>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</si>
  <si>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</si>
  <si>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</si>
  <si>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</si>
  <si>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</si>
  <si>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</si>
  <si>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</si>
  <si>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</si>
  <si>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</si>
  <si>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</si>
  <si>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</si>
  <si>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</si>
  <si>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</si>
  <si>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</si>
  <si>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</si>
  <si>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</si>
  <si>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</si>
  <si>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</si>
  <si>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</si>
  <si>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</si>
  <si>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</si>
  <si>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</si>
  <si>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</si>
  <si>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</si>
  <si>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</si>
  <si>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</si>
  <si>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</si>
  <si>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</si>
  <si>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</si>
  <si>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</si>
  <si>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</si>
  <si>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</si>
  <si>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</si>
  <si>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</si>
  <si>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</si>
  <si>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</si>
  <si>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</si>
  <si>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</si>
  <si>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</si>
  <si>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</si>
  <si>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</si>
  <si>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</si>
  <si>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</si>
  <si>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</si>
  <si>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</si>
  <si>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</si>
  <si>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</si>
  <si>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</si>
  <si>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</si>
  <si>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</si>
  <si>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</si>
  <si>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</si>
  <si>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</si>
  <si>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</si>
  <si>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</si>
  <si>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</si>
  <si>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</si>
  <si>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</si>
  <si>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</si>
  <si>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</si>
  <si>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</si>
  <si>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</si>
  <si>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</si>
  <si>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</si>
  <si>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</si>
  <si>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</si>
  <si>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</si>
  <si>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</si>
  <si>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</si>
  <si>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</si>
  <si>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</si>
  <si>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</si>
  <si>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</si>
  <si>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</si>
  <si>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</si>
  <si>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</si>
  <si>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</si>
  <si>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</si>
  <si>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</si>
  <si>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</si>
  <si>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</si>
  <si>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</si>
  <si>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</si>
  <si>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</si>
  <si>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</si>
  <si>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</si>
  <si>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</si>
  <si>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</si>
  <si>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</si>
  <si>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</si>
  <si>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</si>
  <si>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</si>
  <si>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</si>
  <si>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</si>
  <si>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</si>
  <si>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</si>
  <si>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</si>
  <si>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</si>
  <si>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</si>
  <si>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</si>
  <si>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</si>
  <si>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</si>
  <si>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</si>
  <si>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</si>
  <si>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</si>
  <si>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</si>
  <si>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</si>
  <si>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</si>
  <si>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</si>
  <si>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</si>
  <si>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</si>
  <si>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</si>
  <si>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</si>
  <si>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</si>
  <si>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</si>
  <si>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</si>
  <si>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</si>
  <si>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</si>
  <si>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</si>
  <si>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</si>
  <si>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</si>
  <si>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</si>
  <si>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</si>
  <si>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</si>
  <si>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</si>
  <si>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</si>
  <si>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</si>
  <si>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</si>
  <si>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</si>
  <si>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</si>
  <si>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</si>
  <si>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</si>
  <si>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</si>
  <si>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</si>
  <si>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</si>
  <si>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</si>
  <si>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</si>
  <si>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</si>
  <si>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</si>
  <si>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</si>
  <si>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</si>
  <si>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</si>
  <si>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</si>
  <si>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</si>
  <si>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</si>
  <si>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</si>
  <si>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</si>
  <si>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</si>
  <si>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</si>
  <si>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</si>
  <si>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</si>
  <si>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</si>
  <si>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</si>
  <si>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</si>
  <si>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</si>
  <si>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</si>
  <si>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</si>
  <si>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</si>
  <si>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</si>
  <si>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</si>
  <si>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</si>
  <si>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</si>
  <si>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</si>
  <si>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</si>
  <si>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</si>
  <si>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</si>
  <si>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</si>
  <si>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</si>
  <si>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</si>
  <si>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</si>
  <si>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</si>
  <si>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</si>
  <si>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</si>
  <si>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</si>
  <si>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</si>
  <si>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</si>
  <si>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</si>
  <si>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</si>
  <si>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</si>
  <si>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</si>
  <si>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</si>
  <si>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</si>
  <si>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</si>
  <si>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</si>
  <si>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</si>
  <si>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</si>
  <si>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</si>
  <si>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</si>
  <si>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</si>
  <si>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</si>
  <si>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</si>
  <si>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</si>
  <si>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</si>
  <si>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</si>
  <si>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</si>
  <si>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</si>
  <si>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</si>
  <si>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</si>
  <si>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</si>
  <si>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</si>
  <si>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</si>
  <si>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</si>
  <si>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</si>
  <si>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</si>
  <si>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</si>
  <si>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</si>
  <si>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</si>
  <si>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</si>
  <si>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</si>
  <si>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</si>
  <si>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</si>
  <si>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</si>
  <si>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</si>
  <si>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</si>
  <si>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</si>
  <si>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</si>
  <si>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</si>
  <si>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</si>
  <si>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</si>
  <si>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</si>
  <si>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</si>
  <si>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</si>
  <si>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</si>
  <si>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</si>
  <si>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</si>
  <si>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</si>
  <si>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</si>
  <si>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</si>
  <si>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</si>
  <si>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</si>
  <si>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</si>
  <si>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</si>
  <si>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</si>
  <si>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</si>
  <si>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</si>
  <si>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</si>
  <si>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</si>
  <si>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</si>
  <si>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</si>
  <si>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</si>
  <si>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</si>
  <si>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</si>
  <si>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</si>
  <si>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</si>
  <si>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</si>
  <si>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</si>
  <si>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</si>
  <si>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</si>
  <si>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</si>
  <si>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</si>
  <si>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</si>
  <si>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</si>
  <si>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</si>
  <si>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</si>
  <si>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</si>
  <si>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</si>
  <si>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</si>
  <si>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</si>
  <si>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</si>
  <si>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</si>
  <si>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</si>
  <si>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</si>
  <si>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</si>
  <si>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</si>
  <si>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</si>
  <si>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</si>
  <si>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</si>
  <si>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</si>
  <si>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</si>
  <si>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</si>
  <si>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</si>
  <si>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</si>
  <si>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</si>
  <si>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</si>
  <si>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</si>
  <si>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</si>
  <si>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</si>
  <si>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</si>
  <si>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</si>
  <si>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</si>
  <si>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</si>
  <si>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</si>
  <si>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</si>
  <si>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</si>
  <si>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</si>
  <si>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</si>
  <si>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</si>
  <si>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</si>
  <si>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</si>
  <si>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</si>
  <si>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</si>
  <si>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</si>
  <si>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</si>
  <si>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</si>
  <si>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</si>
  <si>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</si>
  <si>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</si>
  <si>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</si>
  <si>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</si>
  <si>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</si>
  <si>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</si>
  <si>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</si>
  <si>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</si>
  <si>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</si>
  <si>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</si>
  <si>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</si>
  <si>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</si>
  <si>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</si>
  <si>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</si>
  <si>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</si>
  <si>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</si>
  <si>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</si>
  <si>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</si>
  <si>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</si>
  <si>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</si>
  <si>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</si>
  <si>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</si>
  <si>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</si>
  <si>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</si>
  <si>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</si>
  <si>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</si>
  <si>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</si>
  <si>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</si>
  <si>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</si>
  <si>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</si>
  <si>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</si>
  <si>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</si>
  <si>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</si>
  <si>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</si>
  <si>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</si>
  <si>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</si>
  <si>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</si>
  <si>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</si>
  <si>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</si>
  <si>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</si>
  <si>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</si>
  <si>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</si>
  <si>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</si>
  <si>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</si>
  <si>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</si>
  <si>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</si>
  <si>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</si>
  <si>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</si>
  <si>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</si>
  <si>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</si>
  <si>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</si>
  <si>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</si>
  <si>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</si>
  <si>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</si>
  <si>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</si>
  <si>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</si>
  <si>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</si>
  <si>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</si>
  <si>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</si>
  <si>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</si>
  <si>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</si>
  <si>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</si>
  <si>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</si>
  <si>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</si>
  <si>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</si>
  <si>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</si>
  <si>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</si>
  <si>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</si>
  <si>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</si>
  <si>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</si>
  <si>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</si>
  <si>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</si>
  <si>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</si>
  <si>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</si>
  <si>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</si>
  <si>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</si>
  <si>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</si>
  <si>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</si>
  <si>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</si>
  <si>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</si>
  <si>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</si>
  <si>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</si>
  <si>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</si>
  <si>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</si>
  <si>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</si>
  <si>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</si>
  <si>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</si>
  <si>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</si>
  <si>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</si>
  <si>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</si>
  <si>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</si>
  <si>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</si>
  <si>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</si>
  <si>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</si>
  <si>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</si>
  <si>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</si>
  <si>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</si>
  <si>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</si>
  <si>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</si>
  <si>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</si>
  <si>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</si>
  <si>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</si>
  <si>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</si>
  <si>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</si>
  <si>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</si>
  <si>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</si>
  <si>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</si>
  <si>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</si>
  <si>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</si>
  <si>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</si>
  <si>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</si>
  <si>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</si>
  <si>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</si>
  <si>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</si>
  <si>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</si>
  <si>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</si>
  <si>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</si>
  <si>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</si>
  <si>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</si>
  <si>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</si>
  <si>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</si>
  <si>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</si>
  <si>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</si>
  <si>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</si>
  <si>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</si>
  <si>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</si>
  <si>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</si>
  <si>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</si>
  <si>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</si>
  <si>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</si>
  <si>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</si>
  <si>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</si>
  <si>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</si>
  <si>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</si>
  <si>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</si>
  <si>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</si>
  <si>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</si>
  <si>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</si>
  <si>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</si>
  <si>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</si>
  <si>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</si>
  <si>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</si>
  <si>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</si>
  <si>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</si>
  <si>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</si>
  <si>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</si>
  <si>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</si>
  <si>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</si>
  <si>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</si>
  <si>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</si>
  <si>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</si>
  <si>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</si>
  <si>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</si>
  <si>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</si>
  <si>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</si>
  <si>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</si>
  <si>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</si>
  <si>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</si>
  <si>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</si>
  <si>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</si>
  <si>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</si>
  <si>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</si>
  <si>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</si>
  <si>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</si>
  <si>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</si>
  <si>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</si>
  <si>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</si>
  <si>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</si>
  <si>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</si>
  <si>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</si>
  <si>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</si>
  <si>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</si>
  <si>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</si>
  <si>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</si>
  <si>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</si>
  <si>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</si>
  <si>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</si>
  <si>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</si>
  <si>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</si>
  <si>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</si>
  <si>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</si>
  <si>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</si>
  <si>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</si>
  <si>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</si>
  <si>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</si>
  <si>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</si>
  <si>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</si>
  <si>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</si>
  <si>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</si>
  <si>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</si>
  <si>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</si>
  <si>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</si>
  <si>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</si>
  <si>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</si>
  <si>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</si>
  <si>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</si>
  <si>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</si>
  <si>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</si>
  <si>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</si>
  <si>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</si>
  <si>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</si>
  <si>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</si>
  <si>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</si>
  <si>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</si>
  <si>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</si>
  <si>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</si>
  <si>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</si>
  <si>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</si>
  <si>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</si>
  <si>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</si>
  <si>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</si>
  <si>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</si>
  <si>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</si>
  <si>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</si>
  <si>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</si>
  <si>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</si>
  <si>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</si>
  <si>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</si>
  <si>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</si>
  <si>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</si>
  <si>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</si>
  <si>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</si>
  <si>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</si>
  <si>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</si>
  <si>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</si>
  <si>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</si>
  <si>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</si>
  <si>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</si>
  <si>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</si>
  <si>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</si>
  <si>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</si>
  <si>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</si>
  <si>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</si>
  <si>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</si>
  <si>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</si>
  <si>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</si>
  <si>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</si>
  <si>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</si>
  <si>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</si>
  <si>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</si>
  <si>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</si>
  <si>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</si>
  <si>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</si>
  <si>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</si>
  <si>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</si>
  <si>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</si>
  <si>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</si>
  <si>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</si>
  <si>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</si>
  <si>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</si>
  <si>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</si>
  <si>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</si>
  <si>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</si>
  <si>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</si>
  <si>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</si>
  <si>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</si>
  <si>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</si>
  <si>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</si>
  <si>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</si>
  <si>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</si>
  <si>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</si>
  <si>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</si>
  <si>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</si>
  <si>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</si>
  <si>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</si>
  <si>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</si>
  <si>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</si>
  <si>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</si>
  <si>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</si>
  <si>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</si>
  <si>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</si>
  <si>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</si>
  <si>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</si>
  <si>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</si>
  <si>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</si>
  <si>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</si>
  <si>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</si>
  <si>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</si>
  <si>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</si>
  <si>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</si>
  <si>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</si>
  <si>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</si>
  <si>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</si>
  <si>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</si>
  <si>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</si>
  <si>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</si>
  <si>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</si>
  <si>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</si>
  <si>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</si>
  <si>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</si>
  <si>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</si>
  <si>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</si>
  <si>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</si>
  <si>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</si>
  <si>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</si>
  <si>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</si>
  <si>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</si>
  <si>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</si>
  <si>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</si>
  <si>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</si>
  <si>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</si>
  <si>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</si>
  <si>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</si>
  <si>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</si>
  <si>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</si>
  <si>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</si>
  <si>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</si>
  <si>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</si>
  <si>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</si>
  <si>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</si>
  <si>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</si>
  <si>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</si>
  <si>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</si>
  <si>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</si>
  <si>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</si>
  <si>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</si>
  <si>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</si>
  <si>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</si>
  <si>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</si>
  <si>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</si>
  <si>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</si>
  <si>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</si>
  <si>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</si>
  <si>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</si>
  <si>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</si>
  <si>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</si>
  <si>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</si>
  <si>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</si>
  <si>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</si>
  <si>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</si>
  <si>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</si>
  <si>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</si>
  <si>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</si>
  <si>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</si>
  <si>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</si>
  <si>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</si>
  <si>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</si>
  <si>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</si>
  <si>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</si>
  <si>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</si>
  <si>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</si>
  <si>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</si>
  <si>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</si>
  <si>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</si>
  <si>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</si>
  <si>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</si>
  <si>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</si>
  <si>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</si>
  <si>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</si>
  <si>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</si>
  <si>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</si>
  <si>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</si>
  <si>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</si>
  <si>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</si>
  <si>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</si>
  <si>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</si>
  <si>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</si>
  <si>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</si>
  <si>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</si>
  <si>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</si>
  <si>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</si>
  <si>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</si>
  <si>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</si>
  <si>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</si>
  <si>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</si>
  <si>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</si>
  <si>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</si>
  <si>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</si>
  <si>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</si>
  <si>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</si>
  <si>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</si>
  <si>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</si>
  <si>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</si>
  <si>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</si>
  <si>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</si>
  <si>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</si>
  <si>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</si>
  <si>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</si>
  <si>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</si>
  <si>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</si>
  <si>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</si>
  <si>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</si>
  <si>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</si>
  <si>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</si>
  <si>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</si>
  <si>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</si>
  <si>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</si>
  <si>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</si>
  <si>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</si>
  <si>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</si>
  <si>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</si>
  <si>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</si>
  <si>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</si>
  <si>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</si>
  <si>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</si>
  <si>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</si>
  <si>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</si>
  <si>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</si>
  <si>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</si>
  <si>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</si>
  <si>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</si>
  <si>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</si>
  <si>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</si>
  <si>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</si>
  <si>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</si>
  <si>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</si>
  <si>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</si>
  <si>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</si>
  <si>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</si>
  <si>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</si>
  <si>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</si>
  <si>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</si>
  <si>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</si>
  <si>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</si>
  <si>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</si>
  <si>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</si>
  <si>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</si>
  <si>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</si>
  <si>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</si>
  <si>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</si>
  <si>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</si>
  <si>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</si>
  <si>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</si>
  <si>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</si>
  <si>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</si>
  <si>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</si>
  <si>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</si>
  <si>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</si>
  <si>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</si>
  <si>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</si>
  <si>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</si>
  <si>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</si>
  <si>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</si>
  <si>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</si>
  <si>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</si>
  <si>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</si>
  <si>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</si>
  <si>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</si>
  <si>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</si>
  <si>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</si>
  <si>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</si>
  <si>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</si>
  <si>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</si>
  <si>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</si>
  <si>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</si>
  <si>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</si>
  <si>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</si>
  <si>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</si>
  <si>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</si>
  <si>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</si>
  <si>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</si>
  <si>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</si>
  <si>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</si>
  <si>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</si>
  <si>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</si>
  <si>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</si>
  <si>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</si>
  <si>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</si>
  <si>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</si>
  <si>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</si>
  <si>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</si>
  <si>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</si>
  <si>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</si>
  <si>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</si>
  <si>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</si>
  <si>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</si>
  <si>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</si>
  <si>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</si>
  <si>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</si>
  <si>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</si>
  <si>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</si>
  <si>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</si>
  <si>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</si>
  <si>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</si>
  <si>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</si>
  <si>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</si>
  <si>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</si>
  <si>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</si>
  <si>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</si>
  <si>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</si>
  <si>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</si>
  <si>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</si>
  <si>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</si>
  <si>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</si>
  <si>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</si>
  <si>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</si>
  <si>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</si>
  <si>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</si>
  <si>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</si>
  <si>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</si>
  <si>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</si>
  <si>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</si>
  <si>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</si>
  <si>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</si>
  <si>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</si>
  <si>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</si>
  <si>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</si>
  <si>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</si>
  <si>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</si>
  <si>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</si>
  <si>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</si>
  <si>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</si>
  <si>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</si>
  <si>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</si>
  <si>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</si>
  <si>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</si>
  <si>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</si>
  <si>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</si>
  <si>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</si>
  <si>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</si>
  <si>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</si>
  <si>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</si>
  <si>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</si>
  <si>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</si>
  <si>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</si>
  <si>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</si>
  <si>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</si>
  <si>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</si>
  <si>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</si>
  <si>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</si>
  <si>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</si>
  <si>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</si>
  <si>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</si>
  <si>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</si>
  <si>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</si>
  <si>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</si>
  <si>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</si>
  <si>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</si>
  <si>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</si>
  <si>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</si>
  <si>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</si>
  <si>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</si>
  <si>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</si>
  <si>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</si>
  <si>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</si>
  <si>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</si>
  <si>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</si>
  <si>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</si>
  <si>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</si>
  <si>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</si>
  <si>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</si>
  <si>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</si>
  <si>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</si>
  <si>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</si>
  <si>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</si>
  <si>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</si>
  <si>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</si>
  <si>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</si>
  <si>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</si>
  <si>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</si>
  <si>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</si>
  <si>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</si>
  <si>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</si>
  <si>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</si>
  <si>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</si>
  <si>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</si>
  <si>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</si>
  <si>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</si>
  <si>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</si>
  <si>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</si>
  <si>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</si>
  <si>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</si>
  <si>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</si>
  <si>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</si>
  <si>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</si>
  <si>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</si>
  <si>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</si>
  <si>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</si>
  <si>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</si>
  <si>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</si>
  <si>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</si>
  <si>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</si>
  <si>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</si>
  <si>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</si>
  <si>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</si>
  <si>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</si>
  <si>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</si>
  <si>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</si>
  <si>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</si>
  <si>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</si>
  <si>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</si>
  <si>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</si>
  <si>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</si>
  <si>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</si>
  <si>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</si>
  <si>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</si>
  <si>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</si>
  <si>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</si>
  <si>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</si>
  <si>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</si>
  <si>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</si>
  <si>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</si>
  <si>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</si>
  <si>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</si>
  <si>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</si>
  <si>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</si>
  <si>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</si>
  <si>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</si>
  <si>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</si>
  <si>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</si>
  <si>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</si>
  <si>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</si>
  <si>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</si>
  <si>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</si>
  <si>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</si>
  <si>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</si>
  <si>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</si>
  <si>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</si>
  <si>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</si>
  <si>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</si>
  <si>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</si>
  <si>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</si>
  <si>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</si>
  <si>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</si>
  <si>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</si>
  <si>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</si>
  <si>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</si>
  <si>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</si>
  <si>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</si>
  <si>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</si>
  <si>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</si>
  <si>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</si>
  <si>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</si>
  <si>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</si>
  <si>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</si>
  <si>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</si>
  <si>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</si>
  <si>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</si>
  <si>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</si>
  <si>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</si>
  <si>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</si>
  <si>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</si>
  <si>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</si>
  <si>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</si>
  <si>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</si>
  <si>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</si>
  <si>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</si>
  <si>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</si>
  <si>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</si>
  <si>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</si>
  <si>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</si>
  <si>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</si>
  <si>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</si>
  <si>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</si>
  <si>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</si>
  <si>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</si>
  <si>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</si>
  <si>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</si>
  <si>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</si>
  <si>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</si>
  <si>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</si>
  <si>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</si>
  <si>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</si>
  <si>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</si>
  <si>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</si>
  <si>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</si>
  <si>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</si>
  <si>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</si>
  <si>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</si>
  <si>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</si>
  <si>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</si>
  <si>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</si>
  <si>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</si>
  <si>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</si>
  <si>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</si>
  <si>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</si>
  <si>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</si>
  <si>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</si>
  <si>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</si>
  <si>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</si>
  <si>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</si>
  <si>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</si>
  <si>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</si>
  <si>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</si>
  <si>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</si>
  <si>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</si>
  <si>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</si>
  <si>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</si>
  <si>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</si>
  <si>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</si>
  <si>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</si>
  <si>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</si>
  <si>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</si>
  <si>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</si>
  <si>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</si>
  <si>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</si>
  <si>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</si>
  <si>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</si>
  <si>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</si>
  <si>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</si>
  <si>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</si>
  <si>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</si>
  <si>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</si>
  <si>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</si>
  <si>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</si>
  <si>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</si>
  <si>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</si>
  <si>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</si>
  <si>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</si>
  <si>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</si>
  <si>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</si>
  <si>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</si>
  <si>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</si>
  <si>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</si>
  <si>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</si>
  <si>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</si>
  <si>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</si>
  <si>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</si>
  <si>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</si>
  <si>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</si>
  <si>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</si>
  <si>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</si>
  <si>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</si>
  <si>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</si>
  <si>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</si>
  <si>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</si>
  <si>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</si>
  <si>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</si>
  <si>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</si>
  <si>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</si>
  <si>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</si>
  <si>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</si>
  <si>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</si>
  <si>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</si>
  <si>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</si>
  <si>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</si>
  <si>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</si>
  <si>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</si>
  <si>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</si>
  <si>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</si>
  <si>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</si>
  <si>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</si>
  <si>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</si>
  <si>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</si>
  <si>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</si>
  <si>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</si>
  <si>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</si>
  <si>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</si>
  <si>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</si>
  <si>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</si>
  <si>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</si>
  <si>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</si>
  <si>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</si>
  <si>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</si>
  <si>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</si>
  <si>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</si>
  <si>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</si>
  <si>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</si>
  <si>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</si>
  <si>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</si>
  <si>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</si>
  <si>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</si>
  <si>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</si>
  <si>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</si>
  <si>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</si>
  <si>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</si>
  <si>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</si>
  <si>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</si>
  <si>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Aranđelovac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</si>
</sst>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502</c:v>
                </c:pt>
                <c:pt idx="1">
                  <c:v>718</c:v>
                </c:pt>
                <c:pt idx="2">
                  <c:v>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581</c:v>
                </c:pt>
                <c:pt idx="1">
                  <c:v>738</c:v>
                </c:pt>
                <c:pt idx="2">
                  <c:v>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291392"/>
        <c:axId val="151292928"/>
      </c:barChart>
      <c:catAx>
        <c:axId val="15129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92928"/>
        <c:crosses val="autoZero"/>
        <c:auto val="1"/>
        <c:lblAlgn val="ctr"/>
        <c:lblOffset val="100"/>
        <c:noMultiLvlLbl val="0"/>
      </c:catAx>
      <c:valAx>
        <c:axId val="15129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91392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1056</c:v>
                </c:pt>
                <c:pt idx="1">
                  <c:v>830</c:v>
                </c:pt>
                <c:pt idx="2">
                  <c:v>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504000"/>
        <c:axId val="151505536"/>
      </c:barChart>
      <c:catAx>
        <c:axId val="15150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05536"/>
        <c:crosses val="autoZero"/>
        <c:auto val="1"/>
        <c:lblAlgn val="ctr"/>
        <c:lblOffset val="100"/>
        <c:noMultiLvlLbl val="0"/>
      </c:catAx>
      <c:valAx>
        <c:axId val="151505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04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37</c:v>
                </c:pt>
                <c:pt idx="1">
                  <c:v>42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769664"/>
        <c:axId val="152771200"/>
      </c:barChart>
      <c:catAx>
        <c:axId val="152769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771200"/>
        <c:crosses val="autoZero"/>
        <c:auto val="1"/>
        <c:lblAlgn val="ctr"/>
        <c:lblOffset val="100"/>
        <c:noMultiLvlLbl val="0"/>
      </c:catAx>
      <c:valAx>
        <c:axId val="1527712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769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51</c:v>
                </c:pt>
                <c:pt idx="1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789376"/>
        <c:axId val="152790912"/>
      </c:barChart>
      <c:catAx>
        <c:axId val="152789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790912"/>
        <c:crosses val="autoZero"/>
        <c:auto val="1"/>
        <c:lblAlgn val="ctr"/>
        <c:lblOffset val="100"/>
        <c:noMultiLvlLbl val="0"/>
      </c:catAx>
      <c:valAx>
        <c:axId val="1527909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789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12215</c:v>
                </c:pt>
                <c:pt idx="1">
                  <c:v>11491</c:v>
                </c:pt>
                <c:pt idx="2">
                  <c:v>12396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03200"/>
        <c:axId val="152804736"/>
      </c:barChart>
      <c:catAx>
        <c:axId val="15280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04736"/>
        <c:crosses val="autoZero"/>
        <c:auto val="1"/>
        <c:lblAlgn val="ctr"/>
        <c:lblOffset val="100"/>
        <c:noMultiLvlLbl val="0"/>
      </c:catAx>
      <c:valAx>
        <c:axId val="152804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03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17.58553061669209</c:v>
                </c:pt>
                <c:pt idx="1">
                  <c:v>59.95254352194862</c:v>
                </c:pt>
                <c:pt idx="2">
                  <c:v>22.46192586135929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33</c:v>
                </c:pt>
                <c:pt idx="1">
                  <c:v>23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4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2963712"/>
        <c:axId val="152969600"/>
      </c:barChart>
      <c:catAx>
        <c:axId val="15296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69600"/>
        <c:crosses val="autoZero"/>
        <c:auto val="1"/>
        <c:lblAlgn val="ctr"/>
        <c:lblOffset val="100"/>
        <c:noMultiLvlLbl val="0"/>
      </c:catAx>
      <c:valAx>
        <c:axId val="152969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2963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6339328"/>
        <c:axId val="149458944"/>
      </c:barChart>
      <c:catAx>
        <c:axId val="12633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58944"/>
        <c:crosses val="autoZero"/>
        <c:auto val="1"/>
        <c:lblAlgn val="ctr"/>
        <c:lblOffset val="100"/>
        <c:noMultiLvlLbl val="0"/>
      </c:catAx>
      <c:valAx>
        <c:axId val="14945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6339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111.8</c:v>
                </c:pt>
                <c:pt idx="1">
                  <c:v>115.7</c:v>
                </c:pt>
                <c:pt idx="2">
                  <c:v>98.3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102</c:v>
                </c:pt>
                <c:pt idx="1">
                  <c:v>97.5</c:v>
                </c:pt>
                <c:pt idx="2">
                  <c:v>101.1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279488"/>
        <c:axId val="151281024"/>
      </c:barChart>
      <c:catAx>
        <c:axId val="15127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81024"/>
        <c:crosses val="autoZero"/>
        <c:auto val="1"/>
        <c:lblAlgn val="ctr"/>
        <c:lblOffset val="100"/>
        <c:noMultiLvlLbl val="0"/>
      </c:catAx>
      <c:valAx>
        <c:axId val="15128102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7948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724</c:v>
                </c:pt>
                <c:pt idx="1">
                  <c:v>645</c:v>
                </c:pt>
                <c:pt idx="2">
                  <c:v>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006080"/>
        <c:axId val="153007616"/>
      </c:barChart>
      <c:catAx>
        <c:axId val="15300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07616"/>
        <c:crosses val="autoZero"/>
        <c:auto val="1"/>
        <c:lblAlgn val="ctr"/>
        <c:lblOffset val="100"/>
        <c:noMultiLvlLbl val="0"/>
      </c:catAx>
      <c:valAx>
        <c:axId val="15300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06080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17</c:v>
                </c:pt>
                <c:pt idx="1">
                  <c:v>25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39</c:v>
                </c:pt>
                <c:pt idx="1">
                  <c:v>35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017344"/>
        <c:axId val="153019136"/>
      </c:barChart>
      <c:catAx>
        <c:axId val="15301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19136"/>
        <c:crosses val="autoZero"/>
        <c:auto val="1"/>
        <c:lblAlgn val="ctr"/>
        <c:lblOffset val="100"/>
        <c:noMultiLvlLbl val="0"/>
      </c:catAx>
      <c:valAx>
        <c:axId val="153019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173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140</c:v>
                </c:pt>
                <c:pt idx="1">
                  <c:v>215</c:v>
                </c:pt>
                <c:pt idx="2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24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303296"/>
        <c:axId val="151304832"/>
      </c:barChart>
      <c:catAx>
        <c:axId val="15130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04832"/>
        <c:crosses val="autoZero"/>
        <c:auto val="1"/>
        <c:lblAlgn val="ctr"/>
        <c:lblOffset val="100"/>
        <c:noMultiLvlLbl val="0"/>
      </c:catAx>
      <c:valAx>
        <c:axId val="151304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03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141</c:v>
                </c:pt>
                <c:pt idx="1">
                  <c:v>158</c:v>
                </c:pt>
                <c:pt idx="2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222</c:v>
                </c:pt>
                <c:pt idx="1">
                  <c:v>259</c:v>
                </c:pt>
                <c:pt idx="2">
                  <c:v>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111168"/>
        <c:axId val="153125248"/>
      </c:barChart>
      <c:catAx>
        <c:axId val="15311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25248"/>
        <c:crosses val="autoZero"/>
        <c:auto val="1"/>
        <c:lblAlgn val="ctr"/>
        <c:lblOffset val="100"/>
        <c:noMultiLvlLbl val="0"/>
      </c:catAx>
      <c:valAx>
        <c:axId val="153125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111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2.1912302365560157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2.3147139294448076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2.5108350887387711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2.6851650081111837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2.3776664003292902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2.5519963197017019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2.728747487954287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3.1500447931042834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3.5761845960146239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3.6924045422628988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3.4163821699232466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3.4188034188034191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4.1088593496525512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4.5713178857654784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3.6633495557008304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1.8909953754146387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1.5011743057068836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0.97818454758964668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3481984"/>
        <c:axId val="153483520"/>
      </c:barChart>
      <c:catAx>
        <c:axId val="15348198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3483520"/>
        <c:crosses val="autoZero"/>
        <c:auto val="1"/>
        <c:lblAlgn val="ctr"/>
        <c:lblOffset val="100"/>
        <c:noMultiLvlLbl val="0"/>
      </c:catAx>
      <c:valAx>
        <c:axId val="15348352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34819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2.2662889518413598</c:v>
                </c:pt>
                <c:pt idx="1">
                  <c:v>2.3849301469698072</c:v>
                </c:pt>
                <c:pt idx="2">
                  <c:v>2.5858938040241157</c:v>
                </c:pt>
                <c:pt idx="3">
                  <c:v>2.8958136606861822</c:v>
                </c:pt>
                <c:pt idx="4">
                  <c:v>2.5011500932180817</c:v>
                </c:pt>
                <c:pt idx="5">
                  <c:v>2.7529599767560109</c:v>
                </c:pt>
                <c:pt idx="6">
                  <c:v>2.8207549454008376</c:v>
                </c:pt>
                <c:pt idx="7">
                  <c:v>3.3970121788818677</c:v>
                </c:pt>
                <c:pt idx="8">
                  <c:v>3.6730345512215199</c:v>
                </c:pt>
                <c:pt idx="9">
                  <c:v>3.6585070579404855</c:v>
                </c:pt>
                <c:pt idx="10">
                  <c:v>3.2638434904723859</c:v>
                </c:pt>
                <c:pt idx="11">
                  <c:v>3.0798285755792838</c:v>
                </c:pt>
                <c:pt idx="12">
                  <c:v>3.5350233650516936</c:v>
                </c:pt>
                <c:pt idx="13">
                  <c:v>4.0095881455654823</c:v>
                </c:pt>
                <c:pt idx="14">
                  <c:v>2.932132393888768</c:v>
                </c:pt>
                <c:pt idx="15">
                  <c:v>1.460013074743953</c:v>
                </c:pt>
                <c:pt idx="16">
                  <c:v>0.91523207670516449</c:v>
                </c:pt>
                <c:pt idx="17">
                  <c:v>0.53993850027844359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3495040"/>
        <c:axId val="153496576"/>
      </c:barChart>
      <c:catAx>
        <c:axId val="1534950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3496576"/>
        <c:crosses val="autoZero"/>
        <c:auto val="1"/>
        <c:lblAlgn val="ctr"/>
        <c:lblOffset val="100"/>
        <c:noMultiLvlLbl val="0"/>
      </c:catAx>
      <c:valAx>
        <c:axId val="15349657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950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0.24055546443606146</c:v>
                </c:pt>
                <c:pt idx="1">
                  <c:v>0.2046424603870666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0.78727242906347383</c:v>
                </c:pt>
                <c:pt idx="1">
                  <c:v>0.30988715430041514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6.2216390574599529</c:v>
                </c:pt>
                <c:pt idx="1">
                  <c:v>2.9059229374963453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19.244437154884917</c:v>
                </c:pt>
                <c:pt idx="1">
                  <c:v>16.74560018710168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54.99972664151769</c:v>
                </c:pt>
                <c:pt idx="1">
                  <c:v>64.924282289656787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6.3583182986168065</c:v>
                </c:pt>
                <c:pt idx="1">
                  <c:v>5.5838157048471029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12.148050954021103</c:v>
                </c:pt>
                <c:pt idx="1">
                  <c:v>9.3258492662106072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3553152"/>
        <c:axId val="153554944"/>
      </c:barChart>
      <c:catAx>
        <c:axId val="153553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54944"/>
        <c:crosses val="autoZero"/>
        <c:auto val="1"/>
        <c:lblAlgn val="ctr"/>
        <c:lblOffset val="100"/>
        <c:noMultiLvlLbl val="0"/>
      </c:catAx>
      <c:valAx>
        <c:axId val="1535549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531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29.096276857470887</c:v>
                </c:pt>
                <c:pt idx="1">
                  <c:v>25.767409226451498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26.236947132469517</c:v>
                </c:pt>
                <c:pt idx="1">
                  <c:v>32.631702040577679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44.437154884916083</c:v>
                </c:pt>
                <c:pt idx="1">
                  <c:v>41.279307723791149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0.22962112514351321</c:v>
                </c:pt>
                <c:pt idx="1">
                  <c:v>0.32158100917967608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3597440"/>
        <c:axId val="153598976"/>
      </c:barChart>
      <c:catAx>
        <c:axId val="15359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98976"/>
        <c:crosses val="autoZero"/>
        <c:auto val="1"/>
        <c:lblAlgn val="ctr"/>
        <c:lblOffset val="100"/>
        <c:noMultiLvlLbl val="0"/>
      </c:catAx>
      <c:valAx>
        <c:axId val="1535989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974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14</c:v>
                </c:pt>
                <c:pt idx="4">
                  <c:v>6</c:v>
                </c:pt>
                <c:pt idx="5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3629824"/>
        <c:axId val="153631360"/>
      </c:barChart>
      <c:catAx>
        <c:axId val="153629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31360"/>
        <c:crosses val="autoZero"/>
        <c:auto val="1"/>
        <c:lblAlgn val="ctr"/>
        <c:lblOffset val="100"/>
        <c:noMultiLvlLbl val="0"/>
      </c:catAx>
      <c:valAx>
        <c:axId val="1536313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29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0.39</c:v>
                </c:pt>
                <c:pt idx="1">
                  <c:v>0.21</c:v>
                </c:pt>
                <c:pt idx="3">
                  <c:v>0.18</c:v>
                </c:pt>
                <c:pt idx="4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3676032"/>
        <c:axId val="153751552"/>
      </c:barChart>
      <c:catAx>
        <c:axId val="153676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751552"/>
        <c:crosses val="autoZero"/>
        <c:auto val="1"/>
        <c:lblAlgn val="ctr"/>
        <c:lblOffset val="100"/>
        <c:noMultiLvlLbl val="0"/>
      </c:catAx>
      <c:valAx>
        <c:axId val="1537515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67603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14.285714285714285</c:v>
                </c:pt>
                <c:pt idx="1">
                  <c:v>62.823492949015957</c:v>
                </c:pt>
                <c:pt idx="2">
                  <c:v>14.169951817783618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85.714285714285708</c:v>
                </c:pt>
                <c:pt idx="1">
                  <c:v>37.176507050984036</c:v>
                </c:pt>
                <c:pt idx="2">
                  <c:v>85.830048182216373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3769472"/>
        <c:axId val="153771008"/>
      </c:barChart>
      <c:catAx>
        <c:axId val="153769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771008"/>
        <c:crosses val="autoZero"/>
        <c:auto val="1"/>
        <c:lblAlgn val="ctr"/>
        <c:lblOffset val="100"/>
        <c:noMultiLvlLbl val="0"/>
      </c:catAx>
      <c:valAx>
        <c:axId val="1537710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7694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8.3000000000000007</c:v>
                </c:pt>
                <c:pt idx="2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16448"/>
        <c:axId val="153851008"/>
      </c:barChart>
      <c:catAx>
        <c:axId val="15381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1008"/>
        <c:crosses val="autoZero"/>
        <c:auto val="1"/>
        <c:lblAlgn val="ctr"/>
        <c:lblOffset val="100"/>
        <c:noMultiLvlLbl val="0"/>
      </c:catAx>
      <c:valAx>
        <c:axId val="153851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1644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80</c:v>
                </c:pt>
                <c:pt idx="1">
                  <c:v>70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86</c:v>
                </c:pt>
                <c:pt idx="1">
                  <c:v>85</c:v>
                </c:pt>
                <c:pt idx="2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73024"/>
        <c:axId val="154005888"/>
      </c:barChart>
      <c:catAx>
        <c:axId val="15387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005888"/>
        <c:crosses val="autoZero"/>
        <c:auto val="1"/>
        <c:lblAlgn val="ctr"/>
        <c:lblOffset val="100"/>
        <c:noMultiLvlLbl val="0"/>
      </c:catAx>
      <c:valAx>
        <c:axId val="154005888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3873024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2242</c:v>
                </c:pt>
                <c:pt idx="1">
                  <c:v>2033</c:v>
                </c:pt>
                <c:pt idx="2">
                  <c:v>1819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1342</c:v>
                </c:pt>
                <c:pt idx="1">
                  <c:v>1183</c:v>
                </c:pt>
                <c:pt idx="2">
                  <c:v>1081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323392"/>
        <c:axId val="151324928"/>
      </c:barChart>
      <c:catAx>
        <c:axId val="15132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324928"/>
        <c:crosses val="autoZero"/>
        <c:auto val="1"/>
        <c:lblAlgn val="ctr"/>
        <c:lblOffset val="100"/>
        <c:noMultiLvlLbl val="0"/>
      </c:catAx>
      <c:valAx>
        <c:axId val="15132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3233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385</c:v>
                </c:pt>
                <c:pt idx="1">
                  <c:v>411</c:v>
                </c:pt>
                <c:pt idx="2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361</c:v>
                </c:pt>
                <c:pt idx="1">
                  <c:v>440</c:v>
                </c:pt>
                <c:pt idx="2">
                  <c:v>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245376"/>
        <c:axId val="154251264"/>
      </c:barChart>
      <c:catAx>
        <c:axId val="1542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251264"/>
        <c:crosses val="autoZero"/>
        <c:auto val="1"/>
        <c:lblAlgn val="ctr"/>
        <c:lblOffset val="100"/>
        <c:noMultiLvlLbl val="0"/>
      </c:catAx>
      <c:valAx>
        <c:axId val="154251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4245376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26.057529610829107</c:v>
                </c:pt>
                <c:pt idx="1">
                  <c:v>28.616036578565851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26.334410090755267</c:v>
                </c:pt>
                <c:pt idx="1">
                  <c:v>27.411620385859266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16.397477311182897</c:v>
                </c:pt>
                <c:pt idx="1">
                  <c:v>18.099698895951825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14.320873711736656</c:v>
                </c:pt>
                <c:pt idx="1">
                  <c:v>16.4380506300881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8.5217658821719731</c:v>
                </c:pt>
                <c:pt idx="1">
                  <c:v>6.3454890152782424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8.3679433933241043</c:v>
                </c:pt>
                <c:pt idx="1">
                  <c:v>3.089104494256719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4694016"/>
        <c:axId val="154695552"/>
      </c:barChart>
      <c:catAx>
        <c:axId val="154694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695552"/>
        <c:crosses val="autoZero"/>
        <c:auto val="1"/>
        <c:lblAlgn val="ctr"/>
        <c:lblOffset val="100"/>
        <c:noMultiLvlLbl val="0"/>
      </c:catAx>
      <c:valAx>
        <c:axId val="1546955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6940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49.59</c:v>
                </c:pt>
                <c:pt idx="1">
                  <c:v>41.9</c:v>
                </c:pt>
                <c:pt idx="2">
                  <c:v>7.28</c:v>
                </c:pt>
                <c:pt idx="3">
                  <c:v>0.96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52.54</c:v>
                </c:pt>
                <c:pt idx="1">
                  <c:v>37.950000000000003</c:v>
                </c:pt>
                <c:pt idx="2">
                  <c:v>8.35</c:v>
                </c:pt>
                <c:pt idx="3">
                  <c:v>0.88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4826624"/>
        <c:axId val="154828160"/>
      </c:barChart>
      <c:catAx>
        <c:axId val="154826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828160"/>
        <c:crosses val="autoZero"/>
        <c:auto val="1"/>
        <c:lblAlgn val="ctr"/>
        <c:lblOffset val="100"/>
        <c:noMultiLvlLbl val="0"/>
      </c:catAx>
      <c:valAx>
        <c:axId val="154828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8266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57545</c:v>
                </c:pt>
                <c:pt idx="1">
                  <c:v>64296</c:v>
                </c:pt>
                <c:pt idx="2">
                  <c:v>73256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467776"/>
        <c:axId val="155469312"/>
      </c:barChart>
      <c:catAx>
        <c:axId val="15546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469312"/>
        <c:crosses val="autoZero"/>
        <c:auto val="1"/>
        <c:lblAlgn val="ctr"/>
        <c:lblOffset val="100"/>
        <c:noMultiLvlLbl val="0"/>
      </c:catAx>
      <c:valAx>
        <c:axId val="15546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467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5993</c:v>
                </c:pt>
                <c:pt idx="1">
                  <c:v>6180</c:v>
                </c:pt>
                <c:pt idx="2">
                  <c:v>6287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7447</c:v>
                </c:pt>
                <c:pt idx="1">
                  <c:v>7588</c:v>
                </c:pt>
                <c:pt idx="2">
                  <c:v>7493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503616"/>
        <c:axId val="155599616"/>
      </c:barChart>
      <c:catAx>
        <c:axId val="15550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599616"/>
        <c:crosses val="autoZero"/>
        <c:auto val="1"/>
        <c:lblAlgn val="ctr"/>
        <c:lblOffset val="100"/>
        <c:noMultiLvlLbl val="0"/>
      </c:catAx>
      <c:valAx>
        <c:axId val="155599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5036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7.2</c:v>
                </c:pt>
                <c:pt idx="1">
                  <c:v>36.200000000000003</c:v>
                </c:pt>
                <c:pt idx="2">
                  <c:v>2.2999999999999998</c:v>
                </c:pt>
                <c:pt idx="3">
                  <c:v>54.3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91.22919334186939</c:v>
                </c:pt>
                <c:pt idx="1">
                  <c:v>96.916565900846436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8.770806658130601</c:v>
                </c:pt>
                <c:pt idx="1">
                  <c:v>3.0834340991535671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6895872"/>
        <c:axId val="156922240"/>
      </c:barChart>
      <c:catAx>
        <c:axId val="15689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922240"/>
        <c:crosses val="autoZero"/>
        <c:auto val="1"/>
        <c:lblAlgn val="ctr"/>
        <c:lblOffset val="100"/>
        <c:noMultiLvlLbl val="0"/>
      </c:catAx>
      <c:valAx>
        <c:axId val="1569222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89587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18</c:v>
                </c:pt>
                <c:pt idx="1">
                  <c:v>27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955392"/>
        <c:axId val="156956928"/>
      </c:barChart>
      <c:catAx>
        <c:axId val="15695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56928"/>
        <c:crosses val="autoZero"/>
        <c:auto val="1"/>
        <c:lblAlgn val="ctr"/>
        <c:lblOffset val="100"/>
        <c:noMultiLvlLbl val="0"/>
      </c:catAx>
      <c:valAx>
        <c:axId val="156956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55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3.4</c:v>
                </c:pt>
                <c:pt idx="1">
                  <c:v>5.3</c:v>
                </c:pt>
                <c:pt idx="2">
                  <c:v>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206784"/>
        <c:axId val="157216768"/>
      </c:barChart>
      <c:catAx>
        <c:axId val="15720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216768"/>
        <c:crosses val="autoZero"/>
        <c:auto val="1"/>
        <c:lblAlgn val="ctr"/>
        <c:lblOffset val="100"/>
        <c:noMultiLvlLbl val="0"/>
      </c:catAx>
      <c:valAx>
        <c:axId val="157216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20678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16.399999999999999</c:v>
                </c:pt>
                <c:pt idx="1">
                  <c:v>14.3</c:v>
                </c:pt>
                <c:pt idx="2">
                  <c:v>9.6999999999999993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663232"/>
        <c:axId val="157664768"/>
      </c:barChart>
      <c:catAx>
        <c:axId val="15766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664768"/>
        <c:crosses val="autoZero"/>
        <c:auto val="1"/>
        <c:lblAlgn val="ctr"/>
        <c:lblOffset val="100"/>
        <c:noMultiLvlLbl val="0"/>
      </c:catAx>
      <c:valAx>
        <c:axId val="15766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663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12.8</c:v>
                </c:pt>
                <c:pt idx="1">
                  <c:v>55.8</c:v>
                </c:pt>
                <c:pt idx="2">
                  <c:v>31.5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12.5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8.5500000000000007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57711360"/>
        <c:axId val="157713152"/>
      </c:barChart>
      <c:catAx>
        <c:axId val="15771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713152"/>
        <c:crosses val="autoZero"/>
        <c:auto val="1"/>
        <c:lblAlgn val="ctr"/>
        <c:lblOffset val="100"/>
        <c:noMultiLvlLbl val="0"/>
      </c:catAx>
      <c:valAx>
        <c:axId val="157713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7711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7</c:v>
                </c:pt>
                <c:pt idx="1">
                  <c:v>7.1</c:v>
                </c:pt>
                <c:pt idx="2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815936"/>
        <c:axId val="157817472"/>
      </c:barChart>
      <c:catAx>
        <c:axId val="15781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17472"/>
        <c:crosses val="autoZero"/>
        <c:auto val="1"/>
        <c:lblAlgn val="ctr"/>
        <c:lblOffset val="100"/>
        <c:noMultiLvlLbl val="0"/>
      </c:catAx>
      <c:valAx>
        <c:axId val="157817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1593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23.3</c:v>
                </c:pt>
                <c:pt idx="1">
                  <c:v>19.2</c:v>
                </c:pt>
                <c:pt idx="2">
                  <c:v>20.2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24.4</c:v>
                </c:pt>
                <c:pt idx="1">
                  <c:v>11.1</c:v>
                </c:pt>
                <c:pt idx="2">
                  <c:v>9.8000000000000007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52.3</c:v>
                </c:pt>
                <c:pt idx="1">
                  <c:v>69.7</c:v>
                </c:pt>
                <c:pt idx="2">
                  <c:v>70.099999999999994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8044928"/>
        <c:axId val="158046464"/>
      </c:barChart>
      <c:catAx>
        <c:axId val="15804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046464"/>
        <c:crosses val="autoZero"/>
        <c:auto val="1"/>
        <c:lblAlgn val="ctr"/>
        <c:lblOffset val="100"/>
        <c:noMultiLvlLbl val="0"/>
      </c:catAx>
      <c:valAx>
        <c:axId val="158046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80449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18972</c:v>
                </c:pt>
                <c:pt idx="1">
                  <c:v>25542</c:v>
                </c:pt>
                <c:pt idx="2">
                  <c:v>29283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2255</c:v>
                </c:pt>
                <c:pt idx="1">
                  <c:v>4041</c:v>
                </c:pt>
                <c:pt idx="2">
                  <c:v>5525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085504"/>
        <c:axId val="158087040"/>
      </c:barChart>
      <c:catAx>
        <c:axId val="158085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087040"/>
        <c:crosses val="autoZero"/>
        <c:auto val="1"/>
        <c:lblAlgn val="ctr"/>
        <c:lblOffset val="100"/>
        <c:noMultiLvlLbl val="0"/>
      </c:catAx>
      <c:valAx>
        <c:axId val="1580870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8085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47420</c:v>
                </c:pt>
                <c:pt idx="1">
                  <c:v>62855</c:v>
                </c:pt>
                <c:pt idx="2">
                  <c:v>89172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5555</c:v>
                </c:pt>
                <c:pt idx="1">
                  <c:v>12954</c:v>
                </c:pt>
                <c:pt idx="2">
                  <c:v>17105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208000"/>
        <c:axId val="158209536"/>
      </c:barChart>
      <c:catAx>
        <c:axId val="15820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09536"/>
        <c:crosses val="autoZero"/>
        <c:auto val="1"/>
        <c:lblAlgn val="ctr"/>
        <c:lblOffset val="100"/>
        <c:noMultiLvlLbl val="0"/>
      </c:catAx>
      <c:valAx>
        <c:axId val="1582095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8208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2.5</c:v>
                </c:pt>
                <c:pt idx="1">
                  <c:v>2.5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2.5</c:v>
                </c:pt>
                <c:pt idx="1">
                  <c:v>3.2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8260608"/>
        <c:axId val="158274688"/>
      </c:barChart>
      <c:catAx>
        <c:axId val="15826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74688"/>
        <c:crosses val="autoZero"/>
        <c:auto val="1"/>
        <c:lblAlgn val="ctr"/>
        <c:lblOffset val="100"/>
        <c:noMultiLvlLbl val="0"/>
      </c:catAx>
      <c:valAx>
        <c:axId val="1582746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8260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27.5</c:v>
                </c:pt>
                <c:pt idx="1">
                  <c:v>28.8</c:v>
                </c:pt>
                <c:pt idx="2">
                  <c:v>29.7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35.5</c:v>
                </c:pt>
                <c:pt idx="1">
                  <c:v>36.700000000000003</c:v>
                </c:pt>
                <c:pt idx="2">
                  <c:v>37.299999999999997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8305280"/>
        <c:axId val="158307072"/>
      </c:barChart>
      <c:catAx>
        <c:axId val="15830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307072"/>
        <c:crosses val="autoZero"/>
        <c:auto val="1"/>
        <c:lblAlgn val="ctr"/>
        <c:lblOffset val="100"/>
        <c:noMultiLvlLbl val="0"/>
      </c:catAx>
      <c:valAx>
        <c:axId val="158307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3052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223.68</c:v>
                </c:pt>
                <c:pt idx="1">
                  <c:v>272.16000000000003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329472"/>
        <c:axId val="158335360"/>
      </c:barChart>
      <c:catAx>
        <c:axId val="158329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335360"/>
        <c:crosses val="autoZero"/>
        <c:auto val="1"/>
        <c:lblAlgn val="ctr"/>
        <c:lblOffset val="100"/>
        <c:noMultiLvlLbl val="0"/>
      </c:catAx>
      <c:valAx>
        <c:axId val="1583353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329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2326.9499999999998</c:v>
                </c:pt>
                <c:pt idx="1">
                  <c:v>10400.01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398336"/>
        <c:axId val="158399872"/>
      </c:barChart>
      <c:catAx>
        <c:axId val="15839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399872"/>
        <c:crosses val="autoZero"/>
        <c:auto val="1"/>
        <c:lblAlgn val="ctr"/>
        <c:lblOffset val="100"/>
        <c:noMultiLvlLbl val="0"/>
      </c:catAx>
      <c:valAx>
        <c:axId val="158399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398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101</c:v>
                </c:pt>
                <c:pt idx="1">
                  <c:v>106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65</c:v>
                </c:pt>
                <c:pt idx="1">
                  <c:v>66</c:v>
                </c:pt>
                <c:pt idx="2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721152"/>
        <c:axId val="158722688"/>
      </c:barChart>
      <c:catAx>
        <c:axId val="15872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722688"/>
        <c:crosses val="autoZero"/>
        <c:auto val="1"/>
        <c:lblAlgn val="ctr"/>
        <c:lblOffset val="100"/>
        <c:noMultiLvlLbl val="0"/>
      </c:catAx>
      <c:valAx>
        <c:axId val="158722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7211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13.3</c:v>
                </c:pt>
                <c:pt idx="1">
                  <c:v>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57.7</c:v>
                </c:pt>
                <c:pt idx="1">
                  <c:v>52.5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29</c:v>
                </c:pt>
                <c:pt idx="1">
                  <c:v>35.6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1363968"/>
        <c:axId val="151365504"/>
      </c:barChart>
      <c:catAx>
        <c:axId val="151363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365504"/>
        <c:crosses val="autoZero"/>
        <c:auto val="1"/>
        <c:lblAlgn val="ctr"/>
        <c:lblOffset val="100"/>
        <c:noMultiLvlLbl val="0"/>
      </c:catAx>
      <c:valAx>
        <c:axId val="151365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13639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502</c:v>
                </c:pt>
                <c:pt idx="1">
                  <c:v>718</c:v>
                </c:pt>
                <c:pt idx="2">
                  <c:v>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581</c:v>
                </c:pt>
                <c:pt idx="1">
                  <c:v>738</c:v>
                </c:pt>
                <c:pt idx="2">
                  <c:v>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615808"/>
        <c:axId val="154617344"/>
      </c:barChart>
      <c:catAx>
        <c:axId val="15461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17344"/>
        <c:crosses val="autoZero"/>
        <c:auto val="1"/>
        <c:lblAlgn val="ctr"/>
        <c:lblOffset val="100"/>
        <c:noMultiLvlLbl val="0"/>
      </c:catAx>
      <c:valAx>
        <c:axId val="154617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158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140</c:v>
                </c:pt>
                <c:pt idx="1">
                  <c:v>215</c:v>
                </c:pt>
                <c:pt idx="2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24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128192"/>
        <c:axId val="155129728"/>
      </c:barChart>
      <c:catAx>
        <c:axId val="15512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728"/>
        <c:crosses val="autoZero"/>
        <c:auto val="1"/>
        <c:lblAlgn val="ctr"/>
        <c:lblOffset val="100"/>
        <c:noMultiLvlLbl val="0"/>
      </c:catAx>
      <c:valAx>
        <c:axId val="15512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1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2242</c:v>
                </c:pt>
                <c:pt idx="1">
                  <c:v>2033</c:v>
                </c:pt>
                <c:pt idx="2">
                  <c:v>1819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1342</c:v>
                </c:pt>
                <c:pt idx="1">
                  <c:v>1183</c:v>
                </c:pt>
                <c:pt idx="2">
                  <c:v>1081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3040"/>
        <c:axId val="155509888"/>
      </c:barChart>
      <c:catAx>
        <c:axId val="15546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509888"/>
        <c:crosses val="autoZero"/>
        <c:auto val="1"/>
        <c:lblAlgn val="ctr"/>
        <c:lblOffset val="100"/>
        <c:noMultiLvlLbl val="0"/>
      </c:catAx>
      <c:valAx>
        <c:axId val="15550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4630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12.8</c:v>
                </c:pt>
                <c:pt idx="1">
                  <c:v>55.8</c:v>
                </c:pt>
                <c:pt idx="2">
                  <c:v>31.5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13.3</c:v>
                </c:pt>
                <c:pt idx="1">
                  <c:v>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57.7</c:v>
                </c:pt>
                <c:pt idx="1">
                  <c:v>52.5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29</c:v>
                </c:pt>
                <c:pt idx="1">
                  <c:v>35.6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6842624"/>
        <c:axId val="156931584"/>
      </c:barChart>
      <c:catAx>
        <c:axId val="156842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931584"/>
        <c:crosses val="autoZero"/>
        <c:auto val="1"/>
        <c:lblAlgn val="ctr"/>
        <c:lblOffset val="100"/>
        <c:noMultiLvlLbl val="0"/>
      </c:catAx>
      <c:valAx>
        <c:axId val="156931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426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23.3</c:v>
                </c:pt>
                <c:pt idx="1">
                  <c:v>19.2</c:v>
                </c:pt>
                <c:pt idx="2">
                  <c:v>20.2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24.4</c:v>
                </c:pt>
                <c:pt idx="1">
                  <c:v>11.1</c:v>
                </c:pt>
                <c:pt idx="2">
                  <c:v>9.8000000000000007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52.3</c:v>
                </c:pt>
                <c:pt idx="1">
                  <c:v>69.7</c:v>
                </c:pt>
                <c:pt idx="2">
                  <c:v>70.099999999999994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7621248"/>
        <c:axId val="157876992"/>
      </c:barChart>
      <c:catAx>
        <c:axId val="15762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876992"/>
        <c:crosses val="autoZero"/>
        <c:auto val="1"/>
        <c:lblAlgn val="ctr"/>
        <c:lblOffset val="100"/>
        <c:noMultiLvlLbl val="0"/>
      </c:catAx>
      <c:valAx>
        <c:axId val="1578769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76212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5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8325760"/>
        <c:axId val="158520064"/>
      </c:barChart>
      <c:catAx>
        <c:axId val="158325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8520064"/>
        <c:crosses val="autoZero"/>
        <c:auto val="1"/>
        <c:lblAlgn val="ctr"/>
        <c:lblOffset val="100"/>
        <c:noMultiLvlLbl val="0"/>
      </c:catAx>
      <c:valAx>
        <c:axId val="15852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325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317</c:v>
                </c:pt>
                <c:pt idx="1">
                  <c:v>480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228</c:v>
                </c:pt>
                <c:pt idx="1">
                  <c:v>526</c:v>
                </c:pt>
                <c:pt idx="2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129984"/>
        <c:axId val="159131520"/>
      </c:barChart>
      <c:catAx>
        <c:axId val="159129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9131520"/>
        <c:crosses val="autoZero"/>
        <c:auto val="1"/>
        <c:lblAlgn val="ctr"/>
        <c:lblOffset val="100"/>
        <c:noMultiLvlLbl val="0"/>
      </c:catAx>
      <c:valAx>
        <c:axId val="159131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29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88</c:v>
                </c:pt>
                <c:pt idx="1">
                  <c:v>124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64</c:v>
                </c:pt>
                <c:pt idx="1">
                  <c:v>128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608640"/>
        <c:axId val="160611712"/>
      </c:barChart>
      <c:catAx>
        <c:axId val="16060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60611712"/>
        <c:crosses val="autoZero"/>
        <c:auto val="1"/>
        <c:lblAlgn val="ctr"/>
        <c:lblOffset val="100"/>
        <c:noMultiLvlLbl val="0"/>
      </c:catAx>
      <c:valAx>
        <c:axId val="16061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1704</c:v>
                </c:pt>
                <c:pt idx="1">
                  <c:v>1469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736640"/>
        <c:axId val="186740096"/>
      </c:barChart>
      <c:catAx>
        <c:axId val="186736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86740096"/>
        <c:crosses val="autoZero"/>
        <c:auto val="1"/>
        <c:lblAlgn val="ctr"/>
        <c:lblOffset val="100"/>
        <c:noMultiLvlLbl val="0"/>
      </c:catAx>
      <c:valAx>
        <c:axId val="18674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36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5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1379968"/>
        <c:axId val="151381504"/>
      </c:barChart>
      <c:catAx>
        <c:axId val="151379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381504"/>
        <c:crosses val="autoZero"/>
        <c:auto val="1"/>
        <c:lblAlgn val="ctr"/>
        <c:lblOffset val="100"/>
        <c:noMultiLvlLbl val="0"/>
      </c:catAx>
      <c:valAx>
        <c:axId val="15138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137996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1056</c:v>
                </c:pt>
                <c:pt idx="1">
                  <c:v>830</c:v>
                </c:pt>
                <c:pt idx="2">
                  <c:v>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903040"/>
        <c:axId val="190980480"/>
      </c:barChart>
      <c:catAx>
        <c:axId val="19090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980480"/>
        <c:crosses val="autoZero"/>
        <c:auto val="1"/>
        <c:lblAlgn val="ctr"/>
        <c:lblOffset val="100"/>
        <c:noMultiLvlLbl val="0"/>
      </c:catAx>
      <c:valAx>
        <c:axId val="190980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90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37</c:v>
                </c:pt>
                <c:pt idx="1">
                  <c:v>42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1371520"/>
        <c:axId val="191414656"/>
      </c:barChart>
      <c:catAx>
        <c:axId val="191371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414656"/>
        <c:crosses val="autoZero"/>
        <c:auto val="1"/>
        <c:lblAlgn val="ctr"/>
        <c:lblOffset val="100"/>
        <c:noMultiLvlLbl val="0"/>
      </c:catAx>
      <c:valAx>
        <c:axId val="191414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91371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18</c:v>
                </c:pt>
                <c:pt idx="1">
                  <c:v>27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076032"/>
        <c:axId val="192245760"/>
      </c:barChart>
      <c:catAx>
        <c:axId val="19207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245760"/>
        <c:crosses val="autoZero"/>
        <c:auto val="1"/>
        <c:lblAlgn val="ctr"/>
        <c:lblOffset val="100"/>
        <c:noMultiLvlLbl val="0"/>
      </c:catAx>
      <c:valAx>
        <c:axId val="19224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076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51</c:v>
                </c:pt>
                <c:pt idx="1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593920"/>
        <c:axId val="192595840"/>
      </c:barChart>
      <c:catAx>
        <c:axId val="192593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95840"/>
        <c:crosses val="autoZero"/>
        <c:auto val="1"/>
        <c:lblAlgn val="ctr"/>
        <c:lblOffset val="100"/>
        <c:noMultiLvlLbl val="0"/>
      </c:catAx>
      <c:valAx>
        <c:axId val="1925958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93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223.68</c:v>
                </c:pt>
                <c:pt idx="1">
                  <c:v>272.16000000000003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146880"/>
        <c:axId val="193148416"/>
      </c:barChart>
      <c:catAx>
        <c:axId val="193146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48416"/>
        <c:crosses val="autoZero"/>
        <c:auto val="1"/>
        <c:lblAlgn val="ctr"/>
        <c:lblOffset val="100"/>
        <c:noMultiLvlLbl val="0"/>
      </c:catAx>
      <c:valAx>
        <c:axId val="1931484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46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12215</c:v>
                </c:pt>
                <c:pt idx="1">
                  <c:v>11491</c:v>
                </c:pt>
                <c:pt idx="2">
                  <c:v>12396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442176"/>
        <c:axId val="193444096"/>
      </c:barChart>
      <c:catAx>
        <c:axId val="19344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444096"/>
        <c:crosses val="autoZero"/>
        <c:auto val="1"/>
        <c:lblAlgn val="ctr"/>
        <c:lblOffset val="100"/>
        <c:noMultiLvlLbl val="0"/>
      </c:catAx>
      <c:valAx>
        <c:axId val="19344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442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7</c:v>
                </c:pt>
                <c:pt idx="1">
                  <c:v>7.1</c:v>
                </c:pt>
                <c:pt idx="2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715584"/>
        <c:axId val="193788928"/>
      </c:barChart>
      <c:catAx>
        <c:axId val="19371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88928"/>
        <c:crosses val="autoZero"/>
        <c:auto val="1"/>
        <c:lblAlgn val="ctr"/>
        <c:lblOffset val="100"/>
        <c:noMultiLvlLbl val="0"/>
      </c:catAx>
      <c:valAx>
        <c:axId val="19378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15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8.3000000000000007</c:v>
                </c:pt>
                <c:pt idx="2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8929024"/>
        <c:axId val="199084672"/>
      </c:barChart>
      <c:catAx>
        <c:axId val="19892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084672"/>
        <c:crosses val="autoZero"/>
        <c:auto val="1"/>
        <c:lblAlgn val="ctr"/>
        <c:lblOffset val="100"/>
        <c:noMultiLvlLbl val="0"/>
      </c:catAx>
      <c:valAx>
        <c:axId val="199084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929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17.58553061669209</c:v>
                </c:pt>
                <c:pt idx="1">
                  <c:v>59.95254352194862</c:v>
                </c:pt>
                <c:pt idx="2">
                  <c:v>22.46192586135929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33</c:v>
                </c:pt>
                <c:pt idx="1">
                  <c:v>23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4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0371584"/>
        <c:axId val="200624000"/>
      </c:barChart>
      <c:catAx>
        <c:axId val="20037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4000"/>
        <c:crosses val="autoZero"/>
        <c:auto val="1"/>
        <c:lblAlgn val="ctr"/>
        <c:lblOffset val="100"/>
        <c:noMultiLvlLbl val="0"/>
      </c:catAx>
      <c:valAx>
        <c:axId val="20062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0371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317</c:v>
                </c:pt>
                <c:pt idx="1">
                  <c:v>480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228</c:v>
                </c:pt>
                <c:pt idx="1">
                  <c:v>526</c:v>
                </c:pt>
                <c:pt idx="2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462272"/>
        <c:axId val="151463808"/>
      </c:barChart>
      <c:catAx>
        <c:axId val="151462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463808"/>
        <c:crosses val="autoZero"/>
        <c:auto val="1"/>
        <c:lblAlgn val="ctr"/>
        <c:lblOffset val="100"/>
        <c:noMultiLvlLbl val="0"/>
      </c:catAx>
      <c:valAx>
        <c:axId val="151463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462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0914816"/>
        <c:axId val="200916352"/>
      </c:barChart>
      <c:catAx>
        <c:axId val="20091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6352"/>
        <c:crosses val="autoZero"/>
        <c:auto val="1"/>
        <c:lblAlgn val="ctr"/>
        <c:lblOffset val="100"/>
        <c:noMultiLvlLbl val="0"/>
      </c:catAx>
      <c:valAx>
        <c:axId val="200916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0914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111.8</c:v>
                </c:pt>
                <c:pt idx="1">
                  <c:v>115.7</c:v>
                </c:pt>
                <c:pt idx="2">
                  <c:v>98.3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102</c:v>
                </c:pt>
                <c:pt idx="1">
                  <c:v>97.5</c:v>
                </c:pt>
                <c:pt idx="2">
                  <c:v>101.1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1204480"/>
        <c:axId val="201206016"/>
      </c:barChart>
      <c:catAx>
        <c:axId val="201204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06016"/>
        <c:crosses val="autoZero"/>
        <c:auto val="1"/>
        <c:lblAlgn val="ctr"/>
        <c:lblOffset val="100"/>
        <c:noMultiLvlLbl val="0"/>
      </c:catAx>
      <c:valAx>
        <c:axId val="2012060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044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724</c:v>
                </c:pt>
                <c:pt idx="1">
                  <c:v>645</c:v>
                </c:pt>
                <c:pt idx="2">
                  <c:v>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021120"/>
        <c:axId val="202024064"/>
      </c:barChart>
      <c:catAx>
        <c:axId val="20202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4064"/>
        <c:crosses val="autoZero"/>
        <c:auto val="1"/>
        <c:lblAlgn val="ctr"/>
        <c:lblOffset val="100"/>
        <c:noMultiLvlLbl val="0"/>
      </c:catAx>
      <c:valAx>
        <c:axId val="202024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17</c:v>
                </c:pt>
                <c:pt idx="1">
                  <c:v>25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39</c:v>
                </c:pt>
                <c:pt idx="1">
                  <c:v>35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2366336"/>
        <c:axId val="202418432"/>
      </c:barChart>
      <c:catAx>
        <c:axId val="20236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8432"/>
        <c:crosses val="autoZero"/>
        <c:auto val="1"/>
        <c:lblAlgn val="ctr"/>
        <c:lblOffset val="100"/>
        <c:noMultiLvlLbl val="0"/>
      </c:catAx>
      <c:valAx>
        <c:axId val="20241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6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141</c:v>
                </c:pt>
                <c:pt idx="1">
                  <c:v>158</c:v>
                </c:pt>
                <c:pt idx="2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222</c:v>
                </c:pt>
                <c:pt idx="1">
                  <c:v>259</c:v>
                </c:pt>
                <c:pt idx="2">
                  <c:v>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3197056"/>
        <c:axId val="203297536"/>
      </c:barChart>
      <c:catAx>
        <c:axId val="20319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297536"/>
        <c:crosses val="autoZero"/>
        <c:auto val="1"/>
        <c:lblAlgn val="ctr"/>
        <c:lblOffset val="100"/>
        <c:noMultiLvlLbl val="0"/>
      </c:catAx>
      <c:valAx>
        <c:axId val="203297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197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2.1912302365560157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2.3147139294448076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2.5108350887387711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2.6851650081111837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2.3776664003292902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2.5519963197017019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2.728747487954287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3.1500447931042834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3.5761845960146239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3.6924045422628988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3.4163821699232466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3.4188034188034191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4.1088593496525512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4.5713178857654784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3.6633495557008304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1.8909953754146387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1.5011743057068836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0.97818454758964668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3892992"/>
        <c:axId val="203919360"/>
      </c:barChart>
      <c:catAx>
        <c:axId val="20389299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03919360"/>
        <c:crosses val="autoZero"/>
        <c:auto val="1"/>
        <c:lblAlgn val="ctr"/>
        <c:lblOffset val="100"/>
        <c:noMultiLvlLbl val="0"/>
      </c:catAx>
      <c:valAx>
        <c:axId val="2039193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038929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2.2662889518413598</c:v>
                </c:pt>
                <c:pt idx="1">
                  <c:v>2.3849301469698072</c:v>
                </c:pt>
                <c:pt idx="2">
                  <c:v>2.5858938040241157</c:v>
                </c:pt>
                <c:pt idx="3">
                  <c:v>2.8958136606861822</c:v>
                </c:pt>
                <c:pt idx="4">
                  <c:v>2.5011500932180817</c:v>
                </c:pt>
                <c:pt idx="5">
                  <c:v>2.7529599767560109</c:v>
                </c:pt>
                <c:pt idx="6">
                  <c:v>2.8207549454008376</c:v>
                </c:pt>
                <c:pt idx="7">
                  <c:v>3.3970121788818677</c:v>
                </c:pt>
                <c:pt idx="8">
                  <c:v>3.6730345512215199</c:v>
                </c:pt>
                <c:pt idx="9">
                  <c:v>3.6585070579404855</c:v>
                </c:pt>
                <c:pt idx="10">
                  <c:v>3.2638434904723859</c:v>
                </c:pt>
                <c:pt idx="11">
                  <c:v>3.0798285755792838</c:v>
                </c:pt>
                <c:pt idx="12">
                  <c:v>3.5350233650516936</c:v>
                </c:pt>
                <c:pt idx="13">
                  <c:v>4.0095881455654823</c:v>
                </c:pt>
                <c:pt idx="14">
                  <c:v>2.932132393888768</c:v>
                </c:pt>
                <c:pt idx="15">
                  <c:v>1.460013074743953</c:v>
                </c:pt>
                <c:pt idx="16">
                  <c:v>0.91523207670516449</c:v>
                </c:pt>
                <c:pt idx="17">
                  <c:v>0.53993850027844359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4011776"/>
        <c:axId val="204075008"/>
      </c:barChart>
      <c:catAx>
        <c:axId val="20401177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04075008"/>
        <c:crosses val="autoZero"/>
        <c:auto val="1"/>
        <c:lblAlgn val="ctr"/>
        <c:lblOffset val="100"/>
        <c:noMultiLvlLbl val="0"/>
      </c:catAx>
      <c:valAx>
        <c:axId val="20407500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401177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0.24055546443606146</c:v>
                </c:pt>
                <c:pt idx="1">
                  <c:v>0.2046424603870666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0.78727242906347383</c:v>
                </c:pt>
                <c:pt idx="1">
                  <c:v>0.30988715430041514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6.2216390574599529</c:v>
                </c:pt>
                <c:pt idx="1">
                  <c:v>2.9059229374963453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19.244437154884917</c:v>
                </c:pt>
                <c:pt idx="1">
                  <c:v>16.74560018710168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54.99972664151769</c:v>
                </c:pt>
                <c:pt idx="1">
                  <c:v>64.924282289656787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6.3583182986168065</c:v>
                </c:pt>
                <c:pt idx="1">
                  <c:v>5.5838157048471029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12.148050954021103</c:v>
                </c:pt>
                <c:pt idx="1">
                  <c:v>9.3258492662106072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04918784"/>
        <c:axId val="204920320"/>
      </c:barChart>
      <c:catAx>
        <c:axId val="204918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4920320"/>
        <c:crosses val="autoZero"/>
        <c:auto val="1"/>
        <c:lblAlgn val="ctr"/>
        <c:lblOffset val="100"/>
        <c:noMultiLvlLbl val="0"/>
      </c:catAx>
      <c:valAx>
        <c:axId val="2049203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49187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29.096276857470887</c:v>
                </c:pt>
                <c:pt idx="1">
                  <c:v>25.767409226451498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26.236947132469517</c:v>
                </c:pt>
                <c:pt idx="1">
                  <c:v>32.631702040577679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44.437154884916083</c:v>
                </c:pt>
                <c:pt idx="1">
                  <c:v>41.279307723791149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0.22962112514351321</c:v>
                </c:pt>
                <c:pt idx="1">
                  <c:v>0.32158100917967608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05537280"/>
        <c:axId val="205538816"/>
      </c:barChart>
      <c:catAx>
        <c:axId val="205537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5538816"/>
        <c:crosses val="autoZero"/>
        <c:auto val="1"/>
        <c:lblAlgn val="ctr"/>
        <c:lblOffset val="100"/>
        <c:noMultiLvlLbl val="0"/>
      </c:catAx>
      <c:valAx>
        <c:axId val="205538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55372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14</c:v>
                </c:pt>
                <c:pt idx="4">
                  <c:v>6</c:v>
                </c:pt>
                <c:pt idx="5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06267136"/>
        <c:axId val="206268672"/>
      </c:barChart>
      <c:catAx>
        <c:axId val="206267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268672"/>
        <c:crosses val="autoZero"/>
        <c:auto val="1"/>
        <c:lblAlgn val="ctr"/>
        <c:lblOffset val="100"/>
        <c:noMultiLvlLbl val="0"/>
      </c:catAx>
      <c:valAx>
        <c:axId val="2062686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267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88</c:v>
                </c:pt>
                <c:pt idx="1">
                  <c:v>124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64</c:v>
                </c:pt>
                <c:pt idx="1">
                  <c:v>128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478272"/>
        <c:axId val="151479808"/>
      </c:barChart>
      <c:catAx>
        <c:axId val="151478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479808"/>
        <c:crosses val="autoZero"/>
        <c:auto val="1"/>
        <c:lblAlgn val="ctr"/>
        <c:lblOffset val="100"/>
        <c:noMultiLvlLbl val="0"/>
      </c:catAx>
      <c:valAx>
        <c:axId val="151479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478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0.39</c:v>
                </c:pt>
                <c:pt idx="1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07301248"/>
        <c:axId val="207303424"/>
      </c:barChart>
      <c:catAx>
        <c:axId val="207301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7303424"/>
        <c:crosses val="autoZero"/>
        <c:auto val="1"/>
        <c:lblAlgn val="ctr"/>
        <c:lblOffset val="100"/>
        <c:noMultiLvlLbl val="0"/>
      </c:catAx>
      <c:valAx>
        <c:axId val="207303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7301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14.285714285714285</c:v>
                </c:pt>
                <c:pt idx="1">
                  <c:v>62.823492949015957</c:v>
                </c:pt>
                <c:pt idx="2">
                  <c:v>14.169951817783618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85.714285714285708</c:v>
                </c:pt>
                <c:pt idx="1">
                  <c:v>37.176507050984036</c:v>
                </c:pt>
                <c:pt idx="2">
                  <c:v>85.830048182216373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07614720"/>
        <c:axId val="207616256"/>
      </c:barChart>
      <c:catAx>
        <c:axId val="2076147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7616256"/>
        <c:crosses val="autoZero"/>
        <c:auto val="1"/>
        <c:lblAlgn val="ctr"/>
        <c:lblOffset val="100"/>
        <c:noMultiLvlLbl val="0"/>
      </c:catAx>
      <c:valAx>
        <c:axId val="2076162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76147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80</c:v>
                </c:pt>
                <c:pt idx="1">
                  <c:v>70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86</c:v>
                </c:pt>
                <c:pt idx="1">
                  <c:v>85</c:v>
                </c:pt>
                <c:pt idx="2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2745600"/>
        <c:axId val="212895232"/>
      </c:barChart>
      <c:catAx>
        <c:axId val="21274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2895232"/>
        <c:crosses val="autoZero"/>
        <c:auto val="1"/>
        <c:lblAlgn val="ctr"/>
        <c:lblOffset val="100"/>
        <c:noMultiLvlLbl val="0"/>
      </c:catAx>
      <c:valAx>
        <c:axId val="21289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127456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385</c:v>
                </c:pt>
                <c:pt idx="1">
                  <c:v>411</c:v>
                </c:pt>
                <c:pt idx="2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361</c:v>
                </c:pt>
                <c:pt idx="1">
                  <c:v>440</c:v>
                </c:pt>
                <c:pt idx="2">
                  <c:v>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3172992"/>
        <c:axId val="213174912"/>
      </c:barChart>
      <c:catAx>
        <c:axId val="21317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3174912"/>
        <c:crosses val="autoZero"/>
        <c:auto val="1"/>
        <c:lblAlgn val="ctr"/>
        <c:lblOffset val="100"/>
        <c:noMultiLvlLbl val="0"/>
      </c:catAx>
      <c:valAx>
        <c:axId val="213174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131729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26.057529610829107</c:v>
                </c:pt>
                <c:pt idx="1">
                  <c:v>28.616036578565851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26.334410090755267</c:v>
                </c:pt>
                <c:pt idx="1">
                  <c:v>27.411620385859266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16.397477311182897</c:v>
                </c:pt>
                <c:pt idx="1">
                  <c:v>18.099698895951825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14.320873711736656</c:v>
                </c:pt>
                <c:pt idx="1">
                  <c:v>16.4380506300881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8.5217658821719731</c:v>
                </c:pt>
                <c:pt idx="1">
                  <c:v>6.3454890152782424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8.3679433933241043</c:v>
                </c:pt>
                <c:pt idx="1">
                  <c:v>3.089104494256719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15438080"/>
        <c:axId val="215439616"/>
      </c:barChart>
      <c:catAx>
        <c:axId val="215438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5439616"/>
        <c:crosses val="autoZero"/>
        <c:auto val="1"/>
        <c:lblAlgn val="ctr"/>
        <c:lblOffset val="100"/>
        <c:noMultiLvlLbl val="0"/>
      </c:catAx>
      <c:valAx>
        <c:axId val="2154396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54380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49.59</c:v>
                </c:pt>
                <c:pt idx="1">
                  <c:v>41.9</c:v>
                </c:pt>
                <c:pt idx="2">
                  <c:v>7.28</c:v>
                </c:pt>
                <c:pt idx="3">
                  <c:v>0.96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52.54</c:v>
                </c:pt>
                <c:pt idx="1">
                  <c:v>37.950000000000003</c:v>
                </c:pt>
                <c:pt idx="2">
                  <c:v>8.35</c:v>
                </c:pt>
                <c:pt idx="3">
                  <c:v>0.88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0278144"/>
        <c:axId val="150279680"/>
      </c:barChart>
      <c:catAx>
        <c:axId val="15027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279680"/>
        <c:crosses val="autoZero"/>
        <c:auto val="1"/>
        <c:lblAlgn val="ctr"/>
        <c:lblOffset val="100"/>
        <c:noMultiLvlLbl val="0"/>
      </c:catAx>
      <c:valAx>
        <c:axId val="150279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2781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57545</c:v>
                </c:pt>
                <c:pt idx="1">
                  <c:v>64296</c:v>
                </c:pt>
                <c:pt idx="2">
                  <c:v>73256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292352"/>
        <c:axId val="150293888"/>
      </c:barChart>
      <c:catAx>
        <c:axId val="15029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293888"/>
        <c:crosses val="autoZero"/>
        <c:auto val="1"/>
        <c:lblAlgn val="ctr"/>
        <c:lblOffset val="100"/>
        <c:noMultiLvlLbl val="0"/>
      </c:catAx>
      <c:valAx>
        <c:axId val="15029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292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5993</c:v>
                </c:pt>
                <c:pt idx="1">
                  <c:v>6180</c:v>
                </c:pt>
                <c:pt idx="2">
                  <c:v>6287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7447</c:v>
                </c:pt>
                <c:pt idx="1">
                  <c:v>7588</c:v>
                </c:pt>
                <c:pt idx="2">
                  <c:v>7493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12064"/>
        <c:axId val="150313600"/>
      </c:barChart>
      <c:catAx>
        <c:axId val="15031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313600"/>
        <c:crosses val="autoZero"/>
        <c:auto val="1"/>
        <c:lblAlgn val="ctr"/>
        <c:lblOffset val="100"/>
        <c:noMultiLvlLbl val="0"/>
      </c:catAx>
      <c:valAx>
        <c:axId val="150313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312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7.2</c:v>
                </c:pt>
                <c:pt idx="1">
                  <c:v>36.200000000000003</c:v>
                </c:pt>
                <c:pt idx="2">
                  <c:v>2.2999999999999998</c:v>
                </c:pt>
                <c:pt idx="3">
                  <c:v>54.3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91.22919334186939</c:v>
                </c:pt>
                <c:pt idx="1">
                  <c:v>96.916565900846436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8.770806658130601</c:v>
                </c:pt>
                <c:pt idx="1">
                  <c:v>3.0834340991535671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0345984"/>
        <c:axId val="150351872"/>
      </c:barChart>
      <c:catAx>
        <c:axId val="150345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351872"/>
        <c:crosses val="autoZero"/>
        <c:auto val="1"/>
        <c:lblAlgn val="ctr"/>
        <c:lblOffset val="100"/>
        <c:noMultiLvlLbl val="0"/>
      </c:catAx>
      <c:valAx>
        <c:axId val="1503518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34598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1704</c:v>
                </c:pt>
                <c:pt idx="1">
                  <c:v>1469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94016"/>
        <c:axId val="151495808"/>
      </c:barChart>
      <c:catAx>
        <c:axId val="151494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495808"/>
        <c:crosses val="autoZero"/>
        <c:auto val="1"/>
        <c:lblAlgn val="ctr"/>
        <c:lblOffset val="100"/>
        <c:noMultiLvlLbl val="0"/>
      </c:catAx>
      <c:valAx>
        <c:axId val="151495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94016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3.4</c:v>
                </c:pt>
                <c:pt idx="1">
                  <c:v>5.3</c:v>
                </c:pt>
                <c:pt idx="2">
                  <c:v>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64544"/>
        <c:axId val="150366080"/>
      </c:barChart>
      <c:catAx>
        <c:axId val="15036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66080"/>
        <c:crosses val="autoZero"/>
        <c:auto val="1"/>
        <c:lblAlgn val="ctr"/>
        <c:lblOffset val="100"/>
        <c:noMultiLvlLbl val="0"/>
      </c:catAx>
      <c:valAx>
        <c:axId val="150366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64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16.399999999999999</c:v>
                </c:pt>
                <c:pt idx="1">
                  <c:v>14.3</c:v>
                </c:pt>
                <c:pt idx="2">
                  <c:v>9.6999999999999993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78368"/>
        <c:axId val="150379904"/>
      </c:barChart>
      <c:catAx>
        <c:axId val="15037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379904"/>
        <c:crosses val="autoZero"/>
        <c:auto val="1"/>
        <c:lblAlgn val="ctr"/>
        <c:lblOffset val="100"/>
        <c:noMultiLvlLbl val="0"/>
      </c:catAx>
      <c:valAx>
        <c:axId val="150379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378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12.5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8.5500000000000007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0398080"/>
        <c:axId val="150399616"/>
      </c:barChart>
      <c:catAx>
        <c:axId val="15039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399616"/>
        <c:crosses val="autoZero"/>
        <c:auto val="1"/>
        <c:lblAlgn val="ctr"/>
        <c:lblOffset val="100"/>
        <c:noMultiLvlLbl val="0"/>
      </c:catAx>
      <c:valAx>
        <c:axId val="150399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03980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18972</c:v>
                </c:pt>
                <c:pt idx="1">
                  <c:v>25542</c:v>
                </c:pt>
                <c:pt idx="2">
                  <c:v>29283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2255</c:v>
                </c:pt>
                <c:pt idx="1">
                  <c:v>4041</c:v>
                </c:pt>
                <c:pt idx="2">
                  <c:v>5525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80320"/>
        <c:axId val="150681856"/>
      </c:barChart>
      <c:catAx>
        <c:axId val="150680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81856"/>
        <c:crosses val="autoZero"/>
        <c:auto val="1"/>
        <c:lblAlgn val="ctr"/>
        <c:lblOffset val="100"/>
        <c:noMultiLvlLbl val="0"/>
      </c:catAx>
      <c:valAx>
        <c:axId val="1506818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0680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47420</c:v>
                </c:pt>
                <c:pt idx="1">
                  <c:v>62855</c:v>
                </c:pt>
                <c:pt idx="2">
                  <c:v>89172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5555</c:v>
                </c:pt>
                <c:pt idx="1">
                  <c:v>12954</c:v>
                </c:pt>
                <c:pt idx="2">
                  <c:v>17105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92224"/>
        <c:axId val="150693760"/>
      </c:barChart>
      <c:catAx>
        <c:axId val="150692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3760"/>
        <c:crosses val="autoZero"/>
        <c:auto val="1"/>
        <c:lblAlgn val="ctr"/>
        <c:lblOffset val="100"/>
        <c:noMultiLvlLbl val="0"/>
      </c:catAx>
      <c:valAx>
        <c:axId val="1506937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0692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2.5</c:v>
                </c:pt>
                <c:pt idx="1">
                  <c:v>2.5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2.5</c:v>
                </c:pt>
                <c:pt idx="1">
                  <c:v>3.2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0720512"/>
        <c:axId val="150722048"/>
      </c:barChart>
      <c:catAx>
        <c:axId val="150720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2048"/>
        <c:crosses val="autoZero"/>
        <c:auto val="1"/>
        <c:lblAlgn val="ctr"/>
        <c:lblOffset val="100"/>
        <c:noMultiLvlLbl val="0"/>
      </c:catAx>
      <c:valAx>
        <c:axId val="1507220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0720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27.5</c:v>
                </c:pt>
                <c:pt idx="1">
                  <c:v>28.8</c:v>
                </c:pt>
                <c:pt idx="2">
                  <c:v>29.7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35.5</c:v>
                </c:pt>
                <c:pt idx="1">
                  <c:v>36.700000000000003</c:v>
                </c:pt>
                <c:pt idx="2">
                  <c:v>37.299999999999997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0732160"/>
        <c:axId val="150938752"/>
      </c:barChart>
      <c:catAx>
        <c:axId val="1507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938752"/>
        <c:crosses val="autoZero"/>
        <c:auto val="1"/>
        <c:lblAlgn val="ctr"/>
        <c:lblOffset val="100"/>
        <c:noMultiLvlLbl val="0"/>
      </c:catAx>
      <c:valAx>
        <c:axId val="1509387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7321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2326.9499999999998</c:v>
                </c:pt>
                <c:pt idx="1">
                  <c:v>10400.01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948864"/>
        <c:axId val="150950656"/>
      </c:barChart>
      <c:catAx>
        <c:axId val="150948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950656"/>
        <c:crosses val="autoZero"/>
        <c:auto val="1"/>
        <c:lblAlgn val="ctr"/>
        <c:lblOffset val="100"/>
        <c:noMultiLvlLbl val="0"/>
      </c:catAx>
      <c:valAx>
        <c:axId val="15095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948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101</c:v>
                </c:pt>
                <c:pt idx="1">
                  <c:v>106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65</c:v>
                </c:pt>
                <c:pt idx="1">
                  <c:v>66</c:v>
                </c:pt>
                <c:pt idx="2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961152"/>
        <c:axId val="150967040"/>
      </c:barChart>
      <c:catAx>
        <c:axId val="15096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967040"/>
        <c:crosses val="autoZero"/>
        <c:auto val="1"/>
        <c:lblAlgn val="ctr"/>
        <c:lblOffset val="100"/>
        <c:noMultiLvlLbl val="0"/>
      </c:catAx>
      <c:valAx>
        <c:axId val="15096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9611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21199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20102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39677</v>
      </c>
      <c r="C4" s="35">
        <v>19176</v>
      </c>
      <c r="D4" s="63">
        <v>20501</v>
      </c>
      <c r="E4" s="211"/>
    </row>
    <row r="5" spans="1:5" ht="30" x14ac:dyDescent="0.25">
      <c r="A5" s="201" t="s">
        <v>716</v>
      </c>
      <c r="B5" s="72">
        <v>44369</v>
      </c>
      <c r="C5" s="61">
        <v>20817</v>
      </c>
      <c r="D5" s="111">
        <v>23552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5633</v>
      </c>
      <c r="C4" s="71">
        <v>8088</v>
      </c>
    </row>
    <row r="5" spans="1:6" x14ac:dyDescent="0.25">
      <c r="A5" s="286" t="s">
        <v>719</v>
      </c>
      <c r="B5" s="214">
        <v>2078</v>
      </c>
      <c r="C5" s="214">
        <v>2349</v>
      </c>
    </row>
    <row r="6" spans="1:6" x14ac:dyDescent="0.25">
      <c r="A6" s="286" t="s">
        <v>720</v>
      </c>
      <c r="B6" s="214">
        <v>3288</v>
      </c>
      <c r="C6" s="214">
        <v>3481</v>
      </c>
    </row>
    <row r="7" spans="1:6" x14ac:dyDescent="0.25">
      <c r="A7" s="286" t="s">
        <v>721</v>
      </c>
      <c r="B7" s="214">
        <v>6073</v>
      </c>
      <c r="C7" s="214">
        <v>4809</v>
      </c>
    </row>
    <row r="8" spans="1:6" x14ac:dyDescent="0.25">
      <c r="A8" s="286" t="s">
        <v>722</v>
      </c>
      <c r="B8" s="214">
        <v>68</v>
      </c>
      <c r="C8" s="214">
        <v>242</v>
      </c>
    </row>
    <row r="9" spans="1:6" x14ac:dyDescent="0.25">
      <c r="A9" s="286" t="s">
        <v>723</v>
      </c>
      <c r="B9" s="214">
        <v>1865</v>
      </c>
      <c r="C9" s="214">
        <v>1610</v>
      </c>
    </row>
    <row r="10" spans="1:6" ht="30" x14ac:dyDescent="0.25">
      <c r="A10" s="293" t="s">
        <v>724</v>
      </c>
      <c r="B10" s="214">
        <v>3531</v>
      </c>
      <c r="C10" s="214">
        <v>651</v>
      </c>
    </row>
    <row r="11" spans="1:6" x14ac:dyDescent="0.25">
      <c r="A11" s="286" t="s">
        <v>887</v>
      </c>
      <c r="B11" s="214">
        <v>1042</v>
      </c>
      <c r="C11" s="214">
        <v>1417</v>
      </c>
    </row>
    <row r="12" spans="1:6" x14ac:dyDescent="0.25">
      <c r="A12" s="294" t="s">
        <v>16</v>
      </c>
      <c r="B12" s="1">
        <f>SUM(B4:B11)</f>
        <v>23578</v>
      </c>
      <c r="C12" s="1">
        <f>SUM(C4:C11)</f>
        <v>22647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6377</v>
      </c>
      <c r="C19" s="71">
        <v>7857</v>
      </c>
    </row>
    <row r="20" spans="1:3" x14ac:dyDescent="0.25">
      <c r="A20" s="286" t="s">
        <v>719</v>
      </c>
      <c r="B20" s="214">
        <v>1417</v>
      </c>
      <c r="C20" s="214">
        <v>1404</v>
      </c>
    </row>
    <row r="21" spans="1:3" x14ac:dyDescent="0.25">
      <c r="A21" s="286" t="s">
        <v>720</v>
      </c>
      <c r="B21" s="214">
        <v>2896</v>
      </c>
      <c r="C21" s="214">
        <v>3007</v>
      </c>
    </row>
    <row r="22" spans="1:3" x14ac:dyDescent="0.25">
      <c r="A22" s="286" t="s">
        <v>721</v>
      </c>
      <c r="B22" s="214">
        <v>5954</v>
      </c>
      <c r="C22" s="214">
        <v>4723</v>
      </c>
    </row>
    <row r="23" spans="1:3" x14ac:dyDescent="0.25">
      <c r="A23" s="286" t="s">
        <v>722</v>
      </c>
      <c r="B23" s="214">
        <v>15</v>
      </c>
      <c r="C23" s="214">
        <v>37</v>
      </c>
    </row>
    <row r="24" spans="1:3" x14ac:dyDescent="0.25">
      <c r="A24" s="286" t="s">
        <v>723</v>
      </c>
      <c r="B24" s="214">
        <v>1532</v>
      </c>
      <c r="C24" s="214">
        <v>1310</v>
      </c>
    </row>
    <row r="25" spans="1:3" ht="30" x14ac:dyDescent="0.25">
      <c r="A25" s="293" t="s">
        <v>724</v>
      </c>
      <c r="B25" s="214">
        <v>2247</v>
      </c>
      <c r="C25" s="214">
        <v>446</v>
      </c>
    </row>
    <row r="26" spans="1:3" x14ac:dyDescent="0.25">
      <c r="A26" s="286" t="s">
        <v>887</v>
      </c>
      <c r="B26" s="214">
        <v>749</v>
      </c>
      <c r="C26" s="214">
        <v>1326</v>
      </c>
    </row>
    <row r="27" spans="1:3" x14ac:dyDescent="0.25">
      <c r="A27" s="294" t="s">
        <v>16</v>
      </c>
      <c r="B27" s="1">
        <f>SUM(B19:B26)</f>
        <v>21187</v>
      </c>
      <c r="C27" s="1">
        <f>SUM(C19:C26)</f>
        <v>20110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75.09</v>
      </c>
      <c r="C4" s="1018">
        <v>73.2</v>
      </c>
      <c r="D4" s="1018">
        <v>76.94</v>
      </c>
      <c r="E4" s="1019">
        <v>114</v>
      </c>
      <c r="F4" s="1019">
        <v>161.30000000000001</v>
      </c>
      <c r="G4" s="1020">
        <v>44.3</v>
      </c>
      <c r="H4" s="1021">
        <v>43</v>
      </c>
      <c r="I4" s="1022">
        <v>45.6</v>
      </c>
      <c r="J4" s="1019">
        <v>16.399999999999999</v>
      </c>
    </row>
    <row r="5" spans="1:12" x14ac:dyDescent="0.25">
      <c r="A5" s="498">
        <v>2021</v>
      </c>
      <c r="B5" s="757">
        <v>74.260000000000005</v>
      </c>
      <c r="C5" s="758">
        <v>72.09</v>
      </c>
      <c r="D5" s="758">
        <v>76.45</v>
      </c>
      <c r="E5" s="1023">
        <v>112</v>
      </c>
      <c r="F5" s="1023">
        <v>166.4</v>
      </c>
      <c r="G5" s="1024">
        <v>44.7</v>
      </c>
      <c r="H5" s="1025">
        <v>43.3</v>
      </c>
      <c r="I5" s="1026">
        <v>46</v>
      </c>
      <c r="J5" s="1023">
        <v>14.3</v>
      </c>
    </row>
    <row r="6" spans="1:12" x14ac:dyDescent="0.25">
      <c r="A6" s="499">
        <v>2022</v>
      </c>
      <c r="B6" s="1011">
        <v>74.02</v>
      </c>
      <c r="C6" s="1012">
        <v>71.430000000000007</v>
      </c>
      <c r="D6" s="1012">
        <v>76.41</v>
      </c>
      <c r="E6" s="1013">
        <v>110</v>
      </c>
      <c r="F6" s="1013">
        <v>151.80000000000001</v>
      </c>
      <c r="G6" s="1014">
        <v>44</v>
      </c>
      <c r="H6" s="1015">
        <v>42.6</v>
      </c>
      <c r="I6" s="1016">
        <v>45.3</v>
      </c>
      <c r="J6" s="1013">
        <v>9.6999999999999993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16.399999999999999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14.3</v>
      </c>
    </row>
    <row r="13" spans="1:12" x14ac:dyDescent="0.25">
      <c r="A13" s="633">
        <f t="shared" si="0"/>
        <v>2022</v>
      </c>
      <c r="B13" s="627">
        <f t="shared" si="1"/>
        <v>9.6999999999999993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12034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13780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33.4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73256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2900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78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11763</v>
      </c>
      <c r="C5" s="70">
        <v>13440</v>
      </c>
      <c r="D5" s="55">
        <v>7447</v>
      </c>
      <c r="E5" s="110">
        <v>5993</v>
      </c>
      <c r="F5" s="55">
        <v>31.4</v>
      </c>
      <c r="G5" s="55">
        <v>35.5</v>
      </c>
      <c r="H5" s="110">
        <v>27.5</v>
      </c>
      <c r="I5" s="55"/>
      <c r="J5" s="70"/>
      <c r="K5" s="55"/>
      <c r="L5" s="55"/>
      <c r="M5" s="71">
        <v>83</v>
      </c>
      <c r="N5" s="71">
        <v>65</v>
      </c>
      <c r="O5" s="71">
        <v>101</v>
      </c>
    </row>
    <row r="6" spans="1:16" x14ac:dyDescent="0.25">
      <c r="A6" s="215">
        <v>2021</v>
      </c>
      <c r="B6" s="212">
        <v>12084</v>
      </c>
      <c r="C6" s="212">
        <v>13768</v>
      </c>
      <c r="D6" s="58">
        <v>7588</v>
      </c>
      <c r="E6" s="160">
        <v>6180</v>
      </c>
      <c r="F6" s="58">
        <v>32.700000000000003</v>
      </c>
      <c r="G6" s="58">
        <v>36.700000000000003</v>
      </c>
      <c r="H6" s="160">
        <v>28.8</v>
      </c>
      <c r="I6" s="58">
        <v>57545</v>
      </c>
      <c r="J6" s="212">
        <v>3584</v>
      </c>
      <c r="K6" s="58">
        <v>1342</v>
      </c>
      <c r="L6" s="58">
        <v>2242</v>
      </c>
      <c r="M6" s="214">
        <v>86</v>
      </c>
      <c r="N6" s="214">
        <v>66</v>
      </c>
      <c r="O6" s="214">
        <v>106</v>
      </c>
    </row>
    <row r="7" spans="1:16" x14ac:dyDescent="0.25">
      <c r="A7" s="229">
        <v>2022</v>
      </c>
      <c r="B7" s="167">
        <v>12034</v>
      </c>
      <c r="C7" s="167">
        <v>13780</v>
      </c>
      <c r="D7" s="94">
        <v>7493</v>
      </c>
      <c r="E7" s="169">
        <v>6287</v>
      </c>
      <c r="F7" s="94">
        <v>33.4</v>
      </c>
      <c r="G7" s="58">
        <v>37.299999999999997</v>
      </c>
      <c r="H7" s="160">
        <v>29.7</v>
      </c>
      <c r="I7" s="94">
        <v>64296</v>
      </c>
      <c r="J7" s="167">
        <v>3216</v>
      </c>
      <c r="K7" s="94">
        <v>1183</v>
      </c>
      <c r="L7" s="94">
        <v>2033</v>
      </c>
      <c r="M7" s="214">
        <v>78</v>
      </c>
      <c r="N7" s="214">
        <v>59</v>
      </c>
      <c r="O7" s="214">
        <v>96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73256</v>
      </c>
      <c r="J8" s="1072">
        <v>2900</v>
      </c>
      <c r="K8" s="1073">
        <v>1081</v>
      </c>
      <c r="L8" s="1073">
        <v>1819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57545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64296</v>
      </c>
      <c r="F14" s="514">
        <f>A5</f>
        <v>2020</v>
      </c>
      <c r="G14" s="310">
        <f>IF(ISBLANK(E5),"",E5)</f>
        <v>5993</v>
      </c>
      <c r="H14" s="310">
        <f>IF(ISBLANK(D5),"",D5)</f>
        <v>7447</v>
      </c>
      <c r="K14" s="514">
        <f>A6</f>
        <v>2021</v>
      </c>
      <c r="L14" s="310">
        <f>IF(ISBLANK(L6),"",L6)</f>
        <v>2242</v>
      </c>
      <c r="M14" s="310">
        <f>IF(ISBLANK(K6),"",K6)</f>
        <v>1342</v>
      </c>
    </row>
    <row r="15" spans="1:16" x14ac:dyDescent="0.25">
      <c r="A15" s="481">
        <f>A8</f>
        <v>2023</v>
      </c>
      <c r="B15" s="311">
        <f t="shared" si="0"/>
        <v>73256</v>
      </c>
      <c r="F15" s="486">
        <f t="shared" ref="F15:F16" si="1">A6</f>
        <v>2021</v>
      </c>
      <c r="G15" s="479">
        <f t="shared" ref="G15:G16" si="2">IF(ISBLANK(E6),"",E6)</f>
        <v>6180</v>
      </c>
      <c r="H15" s="479">
        <f t="shared" ref="H15:H16" si="3">IF(ISBLANK(D6),"",D6)</f>
        <v>7588</v>
      </c>
      <c r="K15" s="486">
        <f>A7</f>
        <v>2022</v>
      </c>
      <c r="L15" s="479">
        <f t="shared" ref="L15:L16" si="4">IF(ISBLANK(L7),"",L7)</f>
        <v>2033</v>
      </c>
      <c r="M15" s="479">
        <f t="shared" ref="M15:M16" si="5">IF(ISBLANK(K7),"",K7)</f>
        <v>1183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6287</v>
      </c>
      <c r="H16" s="311">
        <f t="shared" si="3"/>
        <v>7493</v>
      </c>
      <c r="K16" s="481">
        <f>A8</f>
        <v>2023</v>
      </c>
      <c r="L16" s="311">
        <f t="shared" si="4"/>
        <v>1819</v>
      </c>
      <c r="M16" s="311">
        <f t="shared" si="5"/>
        <v>1081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11763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12084</v>
      </c>
      <c r="C21" s="373"/>
      <c r="D21" s="197"/>
      <c r="F21" s="514">
        <f>A5</f>
        <v>2020</v>
      </c>
      <c r="G21" s="310">
        <f>IF(ISBLANK(E5),"",E5)</f>
        <v>5993</v>
      </c>
      <c r="H21" s="310">
        <f>IF(ISBLANK(D5),"",D5)</f>
        <v>7447</v>
      </c>
      <c r="K21" s="514">
        <f>A6</f>
        <v>2021</v>
      </c>
      <c r="L21" s="310">
        <f>IF(ISBLANK(L6),"",L6)</f>
        <v>2242</v>
      </c>
      <c r="M21" s="310">
        <f>IF(ISBLANK(K6),"",K6)</f>
        <v>1342</v>
      </c>
    </row>
    <row r="22" spans="1:15" x14ac:dyDescent="0.25">
      <c r="A22" s="481">
        <f t="shared" si="6"/>
        <v>2022</v>
      </c>
      <c r="B22" s="311">
        <f t="shared" si="7"/>
        <v>12034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6180</v>
      </c>
      <c r="H22" s="479">
        <f t="shared" ref="H22:H23" si="10">IF(ISBLANK(D6),"",D6)</f>
        <v>7588</v>
      </c>
      <c r="K22" s="486">
        <f>A7</f>
        <v>2022</v>
      </c>
      <c r="L22" s="479">
        <f>IF(ISBLANK(L7),"",L7)</f>
        <v>2033</v>
      </c>
      <c r="M22" s="479">
        <f>IF(ISBLANK(K7),"",K7)</f>
        <v>1183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6287</v>
      </c>
      <c r="H23" s="311">
        <f t="shared" si="10"/>
        <v>7493</v>
      </c>
      <c r="K23" s="481">
        <f>A8</f>
        <v>2023</v>
      </c>
      <c r="L23" s="311">
        <f>IF(ISBLANK(L8),"",L8)</f>
        <v>1819</v>
      </c>
      <c r="M23" s="311">
        <f>IF(ISBLANK(K8),"",K8)</f>
        <v>1081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11763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12084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12034</v>
      </c>
      <c r="C28" s="373"/>
      <c r="D28" s="197"/>
      <c r="F28" s="514">
        <f>A5</f>
        <v>2020</v>
      </c>
      <c r="G28" s="310">
        <f>IF(ISBLANK(H5),"",H5)</f>
        <v>27.5</v>
      </c>
      <c r="H28" s="310">
        <f>IF(ISBLANK(G5),"",G5)</f>
        <v>35.5</v>
      </c>
      <c r="K28" s="514">
        <f>A5</f>
        <v>2020</v>
      </c>
      <c r="L28" s="310">
        <f>IF(ISBLANK(O5),"",O5)</f>
        <v>101</v>
      </c>
      <c r="M28" s="310">
        <f>IF(ISBLANK(N5),"",N5)</f>
        <v>65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28.8</v>
      </c>
      <c r="H29" s="479">
        <f t="shared" ref="H29:H30" si="15">IF(ISBLANK(G6),"",G6)</f>
        <v>36.700000000000003</v>
      </c>
      <c r="K29" s="486">
        <f t="shared" ref="K29:K30" si="16">A6</f>
        <v>2021</v>
      </c>
      <c r="L29" s="479">
        <f t="shared" ref="L29:L30" si="17">IF(ISBLANK(O6),"",O6)</f>
        <v>106</v>
      </c>
      <c r="M29" s="479">
        <f t="shared" ref="M29:M30" si="18">IF(ISBLANK(N6),"",N6)</f>
        <v>66</v>
      </c>
    </row>
    <row r="30" spans="1:15" x14ac:dyDescent="0.25">
      <c r="F30" s="481">
        <f t="shared" si="13"/>
        <v>2022</v>
      </c>
      <c r="G30" s="311">
        <f t="shared" si="14"/>
        <v>29.7</v>
      </c>
      <c r="H30" s="311">
        <f t="shared" si="15"/>
        <v>37.299999999999997</v>
      </c>
      <c r="K30" s="481">
        <f t="shared" si="16"/>
        <v>2022</v>
      </c>
      <c r="L30" s="311">
        <f t="shared" si="17"/>
        <v>96</v>
      </c>
      <c r="M30" s="311">
        <f t="shared" si="18"/>
        <v>59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27.5</v>
      </c>
      <c r="H35" s="310">
        <f>IF(ISBLANK(G5),"",G5)</f>
        <v>35.5</v>
      </c>
      <c r="K35" s="514">
        <f>A5</f>
        <v>2020</v>
      </c>
      <c r="L35" s="310">
        <f>IF(ISBLANK(O5),"",O5)</f>
        <v>101</v>
      </c>
      <c r="M35" s="310">
        <f>IF(ISBLANK(N5),"",N5)</f>
        <v>65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28.8</v>
      </c>
      <c r="H36" s="479">
        <f t="shared" ref="H36:H37" si="21">IF(ISBLANK(G6),"",G6)</f>
        <v>36.700000000000003</v>
      </c>
      <c r="K36" s="486">
        <f t="shared" ref="K36:K37" si="22">A6</f>
        <v>2021</v>
      </c>
      <c r="L36" s="479">
        <f t="shared" ref="L36:L37" si="23">IF(ISBLANK(O6),"",O6)</f>
        <v>106</v>
      </c>
      <c r="M36" s="479">
        <f t="shared" ref="M36:M37" si="24">IF(ISBLANK(N6),"",N6)</f>
        <v>66</v>
      </c>
    </row>
    <row r="37" spans="6:15" x14ac:dyDescent="0.25">
      <c r="F37" s="481">
        <f t="shared" si="19"/>
        <v>2022</v>
      </c>
      <c r="G37" s="311">
        <f t="shared" si="20"/>
        <v>29.7</v>
      </c>
      <c r="H37" s="311">
        <f t="shared" si="21"/>
        <v>37.299999999999997</v>
      </c>
      <c r="K37" s="481">
        <f t="shared" si="22"/>
        <v>2022</v>
      </c>
      <c r="L37" s="311">
        <f t="shared" si="23"/>
        <v>96</v>
      </c>
      <c r="M37" s="311">
        <f t="shared" si="24"/>
        <v>59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14.5</v>
      </c>
      <c r="C6" s="35">
        <v>14</v>
      </c>
      <c r="D6" s="63">
        <v>14.8</v>
      </c>
      <c r="E6" s="35">
        <v>57.1</v>
      </c>
      <c r="F6" s="35">
        <v>52.2</v>
      </c>
      <c r="G6" s="35">
        <v>60</v>
      </c>
      <c r="H6" s="292">
        <v>28.4</v>
      </c>
      <c r="I6" s="35">
        <v>33.799999999999997</v>
      </c>
      <c r="J6" s="63">
        <v>25.2</v>
      </c>
      <c r="M6" s="127" t="s">
        <v>16</v>
      </c>
      <c r="N6" s="935">
        <f>IF(ISBLANK(B8),"",B8)</f>
        <v>12.8</v>
      </c>
      <c r="O6" s="935">
        <f>IF(ISBLANK(E8),"",E8)</f>
        <v>55.8</v>
      </c>
      <c r="P6" s="128">
        <f>IF(ISBLANK(H8),"",H8)</f>
        <v>31.5</v>
      </c>
    </row>
    <row r="7" spans="1:19" x14ac:dyDescent="0.25">
      <c r="A7" s="286">
        <v>2022</v>
      </c>
      <c r="B7" s="167">
        <v>14.2</v>
      </c>
      <c r="C7" s="94">
        <v>13</v>
      </c>
      <c r="D7" s="169">
        <v>15</v>
      </c>
      <c r="E7" s="94">
        <v>55.9</v>
      </c>
      <c r="F7" s="94">
        <v>53.1</v>
      </c>
      <c r="G7" s="94">
        <v>57.6</v>
      </c>
      <c r="H7" s="167">
        <v>29.9</v>
      </c>
      <c r="I7" s="94">
        <v>33.9</v>
      </c>
      <c r="J7" s="169">
        <v>27.5</v>
      </c>
    </row>
    <row r="8" spans="1:19" x14ac:dyDescent="0.25">
      <c r="A8" s="218">
        <v>2023</v>
      </c>
      <c r="B8" s="167">
        <v>12.8</v>
      </c>
      <c r="C8" s="94">
        <v>11.8</v>
      </c>
      <c r="D8" s="169">
        <v>13.3</v>
      </c>
      <c r="E8" s="94">
        <v>55.8</v>
      </c>
      <c r="F8" s="94">
        <v>52.5</v>
      </c>
      <c r="G8" s="94">
        <v>57.7</v>
      </c>
      <c r="H8" s="167">
        <v>31.5</v>
      </c>
      <c r="I8" s="94">
        <v>35.6</v>
      </c>
      <c r="J8" s="169">
        <v>29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13.3</v>
      </c>
      <c r="O12" s="936">
        <f>IF(ISBLANK(G8),"",G8)</f>
        <v>57.7</v>
      </c>
      <c r="P12" s="938">
        <f>IF(ISBLANK(J8),"",J8)</f>
        <v>29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11.8</v>
      </c>
      <c r="O13" s="937">
        <f>IF(ISBLANK(F8),"",F8)</f>
        <v>52.5</v>
      </c>
      <c r="P13" s="939">
        <f>IF(ISBLANK(I8),"",I8)</f>
        <v>35.6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12.8</v>
      </c>
      <c r="O20" s="935">
        <f>IF(ISBLANK(E8),"",E8)</f>
        <v>55.8</v>
      </c>
      <c r="P20" s="940">
        <f>IF(ISBLANK(H8),"",H8)</f>
        <v>31.5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13.3</v>
      </c>
      <c r="O24" s="936">
        <f>IF(ISBLANK(G8),"",G8)</f>
        <v>57.7</v>
      </c>
      <c r="P24" s="938">
        <f>IF(ISBLANK(J8),"",J8)</f>
        <v>29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11.8</v>
      </c>
      <c r="O25" s="937">
        <f>IF(ISBLANK(F8),"",F8)</f>
        <v>52.5</v>
      </c>
      <c r="P25" s="939">
        <f>IF(ISBLANK(I8),"",I8)</f>
        <v>35.6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1958776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47427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1950785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47233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3275964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79319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480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28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35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2183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120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312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386778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30.9</v>
      </c>
      <c r="E20" s="600">
        <v>30.6</v>
      </c>
      <c r="F20" s="600">
        <v>7.2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23.8</v>
      </c>
      <c r="E21" s="751">
        <v>26.2</v>
      </c>
      <c r="F21" s="751">
        <v>36.200000000000003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6.5</v>
      </c>
      <c r="E22" s="752">
        <v>1.8</v>
      </c>
      <c r="F22" s="752">
        <v>2.2999999999999998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7.2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36.200000000000003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2.2999999999999998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54.3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7.2</v>
      </c>
      <c r="C30" s="204" t="s">
        <v>493</v>
      </c>
    </row>
    <row r="31" spans="1:11" x14ac:dyDescent="0.25">
      <c r="A31" s="698" t="s">
        <v>1430</v>
      </c>
      <c r="B31" s="734">
        <f>F21</f>
        <v>36.200000000000003</v>
      </c>
    </row>
    <row r="32" spans="1:11" x14ac:dyDescent="0.25">
      <c r="A32" s="698" t="s">
        <v>1431</v>
      </c>
      <c r="B32" s="734">
        <f>F22</f>
        <v>2.2999999999999998</v>
      </c>
    </row>
    <row r="33" spans="1:2" x14ac:dyDescent="0.25">
      <c r="A33" s="699" t="s">
        <v>1432</v>
      </c>
      <c r="B33" s="732">
        <f>100-(B30+B31+B32)</f>
        <v>54.3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480</v>
      </c>
      <c r="C4" s="71">
        <v>17</v>
      </c>
      <c r="D4" s="71">
        <v>39</v>
      </c>
      <c r="G4" s="217">
        <f>A4</f>
        <v>2021</v>
      </c>
      <c r="H4" s="289">
        <f>IF(ISBLANK(C4),"",C4)</f>
        <v>17</v>
      </c>
      <c r="I4" s="289">
        <f>IF(ISBLANK(D4),"",D4)</f>
        <v>39</v>
      </c>
    </row>
    <row r="5" spans="1:9" x14ac:dyDescent="0.25">
      <c r="A5" s="286">
        <v>2022</v>
      </c>
      <c r="B5" s="214">
        <v>483</v>
      </c>
      <c r="C5" s="214">
        <v>25</v>
      </c>
      <c r="D5" s="214">
        <v>35</v>
      </c>
      <c r="G5" s="286">
        <f t="shared" ref="G5:G6" si="0">A5</f>
        <v>2022</v>
      </c>
      <c r="H5" s="290">
        <f t="shared" ref="H5:H6" si="1">IF(ISBLANK(C5),"",C5)</f>
        <v>25</v>
      </c>
      <c r="I5" s="290">
        <f t="shared" ref="I5:I6" si="2">IF(ISBLANK(D5),"",D5)</f>
        <v>35</v>
      </c>
    </row>
    <row r="6" spans="1:9" x14ac:dyDescent="0.25">
      <c r="A6" s="218">
        <v>2023</v>
      </c>
      <c r="B6" s="168">
        <v>480</v>
      </c>
      <c r="C6" s="168">
        <v>28</v>
      </c>
      <c r="D6" s="168">
        <v>35</v>
      </c>
      <c r="G6" s="219">
        <f t="shared" si="0"/>
        <v>2023</v>
      </c>
      <c r="H6" s="291">
        <f t="shared" si="1"/>
        <v>28</v>
      </c>
      <c r="I6" s="291">
        <f t="shared" si="2"/>
        <v>35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17</v>
      </c>
      <c r="I12" s="289">
        <f>IF(ISBLANK(D4),"",D4)</f>
        <v>39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25</v>
      </c>
      <c r="I13" s="290">
        <f t="shared" si="4"/>
        <v>35</v>
      </c>
    </row>
    <row r="14" spans="1:9" x14ac:dyDescent="0.25">
      <c r="G14" s="219">
        <f t="shared" si="3"/>
        <v>2023</v>
      </c>
      <c r="H14" s="291">
        <f t="shared" ref="H14:I14" si="5">IF(ISBLANK(C6),"",C6)</f>
        <v>28</v>
      </c>
      <c r="I14" s="291">
        <f t="shared" si="5"/>
        <v>35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1886</v>
      </c>
      <c r="C23" s="71">
        <v>141</v>
      </c>
      <c r="D23" s="71">
        <v>222</v>
      </c>
      <c r="G23" s="217">
        <f>A23</f>
        <v>2021</v>
      </c>
      <c r="H23" s="289">
        <f>IF(ISBLANK(C23),"",C23)</f>
        <v>141</v>
      </c>
      <c r="I23" s="289">
        <f>IF(ISBLANK(D23),"",D23)</f>
        <v>222</v>
      </c>
    </row>
    <row r="24" spans="1:13" x14ac:dyDescent="0.25">
      <c r="A24" s="286">
        <v>2022</v>
      </c>
      <c r="B24" s="214">
        <v>1990</v>
      </c>
      <c r="C24" s="214">
        <v>158</v>
      </c>
      <c r="D24" s="214">
        <v>259</v>
      </c>
      <c r="G24" s="286">
        <f t="shared" ref="G24:G25" si="6">A24</f>
        <v>2022</v>
      </c>
      <c r="H24" s="290">
        <f t="shared" ref="H24:H25" si="7">IF(ISBLANK(C24),"",C24)</f>
        <v>158</v>
      </c>
      <c r="I24" s="290">
        <f t="shared" ref="I24:I25" si="8">IF(ISBLANK(D24),"",D24)</f>
        <v>259</v>
      </c>
    </row>
    <row r="25" spans="1:13" x14ac:dyDescent="0.25">
      <c r="A25" s="218">
        <v>2023</v>
      </c>
      <c r="B25" s="168">
        <v>2183</v>
      </c>
      <c r="C25" s="168">
        <v>120</v>
      </c>
      <c r="D25" s="168">
        <v>312</v>
      </c>
      <c r="G25" s="219">
        <f t="shared" si="6"/>
        <v>2023</v>
      </c>
      <c r="H25" s="291">
        <f t="shared" si="7"/>
        <v>120</v>
      </c>
      <c r="I25" s="291">
        <f t="shared" si="8"/>
        <v>312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141</v>
      </c>
      <c r="I31" s="289">
        <f>IF(ISBLANK(D23),"",D23)</f>
        <v>222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158</v>
      </c>
      <c r="I32" s="290">
        <f t="shared" si="10"/>
        <v>259</v>
      </c>
    </row>
    <row r="33" spans="7:9" x14ac:dyDescent="0.25">
      <c r="G33" s="219">
        <f t="shared" si="9"/>
        <v>2023</v>
      </c>
      <c r="H33" s="291">
        <f t="shared" ref="H33:I33" si="11">IF(ISBLANK(C25),"",C25)</f>
        <v>120</v>
      </c>
      <c r="I33" s="291">
        <f t="shared" si="11"/>
        <v>312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1125215</v>
      </c>
      <c r="C4" s="1077">
        <v>26311</v>
      </c>
      <c r="D4" s="110">
        <v>868879</v>
      </c>
      <c r="E4" s="70">
        <v>20317</v>
      </c>
      <c r="F4" s="1076">
        <v>235219</v>
      </c>
      <c r="G4" s="70">
        <v>5500</v>
      </c>
      <c r="H4" s="1078">
        <v>3646560</v>
      </c>
      <c r="I4" s="1077">
        <v>85268</v>
      </c>
    </row>
    <row r="5" spans="1:9" x14ac:dyDescent="0.25">
      <c r="A5" s="587">
        <v>2021</v>
      </c>
      <c r="B5" s="1079">
        <v>1222930</v>
      </c>
      <c r="C5" s="1080">
        <v>29063</v>
      </c>
      <c r="D5" s="160">
        <v>1049441</v>
      </c>
      <c r="E5" s="212">
        <v>24940</v>
      </c>
      <c r="F5" s="1079">
        <v>70008</v>
      </c>
      <c r="G5" s="212">
        <v>1664</v>
      </c>
      <c r="H5" s="1081">
        <v>3999781</v>
      </c>
      <c r="I5" s="1080">
        <v>95056</v>
      </c>
    </row>
    <row r="6" spans="1:9" x14ac:dyDescent="0.25">
      <c r="A6" s="588">
        <v>2022</v>
      </c>
      <c r="B6" s="1082">
        <v>237151</v>
      </c>
      <c r="C6" s="1083">
        <v>5742</v>
      </c>
      <c r="D6" s="169">
        <v>1187161</v>
      </c>
      <c r="E6" s="167">
        <v>28744</v>
      </c>
      <c r="F6" s="1082">
        <v>73771</v>
      </c>
      <c r="G6" s="167">
        <v>1786</v>
      </c>
      <c r="H6" s="1084">
        <v>3275964</v>
      </c>
      <c r="I6" s="1083">
        <v>79319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332138</v>
      </c>
      <c r="C4" s="1076">
        <v>1490448</v>
      </c>
      <c r="D4" s="1077">
        <v>34851</v>
      </c>
      <c r="E4" s="1076">
        <v>1464885</v>
      </c>
      <c r="F4" s="1077">
        <v>34253</v>
      </c>
    </row>
    <row r="5" spans="1:6" x14ac:dyDescent="0.25">
      <c r="A5" s="480">
        <v>2021</v>
      </c>
      <c r="B5" s="1081">
        <v>206074</v>
      </c>
      <c r="C5" s="1079">
        <v>1765603</v>
      </c>
      <c r="D5" s="1080">
        <v>41960</v>
      </c>
      <c r="E5" s="1079">
        <v>1779513</v>
      </c>
      <c r="F5" s="1080">
        <v>42291</v>
      </c>
    </row>
    <row r="6" spans="1:6" ht="15.75" thickBot="1" x14ac:dyDescent="0.3">
      <c r="A6" s="960">
        <v>2022</v>
      </c>
      <c r="B6" s="1085">
        <v>386778</v>
      </c>
      <c r="C6" s="1086">
        <v>1958776</v>
      </c>
      <c r="D6" s="1087">
        <v>47427</v>
      </c>
      <c r="E6" s="1086">
        <v>1950785</v>
      </c>
      <c r="F6" s="1087">
        <v>47233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Aranđelovac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376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19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41301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110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5.4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16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-10.5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74.02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151.80000000000001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2.67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39677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44369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927</v>
      </c>
      <c r="C63" s="548">
        <f>IF(ISBLANK('DEM2'!C7),"-",'DEM2'!C7)</f>
        <v>1027</v>
      </c>
      <c r="D63" s="548"/>
      <c r="E63" s="548">
        <f>IF(ISBLANK('DEM2'!D8),"-",'DEM2'!D8)</f>
        <v>1279</v>
      </c>
      <c r="F63" s="548">
        <f>IF(ISBLANK('DEM2'!C8),"-",'DEM2'!C8)</f>
        <v>1337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1612</v>
      </c>
      <c r="C64" s="317">
        <f>IF(ISBLANK('DEM2'!F7),"-",'DEM2'!F7)</f>
        <v>1682</v>
      </c>
      <c r="D64" s="789"/>
      <c r="E64" s="317">
        <f>IF(ISBLANK('DEM2'!G8),"-",'DEM2'!G8)</f>
        <v>1619</v>
      </c>
      <c r="F64" s="317">
        <f>IF(ISBLANK('DEM2'!F8),"-",'DEM2'!F8)</f>
        <v>1652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933</v>
      </c>
      <c r="C65" s="345">
        <f>IF(ISBLANK('DEM2'!I7),"-",'DEM2'!I7)</f>
        <v>1004</v>
      </c>
      <c r="D65" s="393"/>
      <c r="E65" s="345">
        <f>IF(ISBLANK('DEM2'!J8),"-",'DEM2'!J8)</f>
        <v>883</v>
      </c>
      <c r="F65" s="345">
        <f>IF(ISBLANK('DEM2'!I8),"-",'DEM2'!I8)</f>
        <v>962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3230</v>
      </c>
      <c r="C66" s="348">
        <f>IF(ISBLANK('DEM2'!L7),"-",'DEM2'!L7)</f>
        <v>3466</v>
      </c>
      <c r="D66" s="394"/>
      <c r="E66" s="348">
        <f>IF(ISBLANK('DEM2'!M8),"-",'DEM2'!M8)</f>
        <v>3555</v>
      </c>
      <c r="F66" s="348">
        <f>IF(ISBLANK('DEM2'!L8),"-",'DEM2'!L8)</f>
        <v>3708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3413</v>
      </c>
      <c r="C67" s="345">
        <f>IF(ISBLANK('DEM2'!O7),"-",'DEM2'!O7)</f>
        <v>3610</v>
      </c>
      <c r="D67" s="393"/>
      <c r="E67" s="345">
        <f>IF(ISBLANK('DEM2'!P8),"-",'DEM2'!P8)</f>
        <v>3145</v>
      </c>
      <c r="F67" s="345">
        <f>IF(ISBLANK('DEM2'!O8),"-",'DEM2'!O8)</f>
        <v>3366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13597</v>
      </c>
      <c r="C68" s="317">
        <f>IF(ISBLANK('DEM2'!R7),"-",'DEM2'!R7)</f>
        <v>13768</v>
      </c>
      <c r="D68" s="395"/>
      <c r="E68" s="317">
        <f>IF(ISBLANK('DEM2'!S8),"-",'DEM2'!S8)</f>
        <v>13095</v>
      </c>
      <c r="F68" s="317">
        <f>IF(ISBLANK('DEM2'!R8),"-",'DEM2'!R8)</f>
        <v>13042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21430</v>
      </c>
      <c r="C69" s="463">
        <f>IF(ISBLANK('DEM2'!U7),"-",'DEM2'!U7)</f>
        <v>20648</v>
      </c>
      <c r="D69" s="799"/>
      <c r="E69" s="463">
        <f>IF(ISBLANK('DEM2'!V8),"-",'DEM2'!V8)</f>
        <v>21199</v>
      </c>
      <c r="F69" s="463">
        <f>IF(ISBLANK('DEM2'!U8),"-",'DEM2'!U8)</f>
        <v>20102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</v>
      </c>
      <c r="G115" s="800">
        <f>IF(ISBLANK('DEM2'!E23),"-",'DEM2'!E23)</f>
        <v>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12.9</v>
      </c>
      <c r="G116" s="407">
        <f>IF(ISBLANK('DEM2'!E24),"-",'DEM2'!E24)</f>
        <v>6.4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4.4000000000000004</v>
      </c>
      <c r="G117" s="801">
        <f>IF(ISBLANK('DEM2'!E25),"-",'DEM2'!E25)</f>
        <v>17.5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12034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13780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33.4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73256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2900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78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23.3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31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32.9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7.3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3275964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79319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1187161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680305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28744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237151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5742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73771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1786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1958776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47427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1950785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47233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480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2183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386778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4756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4782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2977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11946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4566</v>
      </c>
      <c r="C300" s="808">
        <f>IF(ISBLANK(POLJ3!C4),"-",POLJ3!C4)</f>
        <v>647</v>
      </c>
      <c r="D300" s="1160">
        <f>IF(ISBLANK(POLJ3!D4),"-",POLJ3!D4)</f>
        <v>3919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6453</v>
      </c>
      <c r="C301" s="789">
        <f>IF(ISBLANK(POLJ3!C5),"-",POLJ3!C5)</f>
        <v>4054</v>
      </c>
      <c r="D301" s="1161">
        <f>IF(ISBLANK(POLJ3!D5),"-",POLJ3!D5)</f>
        <v>2399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7</v>
      </c>
      <c r="C302" s="790">
        <f>IF(ISBLANK(POLJ3!C6),"-",POLJ3!C6)</f>
        <v>1</v>
      </c>
      <c r="D302" s="1162">
        <f>IF(ISBLANK(POLJ3!D6),"-",POLJ3!D6)</f>
        <v>6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52</v>
      </c>
      <c r="C303" s="791">
        <f>IF(ISBLANK(POLJ3!C7),"-",POLJ3!C7)</f>
        <v>7</v>
      </c>
      <c r="D303" s="1163">
        <f>IF(ISBLANK(POLJ3!D7),"-",POLJ3!D7)</f>
        <v>45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4756</v>
      </c>
      <c r="C304" s="807">
        <f>IF(ISBLANK(POLJ3!C8),"-",POLJ3!C8)</f>
        <v>620</v>
      </c>
      <c r="D304" s="1164">
        <f>IF(ISBLANK(POLJ3!D8),"-",POLJ3!D8)</f>
        <v>4136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468.57</v>
      </c>
      <c r="C310" s="1165"/>
      <c r="D310" s="3"/>
      <c r="E310" s="5"/>
      <c r="F310" s="5"/>
      <c r="G310" s="815" t="s">
        <v>854</v>
      </c>
      <c r="H310" s="816">
        <f>IF(ISBLANK(POLJ2!H3),"-",POLJ2!H3)</f>
        <v>4355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9155.1299999999992</v>
      </c>
      <c r="C311" s="1154"/>
      <c r="D311" s="3"/>
      <c r="E311" s="5"/>
      <c r="F311" s="5"/>
      <c r="G311" s="810" t="s">
        <v>855</v>
      </c>
      <c r="H311" s="248">
        <f>IF(ISBLANK(POLJ2!H4),"-",POLJ2!H4)</f>
        <v>17810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1451.49</v>
      </c>
      <c r="C312" s="1154"/>
      <c r="D312" s="3"/>
      <c r="E312" s="5"/>
      <c r="F312" s="5"/>
      <c r="G312" s="810" t="s">
        <v>856</v>
      </c>
      <c r="H312" s="248">
        <f>IF(ISBLANK(POLJ2!H5),"-",POLJ2!H5)</f>
        <v>28158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61.26</v>
      </c>
      <c r="C313" s="1154"/>
      <c r="D313" s="3"/>
      <c r="E313" s="5"/>
      <c r="F313" s="5"/>
      <c r="G313" s="812" t="s">
        <v>857</v>
      </c>
      <c r="H313" s="249">
        <f>IF(ISBLANK(POLJ2!H6),"-",POLJ2!H6)</f>
        <v>89503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0.06</v>
      </c>
      <c r="C314" s="1154"/>
      <c r="D314" s="3"/>
      <c r="E314" s="5"/>
      <c r="F314" s="5"/>
      <c r="G314" s="814" t="s">
        <v>847</v>
      </c>
      <c r="H314" s="817">
        <f>IF(ISBLANK(POLJ2!H7),"-",POLJ2!H7)</f>
        <v>139826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5306.08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16442.59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17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298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32.700000000000003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1307</v>
      </c>
      <c r="I364" s="808">
        <f>IF(ISBLANK(OBRAZ2!I6),"-",OBRAZ2!I6)</f>
        <v>1191</v>
      </c>
      <c r="J364" s="808">
        <f>IF(ISBLANK(OBRAZ2!J6),"-",OBRAZ2!J6)</f>
        <v>116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687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141</v>
      </c>
      <c r="I365" s="416">
        <f>IF(ISBLANK(OBRAZ2!I7),"-",OBRAZ2!I7)</f>
        <v>141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70.099999999999994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356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1.4527845036319613</v>
      </c>
      <c r="I375" s="850">
        <f>IF(ISBLANK(OBRAZ2!C12),"-",OBRAZ2!C21)</f>
        <v>0.99464422341239478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0.37285607755406414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66.020984665052467</v>
      </c>
      <c r="I377" s="851">
        <f>IF(ISBLANK(OBRAZ2!C14),"-",OBRAZ2!C23)</f>
        <v>69.089517980107118</v>
      </c>
      <c r="J377" s="851">
        <f>IF(ISBLANK(OBRAZ2!D14),"-",OBRAZ2!D23)</f>
        <v>73.07979120059656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15.012106537530268</v>
      </c>
      <c r="I379" s="851">
        <f>IF(ISBLANK(OBRAZ2!C16),"-",OBRAZ2!C25)</f>
        <v>11.859219586840092</v>
      </c>
      <c r="J379" s="851">
        <f>IF(ISBLANK(OBRAZ2!D16),"-",OBRAZ2!D25)</f>
        <v>8.6502609992542876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17.514124293785311</v>
      </c>
      <c r="I380" s="852">
        <f>IF(ISBLANK(OBRAZ2!C17),"-",OBRAZ2!C26)</f>
        <v>18.056618209640398</v>
      </c>
      <c r="J380" s="852">
        <f>IF(ISBLANK(OBRAZ2!D17),"-",OBRAZ2!D26)</f>
        <v>17.897091722595079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8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1425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1603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137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51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95.8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461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102.7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14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1767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498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15518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4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84842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113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2.7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2.2000000000000002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91.4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1.0900000000000001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3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7.3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99.7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71.7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3173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7.7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397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5139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20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23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3.5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3.2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17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553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592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9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311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4.2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100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194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5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128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31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6.2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55.5</v>
      </c>
      <c r="F626" s="794" t="str">
        <f>IF(LEN(IZBORI!C4)&gt;0,"(" &amp; IZBORI!C4 &amp; ")", "-")</f>
        <v>(2018)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29.3</v>
      </c>
      <c r="F627" s="796" t="str">
        <f>IF(LEN(IZBORI!C5)&gt;0,"(" &amp; IZBORI!C5 &amp; ")", "-")</f>
        <v>(2018)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149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39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272.16000000000003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2.1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30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522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15300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182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11583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12726.96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34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15.69121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42</v>
      </c>
      <c r="D696" s="3"/>
      <c r="E696" s="5"/>
      <c r="F696" s="5"/>
      <c r="G696" s="837">
        <v>2012</v>
      </c>
      <c r="H696" s="835">
        <f>IF(ISBLANK(INDEKSI2!B5),"-",INDEKSI2!B5)</f>
        <v>30.45</v>
      </c>
      <c r="I696" s="835">
        <f>IF(ISBLANK(INDEKSI2!C5),"-",INDEKSI2!C5)</f>
        <v>71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48.45</v>
      </c>
      <c r="D697" s="3"/>
      <c r="E697" s="5"/>
      <c r="F697" s="5"/>
      <c r="G697" s="838">
        <v>2013</v>
      </c>
      <c r="H697" s="559">
        <f>IF(ISBLANK(INDEKSI2!B6),"-",INDEKSI2!B6)</f>
        <v>31.34</v>
      </c>
      <c r="I697" s="559">
        <f>IF(ISBLANK(INDEKSI2!C6),"-",INDEKSI2!C6)</f>
        <v>79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33.950000000000003</v>
      </c>
      <c r="I698" s="836">
        <f>IF(ISBLANK(INDEKSI2!C7),"-",INDEKSI2!C7)</f>
        <v>59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29283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5525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89172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17105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3.1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32.9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7.3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23.3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31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33.950000000000003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59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15.69121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42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48.45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32.18</v>
      </c>
      <c r="C4" s="721">
        <v>63</v>
      </c>
      <c r="D4" s="710"/>
      <c r="E4" s="711"/>
      <c r="F4" s="712"/>
    </row>
    <row r="5" spans="1:6" x14ac:dyDescent="0.25">
      <c r="A5" s="286">
        <v>2012</v>
      </c>
      <c r="B5" s="614">
        <v>30.45</v>
      </c>
      <c r="C5" s="722">
        <v>71</v>
      </c>
      <c r="D5" s="713"/>
      <c r="E5" s="641"/>
      <c r="F5" s="714"/>
    </row>
    <row r="6" spans="1:6" x14ac:dyDescent="0.25">
      <c r="A6" s="286">
        <v>2013</v>
      </c>
      <c r="B6" s="614">
        <v>31.34</v>
      </c>
      <c r="C6" s="722">
        <v>79</v>
      </c>
      <c r="D6" s="715">
        <v>15.69121</v>
      </c>
      <c r="E6" s="609">
        <v>42</v>
      </c>
      <c r="F6" s="716">
        <v>48.45</v>
      </c>
    </row>
    <row r="7" spans="1:6" x14ac:dyDescent="0.25">
      <c r="A7" s="219">
        <v>2014</v>
      </c>
      <c r="B7" s="615">
        <v>33.950000000000003</v>
      </c>
      <c r="C7" s="723">
        <v>59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4756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2977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4782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468.57</v>
      </c>
      <c r="G3" s="217" t="s">
        <v>765</v>
      </c>
      <c r="H3" s="71">
        <v>4355</v>
      </c>
    </row>
    <row r="4" spans="1:9" x14ac:dyDescent="0.25">
      <c r="A4" s="286" t="s">
        <v>760</v>
      </c>
      <c r="B4" s="214">
        <v>9155.1299999999992</v>
      </c>
      <c r="G4" s="286" t="s">
        <v>766</v>
      </c>
      <c r="H4" s="214">
        <v>17810</v>
      </c>
    </row>
    <row r="5" spans="1:9" x14ac:dyDescent="0.25">
      <c r="A5" s="286" t="s">
        <v>761</v>
      </c>
      <c r="B5" s="214">
        <v>1451.49</v>
      </c>
      <c r="G5" s="286" t="s">
        <v>767</v>
      </c>
      <c r="H5" s="214">
        <v>28158</v>
      </c>
    </row>
    <row r="6" spans="1:9" x14ac:dyDescent="0.25">
      <c r="A6" s="286" t="s">
        <v>762</v>
      </c>
      <c r="B6" s="214">
        <v>61.26</v>
      </c>
      <c r="G6" s="286" t="s">
        <v>768</v>
      </c>
      <c r="H6" s="214">
        <v>89503</v>
      </c>
    </row>
    <row r="7" spans="1:9" x14ac:dyDescent="0.25">
      <c r="A7" s="286" t="s">
        <v>763</v>
      </c>
      <c r="B7" s="214">
        <v>0.06</v>
      </c>
      <c r="G7" s="1" t="s">
        <v>24</v>
      </c>
      <c r="H7" s="288">
        <v>139826</v>
      </c>
    </row>
    <row r="8" spans="1:9" x14ac:dyDescent="0.25">
      <c r="A8" s="287" t="s">
        <v>764</v>
      </c>
      <c r="B8" s="73">
        <v>5306.08</v>
      </c>
    </row>
    <row r="9" spans="1:9" x14ac:dyDescent="0.25">
      <c r="A9" s="1" t="s">
        <v>24</v>
      </c>
      <c r="B9" s="288">
        <v>16442.59</v>
      </c>
      <c r="I9" s="41" t="s">
        <v>876</v>
      </c>
    </row>
    <row r="10" spans="1:9" x14ac:dyDescent="0.25">
      <c r="G10" s="29" t="s">
        <v>775</v>
      </c>
      <c r="H10" s="58">
        <v>11946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4566</v>
      </c>
      <c r="C4" s="55">
        <v>647</v>
      </c>
      <c r="D4" s="110">
        <v>3919</v>
      </c>
    </row>
    <row r="5" spans="1:4" ht="30" customHeight="1" x14ac:dyDescent="0.25">
      <c r="A5" s="274" t="s">
        <v>884</v>
      </c>
      <c r="B5" s="212">
        <v>6453</v>
      </c>
      <c r="C5" s="58">
        <v>4054</v>
      </c>
      <c r="D5" s="160">
        <v>2399</v>
      </c>
    </row>
    <row r="6" spans="1:4" x14ac:dyDescent="0.25">
      <c r="A6" s="274" t="s">
        <v>772</v>
      </c>
      <c r="B6" s="212">
        <v>7</v>
      </c>
      <c r="C6" s="58">
        <v>1</v>
      </c>
      <c r="D6" s="160">
        <v>6</v>
      </c>
    </row>
    <row r="7" spans="1:4" ht="30" x14ac:dyDescent="0.25">
      <c r="A7" s="274" t="s">
        <v>773</v>
      </c>
      <c r="B7" s="212">
        <v>52</v>
      </c>
      <c r="C7" s="58">
        <v>7</v>
      </c>
      <c r="D7" s="160">
        <v>45</v>
      </c>
    </row>
    <row r="8" spans="1:4" x14ac:dyDescent="0.25">
      <c r="A8" s="201" t="s">
        <v>774</v>
      </c>
      <c r="B8" s="72">
        <v>4756</v>
      </c>
      <c r="C8" s="61">
        <v>620</v>
      </c>
      <c r="D8" s="111">
        <v>4136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14.285714285714285</v>
      </c>
      <c r="C14" s="276">
        <f>D6/B6*100</f>
        <v>85.714285714285708</v>
      </c>
    </row>
    <row r="15" spans="1:4" ht="60" x14ac:dyDescent="0.25">
      <c r="A15" s="277" t="s">
        <v>885</v>
      </c>
      <c r="B15" s="282">
        <f>C5/B5*100</f>
        <v>62.823492949015957</v>
      </c>
      <c r="C15" s="278">
        <f>D5/B5*100</f>
        <v>37.176507050984036</v>
      </c>
    </row>
    <row r="16" spans="1:4" ht="30" x14ac:dyDescent="0.25">
      <c r="A16" s="279" t="s">
        <v>821</v>
      </c>
      <c r="B16" s="283">
        <f>C4/B4*100</f>
        <v>14.169951817783618</v>
      </c>
      <c r="C16" s="280">
        <f>D4/B4*100</f>
        <v>85.830048182216373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14.285714285714285</v>
      </c>
      <c r="C21" s="276">
        <f>C14</f>
        <v>85.714285714285708</v>
      </c>
    </row>
    <row r="22" spans="1:3" ht="60" x14ac:dyDescent="0.25">
      <c r="A22" s="277" t="s">
        <v>823</v>
      </c>
      <c r="B22" s="282">
        <f t="shared" ref="B22:C23" si="0">B15</f>
        <v>62.823492949015957</v>
      </c>
      <c r="C22" s="278">
        <f t="shared" si="0"/>
        <v>37.176507050984036</v>
      </c>
    </row>
    <row r="23" spans="1:3" ht="30" x14ac:dyDescent="0.25">
      <c r="A23" s="279" t="s">
        <v>858</v>
      </c>
      <c r="B23" s="285">
        <f t="shared" si="0"/>
        <v>14.169951817783618</v>
      </c>
      <c r="C23" s="284">
        <f t="shared" si="0"/>
        <v>85.830048182216373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17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298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32.700000000000003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687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70.099999999999994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356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1171</v>
      </c>
      <c r="C6" s="973">
        <v>1047</v>
      </c>
      <c r="D6" s="945">
        <v>124</v>
      </c>
      <c r="E6" s="973">
        <v>1239</v>
      </c>
      <c r="F6" s="973">
        <v>1099</v>
      </c>
      <c r="G6" s="945">
        <v>140</v>
      </c>
      <c r="H6" s="599">
        <v>1307</v>
      </c>
      <c r="I6" s="616">
        <v>1191</v>
      </c>
      <c r="J6" s="945">
        <v>116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164</v>
      </c>
      <c r="C7" s="975">
        <v>157</v>
      </c>
      <c r="D7" s="976">
        <v>7</v>
      </c>
      <c r="E7" s="975">
        <v>197</v>
      </c>
      <c r="F7" s="975">
        <v>191</v>
      </c>
      <c r="G7" s="976">
        <v>6</v>
      </c>
      <c r="H7" s="753">
        <v>141</v>
      </c>
      <c r="I7" s="690">
        <v>141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16</v>
      </c>
      <c r="C8" s="978">
        <v>16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18</v>
      </c>
      <c r="C12" s="600">
        <v>13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5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818</v>
      </c>
      <c r="C14" s="751">
        <v>903</v>
      </c>
      <c r="D14" s="751">
        <v>980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186</v>
      </c>
      <c r="C16" s="1029">
        <v>155</v>
      </c>
      <c r="D16" s="751">
        <v>116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217</v>
      </c>
      <c r="C17" s="752">
        <v>236</v>
      </c>
      <c r="D17" s="752">
        <v>240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1.4527845036319613</v>
      </c>
      <c r="C21" s="289">
        <f>C12/SUM(C12:C17)*100</f>
        <v>0.99464422341239478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0.37285607755406414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66.020984665052467</v>
      </c>
      <c r="C23" s="290">
        <f>C14/SUM(C12:C17)*100</f>
        <v>69.089517980107118</v>
      </c>
      <c r="D23" s="290">
        <f>D14/SUM(D12:D17)*100</f>
        <v>73.07979120059656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15.012106537530268</v>
      </c>
      <c r="C25" s="290">
        <f>C16/SUM(C12:C17)*100</f>
        <v>11.859219586840092</v>
      </c>
      <c r="D25" s="290">
        <f>D16/SUM(D12:D17)*100</f>
        <v>8.6502609992542876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17.514124293785311</v>
      </c>
      <c r="C26" s="291">
        <f>C17/SUM(C12:C17)*100</f>
        <v>18.056618209640398</v>
      </c>
      <c r="D26" s="291">
        <f>D17/SUM(D12:D17)*100</f>
        <v>17.897091722595079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23.3</v>
      </c>
      <c r="C7" s="600">
        <v>19.2</v>
      </c>
      <c r="D7" s="600">
        <v>20.2</v>
      </c>
    </row>
    <row r="8" spans="1:6" x14ac:dyDescent="0.25">
      <c r="A8" s="695" t="s">
        <v>944</v>
      </c>
      <c r="B8" s="751">
        <v>24.4</v>
      </c>
      <c r="C8" s="751">
        <v>11.1</v>
      </c>
      <c r="D8" s="751">
        <v>9.8000000000000007</v>
      </c>
    </row>
    <row r="9" spans="1:6" x14ac:dyDescent="0.25">
      <c r="A9" s="696" t="s">
        <v>224</v>
      </c>
      <c r="B9" s="752">
        <v>52.3</v>
      </c>
      <c r="C9" s="752">
        <v>69.7</v>
      </c>
      <c r="D9" s="752">
        <v>70.099999999999994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23.3</v>
      </c>
      <c r="C13" s="697">
        <f t="shared" ref="C13:D13" si="1">IF(ISBLANK(C7),"",C7)</f>
        <v>19.2</v>
      </c>
      <c r="D13" s="697">
        <f t="shared" si="1"/>
        <v>20.2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24.4</v>
      </c>
      <c r="C14" s="698">
        <f t="shared" si="2"/>
        <v>11.1</v>
      </c>
      <c r="D14" s="698">
        <f t="shared" si="2"/>
        <v>9.8000000000000007</v>
      </c>
    </row>
    <row r="15" spans="1:6" x14ac:dyDescent="0.25">
      <c r="A15" s="702" t="s">
        <v>1630</v>
      </c>
      <c r="B15" s="699">
        <f t="shared" si="2"/>
        <v>52.3</v>
      </c>
      <c r="C15" s="699">
        <f t="shared" si="2"/>
        <v>69.7</v>
      </c>
      <c r="D15" s="699">
        <f t="shared" si="2"/>
        <v>70.099999999999994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23.3</v>
      </c>
      <c r="C18" s="697">
        <f t="shared" ref="C18:D18" si="4">IF(ISBLANK(C7),"",C7)</f>
        <v>19.2</v>
      </c>
      <c r="D18" s="697">
        <f t="shared" si="4"/>
        <v>20.2</v>
      </c>
    </row>
    <row r="19" spans="1:5" x14ac:dyDescent="0.25">
      <c r="A19" s="701" t="s">
        <v>1632</v>
      </c>
      <c r="B19" s="698">
        <f t="shared" ref="B19:D20" si="5">IF(ISBLANK(B8),"",B8)</f>
        <v>24.4</v>
      </c>
      <c r="C19" s="698">
        <f t="shared" si="5"/>
        <v>11.1</v>
      </c>
      <c r="D19" s="698">
        <f t="shared" si="5"/>
        <v>9.8000000000000007</v>
      </c>
    </row>
    <row r="20" spans="1:5" x14ac:dyDescent="0.25">
      <c r="A20" s="702" t="s">
        <v>1633</v>
      </c>
      <c r="B20" s="699">
        <f t="shared" si="5"/>
        <v>52.3</v>
      </c>
      <c r="C20" s="699">
        <f t="shared" si="5"/>
        <v>69.7</v>
      </c>
      <c r="D20" s="699">
        <f t="shared" si="5"/>
        <v>70.099999999999994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111.8</v>
      </c>
      <c r="C5" s="611">
        <v>102</v>
      </c>
      <c r="D5" s="1030">
        <v>106.6</v>
      </c>
      <c r="F5" s="28"/>
      <c r="G5" s="693">
        <f>A5</f>
        <v>2020</v>
      </c>
      <c r="H5" s="669">
        <f>IF(ISBLANK(B5),"",B5)</f>
        <v>111.8</v>
      </c>
      <c r="I5" s="618">
        <f t="shared" ref="H5:I7" si="0">IF(ISBLANK(C5),"",C5)</f>
        <v>102</v>
      </c>
    </row>
    <row r="6" spans="1:10" x14ac:dyDescent="0.25">
      <c r="A6" s="749">
        <v>2021</v>
      </c>
      <c r="B6" s="601">
        <v>115.7</v>
      </c>
      <c r="C6" s="612">
        <v>97.5</v>
      </c>
      <c r="D6" s="946">
        <v>105.7</v>
      </c>
      <c r="F6" s="44"/>
      <c r="G6" s="693">
        <f t="shared" ref="G6:G7" si="1">A6</f>
        <v>2021</v>
      </c>
      <c r="H6" s="670">
        <f t="shared" si="0"/>
        <v>115.7</v>
      </c>
      <c r="I6" s="619">
        <f t="shared" si="0"/>
        <v>97.5</v>
      </c>
    </row>
    <row r="7" spans="1:10" x14ac:dyDescent="0.25">
      <c r="A7" s="750">
        <v>2022</v>
      </c>
      <c r="B7" s="601">
        <v>98.3</v>
      </c>
      <c r="C7" s="612">
        <v>101.1</v>
      </c>
      <c r="D7" s="946">
        <v>99.7</v>
      </c>
      <c r="F7" s="44"/>
      <c r="G7" s="693">
        <f t="shared" si="1"/>
        <v>2022</v>
      </c>
      <c r="H7" s="671">
        <f t="shared" si="0"/>
        <v>98.3</v>
      </c>
      <c r="I7" s="620">
        <f t="shared" si="0"/>
        <v>101.1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111.8</v>
      </c>
      <c r="I13" s="618">
        <f>IF(ISBLANK(C5),"",C5)</f>
        <v>102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115.7</v>
      </c>
      <c r="I14" s="619">
        <f t="shared" si="3"/>
        <v>97.5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98.3</v>
      </c>
      <c r="I15" s="620">
        <f t="shared" si="4"/>
        <v>101.1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Aranđelovac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376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19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41301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110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5.4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16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-10.5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74.02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151.80000000000001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2.67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39677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44369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927</v>
      </c>
      <c r="C63" s="548">
        <f>IF(ISBLANK('DEM2'!C7),"-",'DEM2'!C7)</f>
        <v>1027</v>
      </c>
      <c r="D63" s="548"/>
      <c r="E63" s="548">
        <f>IF(ISBLANK('DEM2'!D8),"-",'DEM2'!D8)</f>
        <v>1279</v>
      </c>
      <c r="F63" s="548">
        <f>IF(ISBLANK('DEM2'!C8),"-",'DEM2'!C8)</f>
        <v>1337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1612</v>
      </c>
      <c r="C64" s="317">
        <f>IF(ISBLANK('DEM2'!F7),"-",'DEM2'!F7)</f>
        <v>1682</v>
      </c>
      <c r="D64" s="789"/>
      <c r="E64" s="317">
        <f>IF(ISBLANK('DEM2'!G8),"-",'DEM2'!G8)</f>
        <v>1619</v>
      </c>
      <c r="F64" s="317">
        <f>IF(ISBLANK('DEM2'!F8),"-",'DEM2'!F8)</f>
        <v>1652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933</v>
      </c>
      <c r="C65" s="345">
        <f>IF(ISBLANK('DEM2'!I7),"-",'DEM2'!I7)</f>
        <v>1004</v>
      </c>
      <c r="D65" s="393"/>
      <c r="E65" s="345">
        <f>IF(ISBLANK('DEM2'!J8),"-",'DEM2'!J8)</f>
        <v>883</v>
      </c>
      <c r="F65" s="345">
        <f>IF(ISBLANK('DEM2'!I8),"-",'DEM2'!I8)</f>
        <v>962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3230</v>
      </c>
      <c r="C66" s="317">
        <f>IF(ISBLANK('DEM2'!L7),"-",'DEM2'!L7)</f>
        <v>3466</v>
      </c>
      <c r="D66" s="395"/>
      <c r="E66" s="317">
        <f>IF(ISBLANK('DEM2'!M8),"-",'DEM2'!M8)</f>
        <v>3555</v>
      </c>
      <c r="F66" s="317">
        <f>IF(ISBLANK('DEM2'!L8),"-",'DEM2'!L8)</f>
        <v>3708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3413</v>
      </c>
      <c r="C67" s="317">
        <f>IF(ISBLANK('DEM2'!O7),"-",'DEM2'!O7)</f>
        <v>3610</v>
      </c>
      <c r="D67" s="395"/>
      <c r="E67" s="317">
        <f>IF(ISBLANK('DEM2'!P8),"-",'DEM2'!P8)</f>
        <v>3145</v>
      </c>
      <c r="F67" s="317">
        <f>IF(ISBLANK('DEM2'!O8),"-",'DEM2'!O8)</f>
        <v>3366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13597</v>
      </c>
      <c r="C68" s="414">
        <f>IF(ISBLANK('DEM2'!R7),"-",'DEM2'!R7)</f>
        <v>13768</v>
      </c>
      <c r="D68" s="420"/>
      <c r="E68" s="414">
        <f>IF(ISBLANK('DEM2'!S8),"-",'DEM2'!S8)</f>
        <v>13095</v>
      </c>
      <c r="F68" s="414">
        <f>IF(ISBLANK('DEM2'!R8),"-",'DEM2'!R8)</f>
        <v>13042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21430</v>
      </c>
      <c r="C69" s="463">
        <f>IF(ISBLANK('DEM2'!U7),"-",'DEM2'!U7)</f>
        <v>20648</v>
      </c>
      <c r="D69" s="799"/>
      <c r="E69" s="463">
        <f>IF(ISBLANK('DEM2'!V8),"-",'DEM2'!V8)</f>
        <v>21199</v>
      </c>
      <c r="F69" s="463">
        <f>IF(ISBLANK('DEM2'!U8),"-",'DEM2'!U8)</f>
        <v>20102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</v>
      </c>
      <c r="G115" s="800">
        <f>IF(ISBLANK('DEM2'!E23),"-",'DEM2'!E23)</f>
        <v>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12.9</v>
      </c>
      <c r="G116" s="407">
        <f>IF(ISBLANK('DEM2'!E24),"-",'DEM2'!E24)</f>
        <v>6.4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4.4000000000000004</v>
      </c>
      <c r="G117" s="801">
        <f>IF(ISBLANK('DEM2'!E25),"-",'DEM2'!E25)</f>
        <v>17.5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12034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13780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33.4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73256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2900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78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23.3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31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32.9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7.3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3275964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79319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1187161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680305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28744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237151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5742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73771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1786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1958776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47427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1950785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47233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480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2183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386778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4756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4782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2977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11946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4566</v>
      </c>
      <c r="C300" s="808">
        <f>IF(ISBLANK(POLJ3!C4),"-",POLJ3!C4)</f>
        <v>647</v>
      </c>
      <c r="D300" s="1160">
        <f>IF(ISBLANK(POLJ3!D4),"-",POLJ3!D4)</f>
        <v>3919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6453</v>
      </c>
      <c r="C301" s="789">
        <f>IF(ISBLANK(POLJ3!C5),"-",POLJ3!C5)</f>
        <v>4054</v>
      </c>
      <c r="D301" s="1161">
        <f>IF(ISBLANK(POLJ3!D5),"-",POLJ3!D5)</f>
        <v>2399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7</v>
      </c>
      <c r="C302" s="790">
        <f>IF(ISBLANK(POLJ3!C6),"-",POLJ3!C6)</f>
        <v>1</v>
      </c>
      <c r="D302" s="1162">
        <f>IF(ISBLANK(POLJ3!D6),"-",POLJ3!D6)</f>
        <v>6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52</v>
      </c>
      <c r="C303" s="791">
        <f>IF(ISBLANK(POLJ3!C7),"-",POLJ3!C7)</f>
        <v>7</v>
      </c>
      <c r="D303" s="1163">
        <f>IF(ISBLANK(POLJ3!D7),"-",POLJ3!D7)</f>
        <v>45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4756</v>
      </c>
      <c r="C304" s="807">
        <f>IF(ISBLANK(POLJ3!C8),"-",POLJ3!C8)</f>
        <v>620</v>
      </c>
      <c r="D304" s="1164">
        <f>IF(ISBLANK(POLJ3!D8),"-",POLJ3!D8)</f>
        <v>4136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468.57</v>
      </c>
      <c r="C310" s="1165"/>
      <c r="D310" s="3"/>
      <c r="E310" s="5"/>
      <c r="F310" s="5"/>
      <c r="G310" s="815" t="s">
        <v>765</v>
      </c>
      <c r="H310" s="816">
        <f>IF(ISBLANK(POLJ2!H3),"-",POLJ2!H3)</f>
        <v>4355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9155.1299999999992</v>
      </c>
      <c r="C311" s="1154"/>
      <c r="D311" s="3"/>
      <c r="E311" s="5"/>
      <c r="F311" s="5"/>
      <c r="G311" s="810" t="s">
        <v>766</v>
      </c>
      <c r="H311" s="248">
        <f>IF(ISBLANK(POLJ2!H4),"-",POLJ2!H4)</f>
        <v>17810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1451.49</v>
      </c>
      <c r="C312" s="1154"/>
      <c r="D312" s="3"/>
      <c r="E312" s="5"/>
      <c r="F312" s="5"/>
      <c r="G312" s="810" t="s">
        <v>767</v>
      </c>
      <c r="H312" s="248">
        <f>IF(ISBLANK(POLJ2!H5),"-",POLJ2!H5)</f>
        <v>28158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61.26</v>
      </c>
      <c r="C313" s="1154"/>
      <c r="D313" s="3"/>
      <c r="E313" s="5"/>
      <c r="F313" s="5"/>
      <c r="G313" s="812" t="s">
        <v>768</v>
      </c>
      <c r="H313" s="249">
        <f>IF(ISBLANK(POLJ2!H6),"-",POLJ2!H6)</f>
        <v>89503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0.06</v>
      </c>
      <c r="C314" s="1154"/>
      <c r="D314" s="3"/>
      <c r="E314" s="5"/>
      <c r="F314" s="5"/>
      <c r="G314" s="814" t="s">
        <v>16</v>
      </c>
      <c r="H314" s="817">
        <f>IF(ISBLANK(POLJ2!H7),"-",POLJ2!H7)</f>
        <v>139826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5306.08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16442.59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17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298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32.700000000000003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1307</v>
      </c>
      <c r="I364" s="808">
        <f>IF(ISBLANK(OBRAZ2!I6),"-",OBRAZ2!I6)</f>
        <v>1191</v>
      </c>
      <c r="J364" s="808">
        <f>IF(ISBLANK(OBRAZ2!J6),"-",OBRAZ2!J6)</f>
        <v>116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687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141</v>
      </c>
      <c r="I365" s="789">
        <f>IF(ISBLANK(OBRAZ2!I7),"-",OBRAZ2!I7)</f>
        <v>141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70.099999999999994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356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1.4527845036319613</v>
      </c>
      <c r="I375" s="850">
        <f>IF(ISBLANK(OBRAZ2!C12),"-",OBRAZ2!C21)</f>
        <v>0.99464422341239478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0.37285607755406414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66.020984665052467</v>
      </c>
      <c r="I377" s="851">
        <f>IF(ISBLANK(OBRAZ2!C14),"-",OBRAZ2!C23)</f>
        <v>69.089517980107118</v>
      </c>
      <c r="J377" s="851">
        <f>IF(ISBLANK(OBRAZ2!D14),"-",OBRAZ2!D23)</f>
        <v>73.07979120059656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15.012106537530268</v>
      </c>
      <c r="I379" s="851">
        <f>IF(ISBLANK(OBRAZ2!C16),"-",OBRAZ2!C25)</f>
        <v>11.859219586840092</v>
      </c>
      <c r="J379" s="851">
        <f>IF(ISBLANK(OBRAZ2!D16),"-",OBRAZ2!D25)</f>
        <v>8.6502609992542876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17.514124293785311</v>
      </c>
      <c r="I380" s="852">
        <f>IF(ISBLANK(OBRAZ2!C17),"-",OBRAZ2!C26)</f>
        <v>18.056618209640398</v>
      </c>
      <c r="J380" s="852">
        <f>IF(ISBLANK(OBRAZ2!D17),"-",OBRAZ2!D26)</f>
        <v>17.897091722595079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8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1425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1603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137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51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95.8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461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102.7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14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1767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498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15518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4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84842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113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2.7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2.2000000000000002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91.4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1.0900000000000001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3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7.3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99.7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71.7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3173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7.7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397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5139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20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23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3.5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3.2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17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553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592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9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311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4.2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100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194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5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128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31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6.2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55.5</v>
      </c>
      <c r="F625" s="794" t="str">
        <f>IF(LEN(IZBORI!C4)&gt;0,"(" &amp; IZBORI!C4 &amp; ")", "-")</f>
        <v>(2018)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29.3</v>
      </c>
      <c r="F626" s="796" t="str">
        <f>IF(LEN(IZBORI!C5)&gt;0,"(" &amp; IZBORI!C5 &amp; ")", "-")</f>
        <v>(2018)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149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39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272.16000000000003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2.1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30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522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15300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182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11583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12726.96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34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15.69121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42</v>
      </c>
      <c r="D696" s="315"/>
      <c r="E696" s="314"/>
      <c r="F696" s="5"/>
      <c r="G696" s="837">
        <v>2012</v>
      </c>
      <c r="H696" s="835">
        <f>IF(ISBLANK(INDEKSI2!B5),"-",INDEKSI2!B5)</f>
        <v>30.45</v>
      </c>
      <c r="I696" s="835">
        <f>IF(ISBLANK(INDEKSI2!C5),"-",INDEKSI2!C5)</f>
        <v>71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48.45</v>
      </c>
      <c r="D697" s="315"/>
      <c r="E697" s="314"/>
      <c r="F697" s="5"/>
      <c r="G697" s="838">
        <v>2013</v>
      </c>
      <c r="H697" s="559">
        <f>IF(ISBLANK(INDEKSI2!B6),"-",INDEKSI2!B6)</f>
        <v>31.34</v>
      </c>
      <c r="I697" s="559">
        <f>IF(ISBLANK(INDEKSI2!C6),"-",INDEKSI2!C6)</f>
        <v>79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33.950000000000003</v>
      </c>
      <c r="I698" s="836">
        <f>IF(ISBLANK(INDEKSI2!C7),"-",INDEKSI2!C7)</f>
        <v>59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29283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5525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89172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17105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3.1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19</v>
      </c>
      <c r="D6" s="612">
        <v>9</v>
      </c>
      <c r="E6" s="612">
        <v>10</v>
      </c>
      <c r="F6" s="1033">
        <v>274</v>
      </c>
      <c r="G6" s="612">
        <v>160</v>
      </c>
      <c r="H6" s="980">
        <v>114</v>
      </c>
      <c r="I6" s="1034">
        <v>44.4</v>
      </c>
      <c r="J6" s="612">
        <v>49.9</v>
      </c>
      <c r="K6" s="1035">
        <v>38.4</v>
      </c>
      <c r="L6" s="1033">
        <v>562</v>
      </c>
      <c r="M6" s="612">
        <v>282</v>
      </c>
      <c r="N6" s="1028">
        <v>280</v>
      </c>
      <c r="O6" s="1034">
        <v>62.3</v>
      </c>
      <c r="P6" s="612">
        <v>58.7</v>
      </c>
      <c r="Q6" s="1028">
        <v>66.5</v>
      </c>
      <c r="R6" s="1033">
        <v>403</v>
      </c>
      <c r="S6" s="612">
        <v>204</v>
      </c>
      <c r="T6" s="1035">
        <v>199</v>
      </c>
    </row>
    <row r="7" spans="1:20" x14ac:dyDescent="0.25">
      <c r="A7" s="286">
        <v>2021</v>
      </c>
      <c r="B7" s="602">
        <v>1</v>
      </c>
      <c r="C7" s="601">
        <v>16</v>
      </c>
      <c r="D7" s="612">
        <v>9</v>
      </c>
      <c r="E7" s="612">
        <v>7</v>
      </c>
      <c r="F7" s="1033">
        <v>286</v>
      </c>
      <c r="G7" s="612">
        <v>163</v>
      </c>
      <c r="H7" s="980">
        <v>123</v>
      </c>
      <c r="I7" s="1034">
        <v>57.6</v>
      </c>
      <c r="J7" s="612">
        <v>63.6</v>
      </c>
      <c r="K7" s="1035">
        <v>51.1</v>
      </c>
      <c r="L7" s="1033">
        <v>630</v>
      </c>
      <c r="M7" s="612">
        <v>303</v>
      </c>
      <c r="N7" s="1028">
        <v>327</v>
      </c>
      <c r="O7" s="1034">
        <v>77.5</v>
      </c>
      <c r="P7" s="612">
        <v>70.2</v>
      </c>
      <c r="Q7" s="1028">
        <v>85.7</v>
      </c>
      <c r="R7" s="1033">
        <v>391</v>
      </c>
      <c r="S7" s="612">
        <v>199</v>
      </c>
      <c r="T7" s="1035">
        <v>192</v>
      </c>
    </row>
    <row r="8" spans="1:20" x14ac:dyDescent="0.25">
      <c r="A8" s="219">
        <v>2022</v>
      </c>
      <c r="B8" s="617">
        <v>1</v>
      </c>
      <c r="C8" s="947">
        <v>17</v>
      </c>
      <c r="D8" s="981">
        <v>8</v>
      </c>
      <c r="E8" s="981">
        <v>9</v>
      </c>
      <c r="F8" s="1036">
        <v>298</v>
      </c>
      <c r="G8" s="981">
        <v>164</v>
      </c>
      <c r="H8" s="979">
        <v>134</v>
      </c>
      <c r="I8" s="754">
        <v>32.700000000000003</v>
      </c>
      <c r="J8" s="981">
        <v>35.6</v>
      </c>
      <c r="K8" s="1037">
        <v>29.8</v>
      </c>
      <c r="L8" s="1036">
        <v>687</v>
      </c>
      <c r="M8" s="981">
        <v>349</v>
      </c>
      <c r="N8" s="691">
        <v>338</v>
      </c>
      <c r="O8" s="754">
        <v>70.099999999999994</v>
      </c>
      <c r="P8" s="981">
        <v>69.400000000000006</v>
      </c>
      <c r="Q8" s="691">
        <v>70.8</v>
      </c>
      <c r="R8" s="1036">
        <v>356</v>
      </c>
      <c r="S8" s="981">
        <v>187</v>
      </c>
      <c r="T8" s="1037">
        <v>169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8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1425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1603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137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51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95.8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461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102.7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14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91.22919334186939</v>
      </c>
      <c r="C21" s="739">
        <f>B10/(B7+B10)*100</f>
        <v>8.770806658130601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96.916565900846436</v>
      </c>
      <c r="C22" s="739">
        <f>B11/(B8+B11)*100</f>
        <v>3.0834340991535671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91.22919334186939</v>
      </c>
      <c r="C26" s="739">
        <f>C21</f>
        <v>8.770806658130601</v>
      </c>
    </row>
    <row r="27" spans="1:10" ht="24.75" x14ac:dyDescent="0.25">
      <c r="A27" s="742" t="s">
        <v>1407</v>
      </c>
      <c r="B27" s="739">
        <f>B22</f>
        <v>96.916565900846436</v>
      </c>
      <c r="C27" s="739">
        <f>C22</f>
        <v>3.0834340991535671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5</v>
      </c>
      <c r="C5" s="1095">
        <v>6</v>
      </c>
      <c r="D5" s="914" t="s">
        <v>5</v>
      </c>
      <c r="E5" s="211"/>
      <c r="F5" s="125">
        <v>2021</v>
      </c>
      <c r="G5" s="70">
        <v>11</v>
      </c>
      <c r="H5" s="55">
        <v>5</v>
      </c>
      <c r="I5" s="110">
        <v>6</v>
      </c>
      <c r="J5" s="70">
        <v>8</v>
      </c>
      <c r="K5" s="55">
        <v>0</v>
      </c>
      <c r="L5" s="110">
        <v>8</v>
      </c>
      <c r="M5" s="70">
        <v>1434</v>
      </c>
      <c r="N5" s="55">
        <v>1671</v>
      </c>
      <c r="O5" s="70">
        <v>150</v>
      </c>
      <c r="P5" s="110">
        <v>54</v>
      </c>
    </row>
    <row r="6" spans="1:16" x14ac:dyDescent="0.25">
      <c r="A6" s="923" t="s">
        <v>259</v>
      </c>
      <c r="B6" s="1096">
        <v>0</v>
      </c>
      <c r="C6" s="1097">
        <v>8</v>
      </c>
      <c r="D6" s="915" t="s">
        <v>5</v>
      </c>
      <c r="E6" s="254"/>
      <c r="F6" s="125">
        <v>2022</v>
      </c>
      <c r="G6" s="212">
        <v>11</v>
      </c>
      <c r="H6" s="58">
        <v>5</v>
      </c>
      <c r="I6" s="160">
        <v>6</v>
      </c>
      <c r="J6" s="212">
        <v>8</v>
      </c>
      <c r="K6" s="58">
        <v>0</v>
      </c>
      <c r="L6" s="160">
        <v>8</v>
      </c>
      <c r="M6" s="212">
        <v>1425</v>
      </c>
      <c r="N6" s="58">
        <v>1603</v>
      </c>
      <c r="O6" s="212">
        <v>137</v>
      </c>
      <c r="P6" s="160">
        <v>51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11</v>
      </c>
      <c r="H7" s="94">
        <v>5</v>
      </c>
      <c r="I7" s="169">
        <v>6</v>
      </c>
      <c r="J7" s="167"/>
      <c r="K7" s="94"/>
      <c r="L7" s="169"/>
      <c r="M7" s="167">
        <v>1523</v>
      </c>
      <c r="N7" s="94">
        <v>1644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5</v>
      </c>
      <c r="C11" s="918">
        <f>IF(ISBLANK(C5),"",C5)</f>
        <v>6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8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98.5</v>
      </c>
      <c r="C5" s="611">
        <v>98.6</v>
      </c>
      <c r="D5" s="945">
        <v>98.5</v>
      </c>
      <c r="E5" s="610"/>
      <c r="F5" s="611"/>
      <c r="G5" s="945"/>
      <c r="H5" s="610"/>
      <c r="I5" s="611"/>
      <c r="J5" s="945"/>
      <c r="K5" s="610">
        <v>489</v>
      </c>
      <c r="L5" s="611">
        <v>259</v>
      </c>
      <c r="M5" s="945">
        <v>230</v>
      </c>
      <c r="N5" s="610">
        <v>107.4</v>
      </c>
      <c r="O5" s="611">
        <v>106.6</v>
      </c>
      <c r="P5" s="945">
        <v>108.4</v>
      </c>
      <c r="Q5" s="610">
        <v>0.3</v>
      </c>
      <c r="R5" s="611">
        <v>0.3</v>
      </c>
      <c r="S5" s="945">
        <v>0.4</v>
      </c>
    </row>
    <row r="6" spans="1:19" x14ac:dyDescent="0.25">
      <c r="A6" s="286">
        <v>2021</v>
      </c>
      <c r="B6" s="457">
        <v>99.1</v>
      </c>
      <c r="C6" s="458">
        <v>97.8</v>
      </c>
      <c r="D6" s="976">
        <v>100.4</v>
      </c>
      <c r="E6" s="457">
        <v>11</v>
      </c>
      <c r="F6" s="458">
        <v>7</v>
      </c>
      <c r="G6" s="976">
        <v>4</v>
      </c>
      <c r="H6" s="457">
        <v>30</v>
      </c>
      <c r="I6" s="458">
        <v>12</v>
      </c>
      <c r="J6" s="976">
        <v>18</v>
      </c>
      <c r="K6" s="457">
        <v>440</v>
      </c>
      <c r="L6" s="458">
        <v>241</v>
      </c>
      <c r="M6" s="976">
        <v>199</v>
      </c>
      <c r="N6" s="457">
        <v>98.2</v>
      </c>
      <c r="O6" s="458">
        <v>101.3</v>
      </c>
      <c r="P6" s="976">
        <v>94.8</v>
      </c>
      <c r="Q6" s="457">
        <v>0.1</v>
      </c>
      <c r="R6" s="458">
        <v>0.2</v>
      </c>
      <c r="S6" s="976">
        <v>0</v>
      </c>
    </row>
    <row r="7" spans="1:19" x14ac:dyDescent="0.25">
      <c r="A7" s="286">
        <v>2022</v>
      </c>
      <c r="B7" s="601">
        <v>95.8</v>
      </c>
      <c r="C7" s="612">
        <v>96.8</v>
      </c>
      <c r="D7" s="980">
        <v>94.7</v>
      </c>
      <c r="E7" s="601">
        <v>11</v>
      </c>
      <c r="F7" s="612">
        <v>7</v>
      </c>
      <c r="G7" s="980">
        <v>4</v>
      </c>
      <c r="H7" s="601">
        <v>15</v>
      </c>
      <c r="I7" s="612">
        <v>5</v>
      </c>
      <c r="J7" s="980">
        <v>10</v>
      </c>
      <c r="K7" s="601">
        <v>461</v>
      </c>
      <c r="L7" s="612">
        <v>231</v>
      </c>
      <c r="M7" s="980">
        <v>230</v>
      </c>
      <c r="N7" s="601">
        <v>102.7</v>
      </c>
      <c r="O7" s="612">
        <v>102.7</v>
      </c>
      <c r="P7" s="980">
        <v>102.7</v>
      </c>
      <c r="Q7" s="601">
        <v>0.1</v>
      </c>
      <c r="R7" s="612">
        <v>-0.4</v>
      </c>
      <c r="S7" s="980">
        <v>0.7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14</v>
      </c>
      <c r="I8" s="981">
        <v>6</v>
      </c>
      <c r="J8" s="979">
        <v>8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0.7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1187161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28744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243</v>
      </c>
      <c r="C5" s="616">
        <v>191</v>
      </c>
      <c r="D5" s="616">
        <v>52</v>
      </c>
      <c r="E5" s="599">
        <v>993</v>
      </c>
      <c r="F5" s="616">
        <v>516</v>
      </c>
      <c r="G5" s="945">
        <v>477</v>
      </c>
      <c r="H5" s="616">
        <v>586</v>
      </c>
      <c r="I5" s="616">
        <v>241</v>
      </c>
      <c r="J5" s="616">
        <v>345</v>
      </c>
      <c r="K5" s="217">
        <f>SUM(B5,E5,H5)</f>
        <v>1822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208</v>
      </c>
      <c r="C6" s="612">
        <v>168</v>
      </c>
      <c r="D6" s="946">
        <v>40</v>
      </c>
      <c r="E6" s="601">
        <v>977</v>
      </c>
      <c r="F6" s="612">
        <v>504</v>
      </c>
      <c r="G6" s="946">
        <v>473</v>
      </c>
      <c r="H6" s="601">
        <v>573</v>
      </c>
      <c r="I6" s="612">
        <v>246</v>
      </c>
      <c r="J6" s="612">
        <v>327</v>
      </c>
      <c r="K6" s="218">
        <f>SUM(B6,E6,H6)</f>
        <v>1758</v>
      </c>
      <c r="M6" s="105" t="s">
        <v>284</v>
      </c>
      <c r="N6" s="171">
        <f>IF(ISBLANK(J7),"",J7)</f>
        <v>317</v>
      </c>
      <c r="O6" s="80">
        <f>IF(ISBLANK(I7),"",I7)</f>
        <v>228</v>
      </c>
      <c r="P6" s="211"/>
    </row>
    <row r="7" spans="1:17" ht="24.75" x14ac:dyDescent="0.25">
      <c r="A7" s="218">
        <v>2023</v>
      </c>
      <c r="B7" s="601">
        <v>216</v>
      </c>
      <c r="C7" s="612">
        <v>185</v>
      </c>
      <c r="D7" s="946">
        <v>31</v>
      </c>
      <c r="E7" s="601">
        <v>1006</v>
      </c>
      <c r="F7" s="612">
        <v>526</v>
      </c>
      <c r="G7" s="946">
        <v>480</v>
      </c>
      <c r="H7" s="601">
        <v>545</v>
      </c>
      <c r="I7" s="612">
        <v>228</v>
      </c>
      <c r="J7" s="612">
        <v>317</v>
      </c>
      <c r="K7" s="218">
        <f>SUM(B7,E7,H7)</f>
        <v>1767</v>
      </c>
      <c r="M7" s="106" t="s">
        <v>285</v>
      </c>
      <c r="N7" s="220">
        <f>IF(ISBLANK(G7),"",G7)</f>
        <v>480</v>
      </c>
      <c r="O7" s="107">
        <f>IF(ISBLANK(F7),"",F7)</f>
        <v>526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31</v>
      </c>
      <c r="O8" s="83">
        <f>IF(ISBLANK(C7),"",C7)</f>
        <v>185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317</v>
      </c>
      <c r="O13" s="80">
        <f>IF(ISBLANK(I7),"",I7)</f>
        <v>228</v>
      </c>
      <c r="P13" s="211"/>
    </row>
    <row r="14" spans="1:17" ht="27.75" customHeight="1" x14ac:dyDescent="0.25">
      <c r="M14" s="106" t="s">
        <v>515</v>
      </c>
      <c r="N14" s="220">
        <f>IF(ISBLANK(G7),"",G7)</f>
        <v>480</v>
      </c>
      <c r="O14" s="107">
        <f>IF(ISBLANK(F7),"",F7)</f>
        <v>526</v>
      </c>
      <c r="P14" s="211"/>
    </row>
    <row r="15" spans="1:17" ht="26.25" customHeight="1" x14ac:dyDescent="0.25">
      <c r="M15" s="108" t="s">
        <v>516</v>
      </c>
      <c r="N15" s="170">
        <f>IF(ISBLANK(D7),"",D7)</f>
        <v>31</v>
      </c>
      <c r="O15" s="83">
        <f>IF(ISBLANK(C7),"",C7)</f>
        <v>185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68</v>
      </c>
      <c r="C21" s="616">
        <v>51</v>
      </c>
      <c r="D21" s="616">
        <v>17</v>
      </c>
      <c r="E21" s="599">
        <v>248</v>
      </c>
      <c r="F21" s="616">
        <v>142</v>
      </c>
      <c r="G21" s="945">
        <v>106</v>
      </c>
      <c r="H21" s="616">
        <v>119</v>
      </c>
      <c r="I21" s="616">
        <v>43</v>
      </c>
      <c r="J21" s="616">
        <v>76</v>
      </c>
      <c r="K21" s="217">
        <f>SUM(B21,E21,H21)</f>
        <v>435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100</v>
      </c>
      <c r="C22" s="1028">
        <v>73</v>
      </c>
      <c r="D22" s="980">
        <v>27</v>
      </c>
      <c r="E22" s="1034">
        <v>259</v>
      </c>
      <c r="F22" s="1028">
        <v>144</v>
      </c>
      <c r="G22" s="980">
        <v>115</v>
      </c>
      <c r="H22" s="1034">
        <v>112</v>
      </c>
      <c r="I22" s="1028">
        <v>39</v>
      </c>
      <c r="J22" s="1028">
        <v>73</v>
      </c>
      <c r="K22" s="218">
        <f>SUM(B22,E22,H22)</f>
        <v>471</v>
      </c>
      <c r="M22" s="105" t="s">
        <v>284</v>
      </c>
      <c r="N22" s="171">
        <f>IF(ISBLANK(J23),"",J23)</f>
        <v>88</v>
      </c>
      <c r="O22" s="80">
        <f>IF(ISBLANK(I23),"",I23)</f>
        <v>64</v>
      </c>
      <c r="P22" s="211"/>
    </row>
    <row r="23" spans="1:17" ht="24.75" x14ac:dyDescent="0.25">
      <c r="A23" s="218">
        <v>2022</v>
      </c>
      <c r="B23" s="1034">
        <v>94</v>
      </c>
      <c r="C23" s="1028">
        <v>72</v>
      </c>
      <c r="D23" s="980">
        <v>22</v>
      </c>
      <c r="E23" s="1034">
        <v>252</v>
      </c>
      <c r="F23" s="1028">
        <v>128</v>
      </c>
      <c r="G23" s="980">
        <v>124</v>
      </c>
      <c r="H23" s="1034">
        <v>152</v>
      </c>
      <c r="I23" s="1028">
        <v>64</v>
      </c>
      <c r="J23" s="1028">
        <v>88</v>
      </c>
      <c r="K23" s="218">
        <f>SUM(B23,E23,H23)</f>
        <v>498</v>
      </c>
      <c r="M23" s="106" t="s">
        <v>285</v>
      </c>
      <c r="N23" s="220">
        <f>IF(ISBLANK(G23),"",G23)</f>
        <v>124</v>
      </c>
      <c r="O23" s="107">
        <f>IF(ISBLANK(F23),"",F23)</f>
        <v>128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22</v>
      </c>
      <c r="O24" s="109">
        <f>IF(ISBLANK(C23),"",C23)</f>
        <v>72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88</v>
      </c>
      <c r="O29" s="80">
        <f>IF(ISBLANK(I23),"",I23)</f>
        <v>64</v>
      </c>
      <c r="P29" s="211"/>
    </row>
    <row r="30" spans="1:17" ht="27.75" customHeight="1" x14ac:dyDescent="0.25">
      <c r="M30" s="106" t="s">
        <v>515</v>
      </c>
      <c r="N30" s="220">
        <f>IF(ISBLANK(G23),"",G23)</f>
        <v>124</v>
      </c>
      <c r="O30" s="107">
        <f>IF(ISBLANK(F23),"",F23)</f>
        <v>128</v>
      </c>
      <c r="P30" s="211"/>
    </row>
    <row r="31" spans="1:17" ht="27.75" customHeight="1" x14ac:dyDescent="0.25">
      <c r="M31" s="108" t="s">
        <v>516</v>
      </c>
      <c r="N31" s="221">
        <f>IF(ISBLANK(D23),"",D23)</f>
        <v>22</v>
      </c>
      <c r="O31" s="109">
        <f>IF(ISBLANK(C23),"",C23)</f>
        <v>72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680305</v>
      </c>
      <c r="D5" s="253"/>
    </row>
    <row r="6" spans="1:4" ht="30" x14ac:dyDescent="0.25">
      <c r="A6" s="686" t="s">
        <v>474</v>
      </c>
      <c r="B6" s="617">
        <v>506856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-1.3</v>
      </c>
      <c r="J5" s="611">
        <v>-0.4</v>
      </c>
      <c r="K5" s="945">
        <v>-2.2999999999999998</v>
      </c>
      <c r="L5" s="610"/>
      <c r="M5" s="611"/>
      <c r="N5" s="945"/>
    </row>
    <row r="6" spans="1:14" x14ac:dyDescent="0.25">
      <c r="A6" s="286">
        <v>2021</v>
      </c>
      <c r="B6" s="457">
        <v>3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0.7</v>
      </c>
      <c r="J6" s="458">
        <v>1.1000000000000001</v>
      </c>
      <c r="K6" s="976">
        <v>0.2</v>
      </c>
      <c r="L6" s="457"/>
      <c r="M6" s="458"/>
      <c r="N6" s="976"/>
    </row>
    <row r="7" spans="1:14" x14ac:dyDescent="0.25">
      <c r="A7" s="286">
        <v>2022</v>
      </c>
      <c r="B7" s="601">
        <v>3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0.7</v>
      </c>
      <c r="J7" s="612">
        <v>0.7</v>
      </c>
      <c r="K7" s="980">
        <v>0.6</v>
      </c>
      <c r="L7" s="601"/>
      <c r="M7" s="612"/>
      <c r="N7" s="980"/>
    </row>
    <row r="8" spans="1:14" x14ac:dyDescent="0.25">
      <c r="A8" s="219">
        <v>2023</v>
      </c>
      <c r="B8" s="947">
        <v>3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47</v>
      </c>
      <c r="C5" s="207">
        <v>36</v>
      </c>
      <c r="G5" s="113"/>
      <c r="H5" s="174" t="s">
        <v>586</v>
      </c>
      <c r="I5" s="207">
        <v>44</v>
      </c>
      <c r="J5" s="207">
        <v>35</v>
      </c>
    </row>
    <row r="6" spans="1:13" ht="15" customHeight="1" x14ac:dyDescent="0.25">
      <c r="A6" s="175" t="s">
        <v>587</v>
      </c>
      <c r="B6" s="208">
        <v>554</v>
      </c>
      <c r="C6" s="208">
        <v>90</v>
      </c>
      <c r="G6" s="113"/>
      <c r="H6" s="175" t="s">
        <v>587</v>
      </c>
      <c r="I6" s="208">
        <v>144</v>
      </c>
      <c r="J6" s="208">
        <v>53</v>
      </c>
    </row>
    <row r="7" spans="1:13" ht="15" customHeight="1" x14ac:dyDescent="0.25">
      <c r="A7" s="175" t="s">
        <v>588</v>
      </c>
      <c r="B7" s="208">
        <v>2946</v>
      </c>
      <c r="C7" s="208">
        <v>1719</v>
      </c>
      <c r="G7" s="113"/>
      <c r="H7" s="175" t="s">
        <v>588</v>
      </c>
      <c r="I7" s="208">
        <v>1138</v>
      </c>
      <c r="J7" s="208">
        <v>497</v>
      </c>
    </row>
    <row r="8" spans="1:13" ht="15" customHeight="1" x14ac:dyDescent="0.25">
      <c r="A8" s="175" t="s">
        <v>589</v>
      </c>
      <c r="B8" s="208">
        <v>4571</v>
      </c>
      <c r="C8" s="208">
        <v>4036</v>
      </c>
      <c r="G8" s="113"/>
      <c r="H8" s="175" t="s">
        <v>589</v>
      </c>
      <c r="I8" s="208">
        <v>3520</v>
      </c>
      <c r="J8" s="208">
        <v>2864</v>
      </c>
    </row>
    <row r="9" spans="1:13" ht="15" customHeight="1" x14ac:dyDescent="0.25">
      <c r="A9" s="175" t="s">
        <v>590</v>
      </c>
      <c r="B9" s="208">
        <v>9699</v>
      </c>
      <c r="C9" s="208">
        <v>11067</v>
      </c>
      <c r="G9" s="113"/>
      <c r="H9" s="175" t="s">
        <v>590</v>
      </c>
      <c r="I9" s="208">
        <v>10060</v>
      </c>
      <c r="J9" s="208">
        <v>11104</v>
      </c>
    </row>
    <row r="10" spans="1:13" ht="15" customHeight="1" x14ac:dyDescent="0.25">
      <c r="A10" s="175" t="s">
        <v>591</v>
      </c>
      <c r="B10" s="208">
        <v>1125</v>
      </c>
      <c r="C10" s="208">
        <v>1029</v>
      </c>
      <c r="G10" s="113"/>
      <c r="H10" s="175" t="s">
        <v>591</v>
      </c>
      <c r="I10" s="208">
        <v>1163</v>
      </c>
      <c r="J10" s="208">
        <v>955</v>
      </c>
    </row>
    <row r="11" spans="1:13" ht="15" customHeight="1" x14ac:dyDescent="0.25">
      <c r="A11" s="176" t="s">
        <v>592</v>
      </c>
      <c r="B11" s="209">
        <v>1348</v>
      </c>
      <c r="C11" s="209">
        <v>1189</v>
      </c>
      <c r="G11" s="113"/>
      <c r="H11" s="176" t="s">
        <v>592</v>
      </c>
      <c r="I11" s="209">
        <v>2222</v>
      </c>
      <c r="J11" s="209">
        <v>1595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47</v>
      </c>
      <c r="C17" s="178">
        <f>IF(ISBLANK(C5),"0",C5)</f>
        <v>36</v>
      </c>
      <c r="G17" s="113"/>
      <c r="H17" s="174" t="s">
        <v>586</v>
      </c>
      <c r="I17" s="177">
        <f>IF(ISBLANK(I5),"0",I5)</f>
        <v>44</v>
      </c>
      <c r="J17" s="178">
        <f>IF(ISBLANK(J5),"0",J5)</f>
        <v>35</v>
      </c>
    </row>
    <row r="18" spans="1:13" ht="15" customHeight="1" x14ac:dyDescent="0.25">
      <c r="A18" s="175" t="s">
        <v>587</v>
      </c>
      <c r="B18" s="179">
        <f t="shared" ref="B18:C18" si="0">IF(ISBLANK(B6),"0",B6)</f>
        <v>554</v>
      </c>
      <c r="C18" s="180">
        <f t="shared" si="0"/>
        <v>90</v>
      </c>
      <c r="G18" s="113"/>
      <c r="H18" s="175" t="s">
        <v>587</v>
      </c>
      <c r="I18" s="179">
        <f t="shared" ref="I18:J18" si="1">IF(ISBLANK(I6),"0",I6)</f>
        <v>144</v>
      </c>
      <c r="J18" s="180">
        <f t="shared" si="1"/>
        <v>53</v>
      </c>
    </row>
    <row r="19" spans="1:13" ht="15" customHeight="1" x14ac:dyDescent="0.25">
      <c r="A19" s="175" t="s">
        <v>588</v>
      </c>
      <c r="B19" s="179">
        <f t="shared" ref="B19:C19" si="2">IF(ISBLANK(B7),"0",B7)</f>
        <v>2946</v>
      </c>
      <c r="C19" s="180">
        <f t="shared" si="2"/>
        <v>1719</v>
      </c>
      <c r="G19" s="113"/>
      <c r="H19" s="175" t="s">
        <v>588</v>
      </c>
      <c r="I19" s="179">
        <f t="shared" ref="I19:J19" si="3">IF(ISBLANK(I7),"0",I7)</f>
        <v>1138</v>
      </c>
      <c r="J19" s="180">
        <f t="shared" si="3"/>
        <v>497</v>
      </c>
    </row>
    <row r="20" spans="1:13" ht="15" customHeight="1" x14ac:dyDescent="0.25">
      <c r="A20" s="175" t="s">
        <v>589</v>
      </c>
      <c r="B20" s="179">
        <f t="shared" ref="B20:C20" si="4">IF(ISBLANK(B8),"0",B8)</f>
        <v>4571</v>
      </c>
      <c r="C20" s="180">
        <f t="shared" si="4"/>
        <v>4036</v>
      </c>
      <c r="G20" s="113"/>
      <c r="H20" s="175" t="s">
        <v>589</v>
      </c>
      <c r="I20" s="179">
        <f t="shared" ref="I20:J20" si="5">IF(ISBLANK(I8),"0",I8)</f>
        <v>3520</v>
      </c>
      <c r="J20" s="180">
        <f t="shared" si="5"/>
        <v>2864</v>
      </c>
    </row>
    <row r="21" spans="1:13" ht="15" customHeight="1" x14ac:dyDescent="0.25">
      <c r="A21" s="175" t="s">
        <v>590</v>
      </c>
      <c r="B21" s="179">
        <f t="shared" ref="B21:C21" si="6">IF(ISBLANK(B9),"0",B9)</f>
        <v>9699</v>
      </c>
      <c r="C21" s="180">
        <f t="shared" si="6"/>
        <v>11067</v>
      </c>
      <c r="G21" s="113"/>
      <c r="H21" s="175" t="s">
        <v>590</v>
      </c>
      <c r="I21" s="179">
        <f t="shared" ref="I21:J21" si="7">IF(ISBLANK(I9),"0",I9)</f>
        <v>10060</v>
      </c>
      <c r="J21" s="180">
        <f t="shared" si="7"/>
        <v>11104</v>
      </c>
    </row>
    <row r="22" spans="1:13" ht="15" customHeight="1" x14ac:dyDescent="0.25">
      <c r="A22" s="175" t="s">
        <v>591</v>
      </c>
      <c r="B22" s="179">
        <f t="shared" ref="B22:C22" si="8">IF(ISBLANK(B10),"0",B10)</f>
        <v>1125</v>
      </c>
      <c r="C22" s="180">
        <f t="shared" si="8"/>
        <v>1029</v>
      </c>
      <c r="G22" s="113"/>
      <c r="H22" s="175" t="s">
        <v>591</v>
      </c>
      <c r="I22" s="179">
        <f t="shared" ref="I22:J22" si="9">IF(ISBLANK(I10),"0",I10)</f>
        <v>1163</v>
      </c>
      <c r="J22" s="180">
        <f t="shared" si="9"/>
        <v>955</v>
      </c>
    </row>
    <row r="23" spans="1:13" ht="15" customHeight="1" x14ac:dyDescent="0.25">
      <c r="A23" s="176" t="s">
        <v>592</v>
      </c>
      <c r="B23" s="181">
        <f t="shared" ref="B23:C23" si="10">IF(ISBLANK(B11),"0",B11)</f>
        <v>1348</v>
      </c>
      <c r="C23" s="182">
        <f t="shared" si="10"/>
        <v>1189</v>
      </c>
      <c r="G23" s="113"/>
      <c r="H23" s="176" t="s">
        <v>592</v>
      </c>
      <c r="I23" s="181">
        <f t="shared" ref="I23:J23" si="11">IF(ISBLANK(I11),"0",I11)</f>
        <v>2222</v>
      </c>
      <c r="J23" s="182">
        <f t="shared" si="11"/>
        <v>1595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0.23164120256283882</v>
      </c>
      <c r="C29" s="184">
        <f>C17/SUM(C17:C23)*100</f>
        <v>0.18783262026505271</v>
      </c>
      <c r="D29" s="253"/>
      <c r="E29" s="253"/>
      <c r="G29" s="113"/>
      <c r="H29" s="174" t="s">
        <v>593</v>
      </c>
      <c r="I29" s="184">
        <f>I17/SUM(I17:I23)*100</f>
        <v>0.24055546443606146</v>
      </c>
      <c r="J29" s="184">
        <f>J17/SUM(J17:J23)*100</f>
        <v>0.2046424603870666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2.7304090685066535</v>
      </c>
      <c r="C30" s="185">
        <f>C18/SUM(C17:C23)*100</f>
        <v>0.46958155066263174</v>
      </c>
      <c r="D30" s="253"/>
      <c r="E30" s="253"/>
      <c r="G30" s="113"/>
      <c r="H30" s="175" t="s">
        <v>594</v>
      </c>
      <c r="I30" s="185">
        <f>I18/SUM(I17:I23)*100</f>
        <v>0.78727242906347383</v>
      </c>
      <c r="J30" s="185">
        <f>J18/SUM(J17:J23)*100</f>
        <v>0.30988715430041514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14.519467718087729</v>
      </c>
      <c r="C31" s="185">
        <f>C19/SUM(C17:C23)*100</f>
        <v>8.969007617656267</v>
      </c>
      <c r="D31" s="253"/>
      <c r="E31" s="253"/>
      <c r="G31" s="113"/>
      <c r="H31" s="175" t="s">
        <v>595</v>
      </c>
      <c r="I31" s="185">
        <f>I19/SUM(I17:I23)*100</f>
        <v>6.2216390574599529</v>
      </c>
      <c r="J31" s="185">
        <f>J19/SUM(J17:J23)*100</f>
        <v>2.9059229374963453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22.528339083292263</v>
      </c>
      <c r="C32" s="185">
        <f>C20/SUM(C17:C23)*100</f>
        <v>21.058123760826465</v>
      </c>
      <c r="D32" s="253"/>
      <c r="E32" s="253"/>
      <c r="G32" s="113"/>
      <c r="H32" s="175" t="s">
        <v>596</v>
      </c>
      <c r="I32" s="185">
        <f>I20/SUM(I17:I23)*100</f>
        <v>19.244437154884917</v>
      </c>
      <c r="J32" s="185">
        <f>J20/SUM(J17:J23)*100</f>
        <v>16.74560018710168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47.801872843765402</v>
      </c>
      <c r="C33" s="185">
        <f>C21/SUM(C17:C23)*100</f>
        <v>57.742878013148278</v>
      </c>
      <c r="D33" s="253"/>
      <c r="E33" s="253"/>
      <c r="G33" s="113"/>
      <c r="H33" s="175" t="s">
        <v>597</v>
      </c>
      <c r="I33" s="185">
        <f>I21/SUM(I17:I23)*100</f>
        <v>54.99972664151769</v>
      </c>
      <c r="J33" s="185">
        <f>J21/SUM(J17:J23)*100</f>
        <v>64.924282289656787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5.544603252833908</v>
      </c>
      <c r="C34" s="185">
        <f>C22/SUM(C17:C23)*100</f>
        <v>5.3688823959094227</v>
      </c>
      <c r="D34" s="253"/>
      <c r="E34" s="253"/>
      <c r="G34" s="113"/>
      <c r="H34" s="175" t="s">
        <v>598</v>
      </c>
      <c r="I34" s="185">
        <f>I22/SUM(I17:I23)*100</f>
        <v>6.3583182986168065</v>
      </c>
      <c r="J34" s="185">
        <f>J22/SUM(J17:J23)*100</f>
        <v>5.5838157048471029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6.643666830951207</v>
      </c>
      <c r="C35" s="186">
        <f>C23/SUM(C17:C23)*100</f>
        <v>6.2036940415318789</v>
      </c>
      <c r="D35" s="253"/>
      <c r="E35" s="253"/>
      <c r="G35" s="113"/>
      <c r="H35" s="176" t="s">
        <v>599</v>
      </c>
      <c r="I35" s="186">
        <f>I23/SUM(I17:I23)*100</f>
        <v>12.148050954021103</v>
      </c>
      <c r="J35" s="186">
        <f>J23/SUM(J17:J23)*100</f>
        <v>9.3258492662106072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0.23164120256283882</v>
      </c>
      <c r="C41" s="184">
        <f t="shared" si="12"/>
        <v>0.18783262026505271</v>
      </c>
      <c r="G41" s="113"/>
      <c r="H41" s="174" t="s">
        <v>601</v>
      </c>
      <c r="I41" s="184">
        <f t="shared" ref="I41:J41" si="13">I29</f>
        <v>0.24055546443606146</v>
      </c>
      <c r="J41" s="184">
        <f t="shared" si="13"/>
        <v>0.2046424603870666</v>
      </c>
    </row>
    <row r="42" spans="1:12" x14ac:dyDescent="0.25">
      <c r="A42" s="175" t="s">
        <v>602</v>
      </c>
      <c r="B42" s="185">
        <f t="shared" si="12"/>
        <v>2.7304090685066535</v>
      </c>
      <c r="C42" s="185">
        <f t="shared" si="12"/>
        <v>0.46958155066263174</v>
      </c>
      <c r="G42" s="113"/>
      <c r="H42" s="175" t="s">
        <v>602</v>
      </c>
      <c r="I42" s="185">
        <f t="shared" ref="I42:J42" si="14">I30</f>
        <v>0.78727242906347383</v>
      </c>
      <c r="J42" s="185">
        <f t="shared" si="14"/>
        <v>0.30988715430041514</v>
      </c>
    </row>
    <row r="43" spans="1:12" x14ac:dyDescent="0.25">
      <c r="A43" s="175" t="s">
        <v>603</v>
      </c>
      <c r="B43" s="185">
        <f t="shared" si="12"/>
        <v>14.519467718087729</v>
      </c>
      <c r="C43" s="185">
        <f t="shared" si="12"/>
        <v>8.969007617656267</v>
      </c>
      <c r="G43" s="113"/>
      <c r="H43" s="175" t="s">
        <v>603</v>
      </c>
      <c r="I43" s="185">
        <f t="shared" ref="I43:J43" si="15">I31</f>
        <v>6.2216390574599529</v>
      </c>
      <c r="J43" s="185">
        <f t="shared" si="15"/>
        <v>2.9059229374963453</v>
      </c>
    </row>
    <row r="44" spans="1:12" x14ac:dyDescent="0.25">
      <c r="A44" s="175" t="s">
        <v>604</v>
      </c>
      <c r="B44" s="185">
        <f t="shared" si="12"/>
        <v>22.528339083292263</v>
      </c>
      <c r="C44" s="185">
        <f t="shared" si="12"/>
        <v>21.058123760826465</v>
      </c>
      <c r="G44" s="113"/>
      <c r="H44" s="175" t="s">
        <v>604</v>
      </c>
      <c r="I44" s="185">
        <f t="shared" ref="I44:J44" si="16">I32</f>
        <v>19.244437154884917</v>
      </c>
      <c r="J44" s="185">
        <f t="shared" si="16"/>
        <v>16.74560018710168</v>
      </c>
    </row>
    <row r="45" spans="1:12" x14ac:dyDescent="0.25">
      <c r="A45" s="175" t="s">
        <v>605</v>
      </c>
      <c r="B45" s="185">
        <f t="shared" si="12"/>
        <v>47.801872843765402</v>
      </c>
      <c r="C45" s="185">
        <f t="shared" si="12"/>
        <v>57.742878013148278</v>
      </c>
      <c r="G45" s="113"/>
      <c r="H45" s="175" t="s">
        <v>605</v>
      </c>
      <c r="I45" s="185">
        <f t="shared" ref="I45:J45" si="17">I33</f>
        <v>54.99972664151769</v>
      </c>
      <c r="J45" s="185">
        <f t="shared" si="17"/>
        <v>64.924282289656787</v>
      </c>
    </row>
    <row r="46" spans="1:12" x14ac:dyDescent="0.25">
      <c r="A46" s="175" t="s">
        <v>606</v>
      </c>
      <c r="B46" s="185">
        <f t="shared" si="12"/>
        <v>5.544603252833908</v>
      </c>
      <c r="C46" s="185">
        <f t="shared" si="12"/>
        <v>5.3688823959094227</v>
      </c>
      <c r="G46" s="113"/>
      <c r="H46" s="175" t="s">
        <v>606</v>
      </c>
      <c r="I46" s="185">
        <f t="shared" ref="I46:J46" si="18">I34</f>
        <v>6.3583182986168065</v>
      </c>
      <c r="J46" s="185">
        <f t="shared" si="18"/>
        <v>5.5838157048471029</v>
      </c>
    </row>
    <row r="47" spans="1:12" x14ac:dyDescent="0.25">
      <c r="A47" s="176" t="s">
        <v>607</v>
      </c>
      <c r="B47" s="186">
        <f t="shared" si="12"/>
        <v>6.643666830951207</v>
      </c>
      <c r="C47" s="186">
        <f t="shared" si="12"/>
        <v>6.2036940415318789</v>
      </c>
      <c r="G47" s="113"/>
      <c r="H47" s="176" t="s">
        <v>607</v>
      </c>
      <c r="I47" s="186">
        <f t="shared" ref="I47:J47" si="19">I35</f>
        <v>12.148050954021103</v>
      </c>
      <c r="J47" s="186">
        <f t="shared" si="19"/>
        <v>9.3258492662106072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11470</v>
      </c>
      <c r="C5" s="207">
        <v>10162</v>
      </c>
      <c r="D5" s="253"/>
      <c r="E5" s="253"/>
      <c r="F5" s="1003"/>
      <c r="H5" s="174" t="s">
        <v>624</v>
      </c>
      <c r="I5" s="207">
        <v>5322</v>
      </c>
      <c r="J5" s="207">
        <v>4407</v>
      </c>
    </row>
    <row r="6" spans="1:10" ht="15" customHeight="1" x14ac:dyDescent="0.25">
      <c r="A6" s="175" t="s">
        <v>625</v>
      </c>
      <c r="B6" s="208">
        <v>3071</v>
      </c>
      <c r="C6" s="208">
        <v>3238</v>
      </c>
      <c r="D6" s="253"/>
      <c r="E6" s="253"/>
      <c r="F6" s="1003"/>
      <c r="H6" s="175" t="s">
        <v>625</v>
      </c>
      <c r="I6" s="208">
        <v>4799</v>
      </c>
      <c r="J6" s="208">
        <v>5581</v>
      </c>
    </row>
    <row r="7" spans="1:10" ht="15" customHeight="1" x14ac:dyDescent="0.25">
      <c r="A7" s="176" t="s">
        <v>626</v>
      </c>
      <c r="B7" s="209">
        <v>5749</v>
      </c>
      <c r="C7" s="209">
        <v>5766</v>
      </c>
      <c r="D7" s="253"/>
      <c r="E7" s="253"/>
      <c r="F7" s="1003"/>
      <c r="H7" s="175" t="s">
        <v>626</v>
      </c>
      <c r="I7" s="208">
        <v>8128</v>
      </c>
      <c r="J7" s="208">
        <v>7060</v>
      </c>
    </row>
    <row r="8" spans="1:10" x14ac:dyDescent="0.25">
      <c r="D8" s="253"/>
      <c r="E8" s="253"/>
      <c r="F8" s="1003"/>
      <c r="H8" s="176" t="s">
        <v>2351</v>
      </c>
      <c r="I8" s="209">
        <v>42</v>
      </c>
      <c r="J8" s="209">
        <v>55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11470</v>
      </c>
      <c r="C13" s="178">
        <f>IF(ISBLANK(C5),"0",C5)</f>
        <v>10162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3071</v>
      </c>
      <c r="C14" s="180">
        <f t="shared" si="0"/>
        <v>3238</v>
      </c>
      <c r="D14" s="253"/>
      <c r="E14" s="253"/>
      <c r="F14" s="1003"/>
      <c r="H14" s="174" t="s">
        <v>624</v>
      </c>
      <c r="I14" s="177">
        <f>IF(ISBLANK(I5),"0",I5)</f>
        <v>5322</v>
      </c>
      <c r="J14" s="178">
        <f>IF(ISBLANK(J5),"0",J5)</f>
        <v>4407</v>
      </c>
    </row>
    <row r="15" spans="1:10" ht="15" customHeight="1" x14ac:dyDescent="0.25">
      <c r="A15" s="176" t="s">
        <v>626</v>
      </c>
      <c r="B15" s="181">
        <f t="shared" si="0"/>
        <v>5749</v>
      </c>
      <c r="C15" s="182">
        <f t="shared" si="0"/>
        <v>5766</v>
      </c>
      <c r="D15" s="253"/>
      <c r="E15" s="253"/>
      <c r="F15" s="1003"/>
      <c r="H15" s="175" t="s">
        <v>625</v>
      </c>
      <c r="I15" s="179">
        <f t="shared" ref="I15:J15" si="1">IF(ISBLANK(I6),"0",I6)</f>
        <v>4799</v>
      </c>
      <c r="J15" s="180">
        <f t="shared" si="1"/>
        <v>5581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8128</v>
      </c>
      <c r="J16" s="180">
        <f t="shared" si="2"/>
        <v>7060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42</v>
      </c>
      <c r="J17" s="182">
        <f t="shared" si="3"/>
        <v>55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56.530310497782153</v>
      </c>
      <c r="C21" s="184">
        <f>C13/SUM(C13:C15)*100</f>
        <v>53.020974642596265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15.135534746180385</v>
      </c>
      <c r="C22" s="185">
        <f>C14/SUM(C13:C15)*100</f>
        <v>16.894500678284462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28.334154756037456</v>
      </c>
      <c r="C23" s="186">
        <f>C15/SUM(C13:C15)*100</f>
        <v>30.084524679119273</v>
      </c>
      <c r="D23" s="253"/>
      <c r="E23" s="253"/>
      <c r="F23" s="1003"/>
      <c r="H23" s="174" t="s">
        <v>629</v>
      </c>
      <c r="I23" s="184">
        <f>I14/SUM(I14:I17)*100</f>
        <v>29.096276857470887</v>
      </c>
      <c r="J23" s="184">
        <f>J14/SUM(J14:J17)*100</f>
        <v>25.767409226451498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26.236947132469517</v>
      </c>
      <c r="J24" s="185">
        <f>J15/SUM(J14:J17)*100</f>
        <v>32.631702040577679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44.437154884916083</v>
      </c>
      <c r="J25" s="185">
        <f>J16/SUM(J14:J17)*100</f>
        <v>41.279307723791149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0.22962112514351321</v>
      </c>
      <c r="J26" s="186">
        <f>J17/SUM(J14:J17)*100</f>
        <v>0.32158100917967608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56.530310497782153</v>
      </c>
      <c r="C29" s="189">
        <f t="shared" si="4"/>
        <v>53.020974642596265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15.135534746180385</v>
      </c>
      <c r="C30" s="192">
        <f t="shared" si="4"/>
        <v>16.894500678284462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28.334154756037456</v>
      </c>
      <c r="C31" s="195">
        <f t="shared" si="4"/>
        <v>30.084524679119273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29.096276857470887</v>
      </c>
      <c r="J32" s="189">
        <f>J23</f>
        <v>25.767409226451498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26.236947132469517</v>
      </c>
      <c r="J33" s="192">
        <f t="shared" si="5"/>
        <v>32.631702040577679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44.437154884916083</v>
      </c>
      <c r="J34" s="192">
        <f t="shared" si="6"/>
        <v>41.279307723791149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0.22962112514351321</v>
      </c>
      <c r="J35" s="195">
        <f t="shared" si="7"/>
        <v>0.32158100917967608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376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19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41301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110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5.4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16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-10.5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74.02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151.80000000000001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</v>
      </c>
      <c r="C5" s="655">
        <v>0</v>
      </c>
      <c r="E5" s="28"/>
      <c r="J5" s="654" t="s">
        <v>542</v>
      </c>
      <c r="K5" s="669">
        <f>IF(ISBLANK(B5),"",B5)</f>
        <v>1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4</v>
      </c>
      <c r="C6" s="657">
        <v>4</v>
      </c>
      <c r="E6" s="44"/>
      <c r="J6" s="656" t="s">
        <v>543</v>
      </c>
      <c r="K6" s="670">
        <f t="shared" ref="K6:K10" si="0">IF(ISBLANK(B6),"",B6)</f>
        <v>4</v>
      </c>
      <c r="L6" s="619">
        <f t="shared" ref="L6:L10" si="1">IF(ISBLANK(C6),"",C6)</f>
        <v>4</v>
      </c>
      <c r="N6" s="44"/>
    </row>
    <row r="7" spans="1:15" x14ac:dyDescent="0.25">
      <c r="A7" s="656" t="s">
        <v>641</v>
      </c>
      <c r="B7" s="657">
        <v>14</v>
      </c>
      <c r="C7" s="657">
        <v>12</v>
      </c>
      <c r="E7" s="44"/>
      <c r="J7" s="656" t="s">
        <v>641</v>
      </c>
      <c r="K7" s="670">
        <f t="shared" si="0"/>
        <v>14</v>
      </c>
      <c r="L7" s="619">
        <f t="shared" si="1"/>
        <v>12</v>
      </c>
      <c r="N7" s="44"/>
    </row>
    <row r="8" spans="1:15" x14ac:dyDescent="0.25">
      <c r="A8" s="650" t="s">
        <v>642</v>
      </c>
      <c r="B8" s="651">
        <v>10</v>
      </c>
      <c r="C8" s="651">
        <v>10</v>
      </c>
      <c r="E8" s="21"/>
      <c r="J8" s="650" t="s">
        <v>642</v>
      </c>
      <c r="K8" s="670">
        <f t="shared" si="0"/>
        <v>10</v>
      </c>
      <c r="L8" s="619">
        <f t="shared" si="1"/>
        <v>10</v>
      </c>
      <c r="N8" s="21"/>
    </row>
    <row r="9" spans="1:15" x14ac:dyDescent="0.25">
      <c r="A9" s="650" t="s">
        <v>643</v>
      </c>
      <c r="B9" s="651">
        <v>35</v>
      </c>
      <c r="C9" s="651">
        <v>19</v>
      </c>
      <c r="E9" s="21"/>
      <c r="J9" s="650" t="s">
        <v>643</v>
      </c>
      <c r="K9" s="670">
        <f t="shared" si="0"/>
        <v>35</v>
      </c>
      <c r="L9" s="619">
        <f t="shared" si="1"/>
        <v>19</v>
      </c>
      <c r="N9" s="21"/>
    </row>
    <row r="10" spans="1:15" x14ac:dyDescent="0.25">
      <c r="A10" s="652" t="s">
        <v>365</v>
      </c>
      <c r="B10" s="653">
        <v>341</v>
      </c>
      <c r="C10" s="653">
        <v>23</v>
      </c>
      <c r="J10" s="652" t="s">
        <v>365</v>
      </c>
      <c r="K10" s="671">
        <f t="shared" si="0"/>
        <v>341</v>
      </c>
      <c r="L10" s="620">
        <f t="shared" si="1"/>
        <v>23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1.89</v>
      </c>
      <c r="C15" s="197"/>
      <c r="D15" s="253"/>
      <c r="E15" s="211"/>
      <c r="F15" s="253"/>
      <c r="G15" s="253"/>
      <c r="J15" s="673" t="s">
        <v>488</v>
      </c>
      <c r="K15" s="674">
        <f>B15</f>
        <v>1.89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0.34</v>
      </c>
      <c r="C16" s="197"/>
      <c r="D16" s="253"/>
      <c r="E16" s="254"/>
      <c r="F16" s="253"/>
      <c r="G16" s="253"/>
      <c r="J16" s="675" t="s">
        <v>489</v>
      </c>
      <c r="K16" s="676">
        <f>B16</f>
        <v>0.34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0.64</v>
      </c>
      <c r="C18" s="197"/>
      <c r="D18" s="255"/>
      <c r="E18" s="256"/>
      <c r="F18" s="253"/>
      <c r="G18" s="253"/>
      <c r="J18" s="678" t="s">
        <v>501</v>
      </c>
      <c r="K18" s="674">
        <f>B18</f>
        <v>0.64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1.7</v>
      </c>
      <c r="C19" s="198"/>
      <c r="D19" s="255"/>
      <c r="E19" s="256"/>
      <c r="F19" s="253"/>
      <c r="G19" s="253"/>
      <c r="J19" s="672" t="s">
        <v>502</v>
      </c>
      <c r="K19" s="676">
        <f>B19</f>
        <v>1.7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1.1299999999999999</v>
      </c>
      <c r="C21" s="253"/>
      <c r="D21" s="253"/>
      <c r="E21" s="253"/>
      <c r="F21" s="253"/>
      <c r="G21" s="253"/>
      <c r="J21" s="661" t="s">
        <v>498</v>
      </c>
      <c r="K21" s="679">
        <f>B21</f>
        <v>1.1299999999999999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1</v>
      </c>
      <c r="E32" s="28"/>
      <c r="J32" s="654" t="s">
        <v>542</v>
      </c>
      <c r="K32" s="669">
        <f>IF(ISBLANK(B32),"",B32)</f>
        <v>1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0</v>
      </c>
      <c r="C33" s="657">
        <v>1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3</v>
      </c>
      <c r="C34" s="657">
        <v>9</v>
      </c>
      <c r="E34" s="44"/>
      <c r="J34" s="656" t="s">
        <v>641</v>
      </c>
      <c r="K34" s="670">
        <f t="shared" si="2"/>
        <v>3</v>
      </c>
      <c r="L34" s="619">
        <f t="shared" si="3"/>
        <v>9</v>
      </c>
      <c r="N34" s="44"/>
    </row>
    <row r="35" spans="1:15" x14ac:dyDescent="0.25">
      <c r="A35" s="650" t="s">
        <v>642</v>
      </c>
      <c r="B35" s="651">
        <v>14</v>
      </c>
      <c r="C35" s="651">
        <v>7</v>
      </c>
      <c r="E35" s="21"/>
      <c r="J35" s="650" t="s">
        <v>642</v>
      </c>
      <c r="K35" s="670">
        <f t="shared" si="2"/>
        <v>14</v>
      </c>
      <c r="L35" s="619">
        <f t="shared" si="3"/>
        <v>7</v>
      </c>
      <c r="N35" s="21"/>
    </row>
    <row r="36" spans="1:15" x14ac:dyDescent="0.25">
      <c r="A36" s="650" t="s">
        <v>643</v>
      </c>
      <c r="B36" s="651">
        <v>6</v>
      </c>
      <c r="C36" s="651">
        <v>9</v>
      </c>
      <c r="E36" s="21"/>
      <c r="J36" s="650" t="s">
        <v>643</v>
      </c>
      <c r="K36" s="670">
        <f t="shared" si="2"/>
        <v>6</v>
      </c>
      <c r="L36" s="619">
        <f t="shared" si="3"/>
        <v>9</v>
      </c>
      <c r="N36" s="21"/>
    </row>
    <row r="37" spans="1:15" x14ac:dyDescent="0.25">
      <c r="A37" s="652" t="s">
        <v>365</v>
      </c>
      <c r="B37" s="653">
        <v>51</v>
      </c>
      <c r="C37" s="653">
        <v>11</v>
      </c>
      <c r="J37" s="652" t="s">
        <v>365</v>
      </c>
      <c r="K37" s="671">
        <f t="shared" si="2"/>
        <v>51</v>
      </c>
      <c r="L37" s="620">
        <f t="shared" si="3"/>
        <v>11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0.39</v>
      </c>
      <c r="C42" s="197"/>
      <c r="D42" s="253"/>
      <c r="E42" s="211"/>
      <c r="F42" s="253"/>
      <c r="G42" s="253"/>
      <c r="J42" s="673" t="s">
        <v>488</v>
      </c>
      <c r="K42" s="674">
        <f>B42</f>
        <v>0.39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0.21</v>
      </c>
      <c r="C43" s="197"/>
      <c r="D43" s="253"/>
      <c r="E43" s="254"/>
      <c r="F43" s="253"/>
      <c r="G43" s="253"/>
      <c r="J43" s="675" t="s">
        <v>489</v>
      </c>
      <c r="K43" s="676">
        <f>B43</f>
        <v>0.21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0.18</v>
      </c>
      <c r="C45" s="197"/>
      <c r="D45" s="255"/>
      <c r="E45" s="256"/>
      <c r="F45" s="253"/>
      <c r="G45" s="253"/>
      <c r="J45" s="678" t="s">
        <v>501</v>
      </c>
      <c r="K45" s="674">
        <f>B45</f>
        <v>0.18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0.45</v>
      </c>
      <c r="C46" s="198"/>
      <c r="D46" s="255"/>
      <c r="E46" s="256"/>
      <c r="F46" s="253"/>
      <c r="G46" s="253"/>
      <c r="J46" s="672" t="s">
        <v>502</v>
      </c>
      <c r="K46" s="676">
        <f>B46</f>
        <v>0.45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0.3</v>
      </c>
      <c r="C48" s="253"/>
      <c r="D48" s="253"/>
      <c r="E48" s="253"/>
      <c r="F48" s="253"/>
      <c r="G48" s="253"/>
      <c r="J48" s="661" t="s">
        <v>498</v>
      </c>
      <c r="K48" s="679">
        <f>B48</f>
        <v>0.3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15518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4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84842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1500</v>
      </c>
      <c r="D4" s="643">
        <v>4</v>
      </c>
      <c r="E4" s="643">
        <v>23571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8000</v>
      </c>
      <c r="D5" s="602">
        <v>4</v>
      </c>
      <c r="E5" s="602">
        <v>11820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15518</v>
      </c>
      <c r="D6" s="617">
        <v>4</v>
      </c>
      <c r="E6" s="617">
        <v>84842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113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2.7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2.2000000000000002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91.4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1.0900000000000001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3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7.3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99.7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71.7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237151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5742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94.2</v>
      </c>
      <c r="E4" s="600">
        <v>1.21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3</v>
      </c>
      <c r="C5" s="602">
        <v>8.3000000000000007</v>
      </c>
      <c r="D5" s="751">
        <v>90.6</v>
      </c>
      <c r="E5" s="751">
        <v>1.08</v>
      </c>
      <c r="G5" s="647" t="s">
        <v>446</v>
      </c>
      <c r="H5" s="648">
        <f>IF(ISBLANK(B4),"",B4)</f>
        <v>0</v>
      </c>
      <c r="I5" s="648">
        <f>IF(ISBLANK(B5),"",B5)</f>
        <v>3</v>
      </c>
      <c r="J5" s="649">
        <f>IF(ISBLANK(B6),"",B6)</f>
        <v>2</v>
      </c>
      <c r="K5" s="569"/>
    </row>
    <row r="6" spans="1:11" x14ac:dyDescent="0.25">
      <c r="A6" s="218">
        <v>2022</v>
      </c>
      <c r="B6" s="601">
        <v>2</v>
      </c>
      <c r="C6" s="602">
        <v>5.7</v>
      </c>
      <c r="D6" s="959">
        <v>91.4</v>
      </c>
      <c r="E6" s="959">
        <v>1.0900000000000001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8.3000000000000007</v>
      </c>
      <c r="J9" s="649">
        <f>IF(ISBLANK(C6),"",C6)</f>
        <v>5.7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109</v>
      </c>
      <c r="C4" s="643">
        <v>2.5</v>
      </c>
      <c r="D4" s="643">
        <v>0.6</v>
      </c>
      <c r="E4" s="643">
        <v>0.26</v>
      </c>
      <c r="F4" s="643"/>
      <c r="G4" s="643">
        <v>2.2999999999999998</v>
      </c>
      <c r="H4" s="1066"/>
      <c r="I4" s="253"/>
      <c r="J4" s="253"/>
      <c r="K4" s="253"/>
    </row>
    <row r="5" spans="1:11" x14ac:dyDescent="0.25">
      <c r="A5" s="480">
        <v>2021</v>
      </c>
      <c r="B5" s="602">
        <v>112</v>
      </c>
      <c r="C5" s="602">
        <v>2.7</v>
      </c>
      <c r="D5" s="602">
        <v>1</v>
      </c>
      <c r="E5" s="602">
        <v>0.26</v>
      </c>
      <c r="F5" s="602">
        <v>0.7</v>
      </c>
      <c r="G5" s="602">
        <v>2.1</v>
      </c>
      <c r="H5" s="1066"/>
      <c r="I5" s="253"/>
      <c r="J5" s="253"/>
      <c r="K5" s="253"/>
    </row>
    <row r="6" spans="1:11" x14ac:dyDescent="0.25">
      <c r="A6" s="360">
        <v>2022</v>
      </c>
      <c r="B6" s="602">
        <v>113</v>
      </c>
      <c r="C6" s="602">
        <v>2.7</v>
      </c>
      <c r="D6" s="602">
        <v>1</v>
      </c>
      <c r="E6" s="602">
        <v>0.22</v>
      </c>
      <c r="F6" s="602">
        <v>0.8</v>
      </c>
      <c r="G6" s="602">
        <v>2.2000000000000002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99.5</v>
      </c>
      <c r="C5" s="602">
        <v>89.8</v>
      </c>
      <c r="D5" s="602">
        <v>3</v>
      </c>
      <c r="E5" s="602">
        <v>7</v>
      </c>
      <c r="F5" s="253"/>
      <c r="G5" s="253"/>
      <c r="H5" s="253"/>
    </row>
    <row r="6" spans="1:8" x14ac:dyDescent="0.25">
      <c r="A6" s="360">
        <v>2021</v>
      </c>
      <c r="B6" s="602">
        <v>91.4</v>
      </c>
      <c r="C6" s="602">
        <v>97.7</v>
      </c>
      <c r="D6" s="602">
        <v>3</v>
      </c>
      <c r="E6" s="602">
        <v>7.1</v>
      </c>
      <c r="F6" s="253"/>
      <c r="G6" s="253"/>
      <c r="H6" s="253"/>
    </row>
    <row r="7" spans="1:8" x14ac:dyDescent="0.25">
      <c r="A7" s="481">
        <v>2022</v>
      </c>
      <c r="B7" s="1067">
        <v>99.7</v>
      </c>
      <c r="C7" s="1067">
        <v>71.7</v>
      </c>
      <c r="D7" s="1067">
        <v>3</v>
      </c>
      <c r="E7" s="1067">
        <v>7.3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7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7.1</v>
      </c>
    </row>
    <row r="17" spans="1:2" x14ac:dyDescent="0.25">
      <c r="A17" s="633">
        <f t="shared" si="0"/>
        <v>2022</v>
      </c>
      <c r="B17" s="627">
        <f t="shared" si="1"/>
        <v>7.3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3173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7.7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8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397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5139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73771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1786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3493</v>
      </c>
      <c r="C5" s="1034">
        <v>1626</v>
      </c>
      <c r="D5" s="600">
        <v>1867</v>
      </c>
      <c r="G5" s="871" t="s">
        <v>126</v>
      </c>
      <c r="H5" s="637">
        <f>IF(ISBLANK(D7),"",D7)</f>
        <v>1704</v>
      </c>
    </row>
    <row r="6" spans="1:17" x14ac:dyDescent="0.25">
      <c r="A6" s="641">
        <v>2021</v>
      </c>
      <c r="B6" s="1034">
        <v>3025</v>
      </c>
      <c r="C6" s="1034">
        <v>1451</v>
      </c>
      <c r="D6" s="602">
        <v>1574</v>
      </c>
      <c r="G6" s="635" t="s">
        <v>127</v>
      </c>
      <c r="H6" s="623">
        <f>IF(ISBLANK(C7),"",C7)</f>
        <v>1469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3173</v>
      </c>
      <c r="C7" s="1034">
        <v>1469</v>
      </c>
      <c r="D7" s="617">
        <v>1704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1704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1469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3.2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17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22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2171</v>
      </c>
      <c r="C6" s="55">
        <v>1142</v>
      </c>
      <c r="D6" s="55">
        <v>1029</v>
      </c>
      <c r="E6" s="70">
        <v>3383</v>
      </c>
      <c r="F6" s="55">
        <v>1733</v>
      </c>
      <c r="G6" s="110">
        <v>1650</v>
      </c>
      <c r="H6" s="55">
        <v>1935</v>
      </c>
      <c r="I6" s="55">
        <v>984</v>
      </c>
      <c r="J6" s="55">
        <v>951</v>
      </c>
      <c r="K6" s="70">
        <v>7030</v>
      </c>
      <c r="L6" s="55">
        <v>3635</v>
      </c>
      <c r="M6" s="110">
        <v>3395</v>
      </c>
      <c r="N6" s="70">
        <v>7117</v>
      </c>
      <c r="O6" s="55">
        <v>3649</v>
      </c>
      <c r="P6" s="110">
        <v>3468</v>
      </c>
      <c r="Q6" s="70">
        <v>27807</v>
      </c>
      <c r="R6" s="55">
        <v>13957</v>
      </c>
      <c r="S6" s="110">
        <v>13850</v>
      </c>
      <c r="T6" s="70">
        <v>42766</v>
      </c>
      <c r="U6" s="55">
        <v>20976</v>
      </c>
      <c r="V6" s="160">
        <v>21790</v>
      </c>
    </row>
    <row r="7" spans="1:22" x14ac:dyDescent="0.25">
      <c r="A7" s="286">
        <v>2021</v>
      </c>
      <c r="B7" s="167">
        <v>1954</v>
      </c>
      <c r="C7" s="94">
        <v>1027</v>
      </c>
      <c r="D7" s="94">
        <v>927</v>
      </c>
      <c r="E7" s="167">
        <v>3294</v>
      </c>
      <c r="F7" s="94">
        <v>1682</v>
      </c>
      <c r="G7" s="169">
        <v>1612</v>
      </c>
      <c r="H7" s="94">
        <v>1937</v>
      </c>
      <c r="I7" s="94">
        <v>1004</v>
      </c>
      <c r="J7" s="94">
        <v>933</v>
      </c>
      <c r="K7" s="167">
        <v>6696</v>
      </c>
      <c r="L7" s="94">
        <v>3466</v>
      </c>
      <c r="M7" s="169">
        <v>3230</v>
      </c>
      <c r="N7" s="167">
        <v>7023</v>
      </c>
      <c r="O7" s="94">
        <v>3610</v>
      </c>
      <c r="P7" s="169">
        <v>3413</v>
      </c>
      <c r="Q7" s="167">
        <v>27365</v>
      </c>
      <c r="R7" s="94">
        <v>13768</v>
      </c>
      <c r="S7" s="169">
        <v>13597</v>
      </c>
      <c r="T7" s="212">
        <v>42078</v>
      </c>
      <c r="U7" s="58">
        <v>20648</v>
      </c>
      <c r="V7" s="160">
        <v>21430</v>
      </c>
    </row>
    <row r="8" spans="1:22" x14ac:dyDescent="0.25">
      <c r="A8" s="219">
        <v>2022</v>
      </c>
      <c r="B8" s="72">
        <v>2616</v>
      </c>
      <c r="C8" s="61">
        <v>1337</v>
      </c>
      <c r="D8" s="61">
        <v>1279</v>
      </c>
      <c r="E8" s="72">
        <v>3271</v>
      </c>
      <c r="F8" s="61">
        <v>1652</v>
      </c>
      <c r="G8" s="111">
        <v>1619</v>
      </c>
      <c r="H8" s="61">
        <v>1845</v>
      </c>
      <c r="I8" s="61">
        <v>962</v>
      </c>
      <c r="J8" s="61">
        <v>883</v>
      </c>
      <c r="K8" s="72">
        <v>7263</v>
      </c>
      <c r="L8" s="61">
        <v>3708</v>
      </c>
      <c r="M8" s="111">
        <v>3555</v>
      </c>
      <c r="N8" s="72">
        <v>6511</v>
      </c>
      <c r="O8" s="61">
        <v>3366</v>
      </c>
      <c r="P8" s="111">
        <v>3145</v>
      </c>
      <c r="Q8" s="72">
        <v>26137</v>
      </c>
      <c r="R8" s="61">
        <v>13042</v>
      </c>
      <c r="S8" s="111">
        <v>13095</v>
      </c>
      <c r="T8" s="72">
        <v>41301</v>
      </c>
      <c r="U8" s="61">
        <v>20102</v>
      </c>
      <c r="V8" s="111">
        <v>21199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2616</v>
      </c>
      <c r="C15" s="172">
        <f>E8</f>
        <v>3271</v>
      </c>
      <c r="D15" s="172">
        <f>H8</f>
        <v>1845</v>
      </c>
      <c r="E15" s="172">
        <f>K8</f>
        <v>7263</v>
      </c>
      <c r="F15" s="172">
        <f>N8</f>
        <v>6511</v>
      </c>
      <c r="G15" s="172">
        <f>Q8</f>
        <v>26137</v>
      </c>
      <c r="H15" s="334">
        <f>T8</f>
        <v>41301</v>
      </c>
      <c r="M15" s="172">
        <f>K8</f>
        <v>7263</v>
      </c>
      <c r="N15" s="172">
        <f>H15-E15-O15</f>
        <v>24761</v>
      </c>
      <c r="O15" s="172">
        <f>H15-(B15+C15+G15)</f>
        <v>9277</v>
      </c>
      <c r="P15" s="29"/>
      <c r="Q15" s="100">
        <f>M15/H15*100</f>
        <v>17.58553061669209</v>
      </c>
      <c r="R15" s="100">
        <f>N15/H15*100</f>
        <v>59.95254352194862</v>
      </c>
      <c r="S15" s="100">
        <f>O15/H15*100</f>
        <v>22.46192586135929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17.58553061669209</v>
      </c>
      <c r="R18" s="100">
        <f>N15/H15*100</f>
        <v>59.95254352194862</v>
      </c>
      <c r="S18" s="100">
        <f>O15/H15*100</f>
        <v>22.46192586135929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6</v>
      </c>
      <c r="C23" s="361"/>
      <c r="D23" s="361"/>
      <c r="E23" s="167">
        <v>6</v>
      </c>
      <c r="F23" s="361"/>
      <c r="G23" s="362"/>
      <c r="H23" s="167">
        <v>6.02</v>
      </c>
      <c r="I23" s="94">
        <v>0</v>
      </c>
      <c r="J23" s="169">
        <v>12.5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12.9</v>
      </c>
      <c r="C24" s="361"/>
      <c r="D24" s="361"/>
      <c r="E24" s="167">
        <v>6.4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4.4000000000000004</v>
      </c>
      <c r="C25" s="357"/>
      <c r="D25" s="357"/>
      <c r="E25" s="72">
        <v>17.5</v>
      </c>
      <c r="F25" s="357"/>
      <c r="G25" s="461"/>
      <c r="H25" s="72">
        <v>4.4400000000000004</v>
      </c>
      <c r="I25" s="61">
        <v>8.5500000000000007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12.5</v>
      </c>
      <c r="C32" s="674">
        <f>IF(ISBLANK(I23),"",I23)</f>
        <v>0</v>
      </c>
      <c r="F32" s="700">
        <f>A23</f>
        <v>2020</v>
      </c>
      <c r="G32" s="674">
        <f>IF(ISBLANK(J23),"",J23)</f>
        <v>12.5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8.5500000000000007</v>
      </c>
      <c r="F34" s="702">
        <f t="shared" si="3"/>
        <v>2022</v>
      </c>
      <c r="G34" s="676">
        <f t="shared" si="4"/>
        <v>0</v>
      </c>
      <c r="H34" s="676">
        <f t="shared" si="5"/>
        <v>8.5500000000000007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33</v>
      </c>
      <c r="C4" s="600">
        <v>0</v>
      </c>
      <c r="D4" s="600">
        <v>4</v>
      </c>
      <c r="E4" s="599">
        <v>0</v>
      </c>
      <c r="F4" s="600">
        <v>5.7</v>
      </c>
      <c r="G4" s="600">
        <v>0.6</v>
      </c>
    </row>
    <row r="5" spans="1:10" x14ac:dyDescent="0.25">
      <c r="A5" s="286">
        <v>2022</v>
      </c>
      <c r="B5" s="751">
        <v>23</v>
      </c>
      <c r="C5" s="751">
        <v>0</v>
      </c>
      <c r="D5" s="751">
        <v>2</v>
      </c>
      <c r="E5" s="753">
        <v>0</v>
      </c>
      <c r="F5" s="751">
        <v>3.5</v>
      </c>
      <c r="G5" s="751">
        <v>0.3</v>
      </c>
    </row>
    <row r="6" spans="1:10" x14ac:dyDescent="0.25">
      <c r="A6" s="218">
        <v>2023</v>
      </c>
      <c r="B6" s="752">
        <v>22</v>
      </c>
      <c r="C6" s="752">
        <v>0</v>
      </c>
      <c r="D6" s="752">
        <v>1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33</v>
      </c>
      <c r="C11" s="80">
        <f>IF(ISBLANK(D4),"",D4)</f>
        <v>4</v>
      </c>
      <c r="E11" s="103">
        <f>A4</f>
        <v>2021</v>
      </c>
      <c r="F11" s="80">
        <f>IF(ISBLANK(B4),"",B4)</f>
        <v>33</v>
      </c>
      <c r="G11" s="80">
        <f>IF(ISBLANK(D4),"",D4)</f>
        <v>4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23</v>
      </c>
      <c r="C12" s="80">
        <f>IF(ISBLANK(D5),"",D5)</f>
        <v>2</v>
      </c>
      <c r="E12" s="103">
        <f t="shared" ref="E12:E13" si="1">A5</f>
        <v>2022</v>
      </c>
      <c r="F12" s="80">
        <f t="shared" ref="F12:F13" si="2">IF(ISBLANK(B5),"",B5)</f>
        <v>23</v>
      </c>
      <c r="G12" s="80">
        <f t="shared" ref="G12:G13" si="3">IF(ISBLANK(D5),"",D5)</f>
        <v>2</v>
      </c>
    </row>
    <row r="13" spans="1:10" x14ac:dyDescent="0.25">
      <c r="A13" s="155">
        <f t="shared" si="0"/>
        <v>2023</v>
      </c>
      <c r="B13" s="83">
        <f>IF(ISBLANK(B6),"",B6)</f>
        <v>22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22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553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592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9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311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4.2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194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724</v>
      </c>
    </row>
    <row r="17" spans="2:3" x14ac:dyDescent="0.25">
      <c r="B17" s="253">
        <v>2022</v>
      </c>
      <c r="C17" s="1100">
        <v>645</v>
      </c>
    </row>
    <row r="18" spans="2:3" x14ac:dyDescent="0.25">
      <c r="B18" s="253">
        <v>2023</v>
      </c>
      <c r="C18" s="1100">
        <v>592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724</v>
      </c>
    </row>
    <row r="22" spans="2:3" x14ac:dyDescent="0.25">
      <c r="B22" s="636">
        <f>B17</f>
        <v>2022</v>
      </c>
      <c r="C22" s="636">
        <f t="shared" ref="C22:C23" si="0">IF(ISBLANK(C17),"",C17)</f>
        <v>645</v>
      </c>
    </row>
    <row r="23" spans="2:3" x14ac:dyDescent="0.25">
      <c r="B23" s="636">
        <f>B18</f>
        <v>2023</v>
      </c>
      <c r="C23" s="636">
        <f t="shared" si="0"/>
        <v>592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32</v>
      </c>
      <c r="C5" s="55">
        <v>37</v>
      </c>
      <c r="D5" s="55">
        <v>26</v>
      </c>
      <c r="E5" s="269">
        <f>SUM(B5:D5)</f>
        <v>95</v>
      </c>
      <c r="F5" s="71">
        <v>1056</v>
      </c>
      <c r="G5" s="70">
        <v>0.5</v>
      </c>
      <c r="H5" s="55">
        <v>0.1</v>
      </c>
      <c r="I5" s="110">
        <v>0.3</v>
      </c>
      <c r="J5" s="71">
        <v>2.5</v>
      </c>
    </row>
    <row r="6" spans="1:10" x14ac:dyDescent="0.25">
      <c r="A6" s="286">
        <v>2022</v>
      </c>
      <c r="B6" s="757">
        <v>31</v>
      </c>
      <c r="C6" s="758">
        <v>37</v>
      </c>
      <c r="D6" s="758">
        <v>14</v>
      </c>
      <c r="E6" s="270">
        <f>SUM(B6:D6)</f>
        <v>82</v>
      </c>
      <c r="F6" s="214">
        <v>830</v>
      </c>
      <c r="G6" s="457">
        <v>0.4</v>
      </c>
      <c r="H6" s="458">
        <v>0.2</v>
      </c>
      <c r="I6" s="763">
        <v>0.1</v>
      </c>
      <c r="J6" s="214">
        <v>2</v>
      </c>
    </row>
    <row r="7" spans="1:10" x14ac:dyDescent="0.25">
      <c r="A7" s="218">
        <v>2023</v>
      </c>
      <c r="B7" s="167">
        <v>37</v>
      </c>
      <c r="C7" s="94">
        <v>42</v>
      </c>
      <c r="D7" s="94">
        <v>21</v>
      </c>
      <c r="E7" s="447">
        <f>SUM(B7:D7)</f>
        <v>100</v>
      </c>
      <c r="F7" s="168">
        <v>553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1056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830</v>
      </c>
      <c r="C14" s="28"/>
      <c r="D14" s="28"/>
      <c r="F14" s="625" t="s">
        <v>1526</v>
      </c>
      <c r="G14" s="621">
        <f>IF(ISBLANK(B7),"",B7)</f>
        <v>37</v>
      </c>
      <c r="I14" s="625" t="s">
        <v>1529</v>
      </c>
      <c r="J14" s="621">
        <f>IF(ISBLANK(B7),"",B7)</f>
        <v>37</v>
      </c>
    </row>
    <row r="15" spans="1:10" x14ac:dyDescent="0.25">
      <c r="A15" s="624">
        <f t="shared" ref="A15" si="1">A7</f>
        <v>2023</v>
      </c>
      <c r="B15" s="623">
        <f t="shared" si="0"/>
        <v>553</v>
      </c>
      <c r="C15" s="28"/>
      <c r="D15" s="28"/>
      <c r="F15" s="626" t="s">
        <v>1527</v>
      </c>
      <c r="G15" s="622">
        <f>IF(ISBLANK(C7),"",C7)</f>
        <v>42</v>
      </c>
      <c r="I15" s="626" t="s">
        <v>1538</v>
      </c>
      <c r="J15" s="622">
        <f>IF(ISBLANK(C7),"",C7)</f>
        <v>42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21</v>
      </c>
      <c r="I16" s="627" t="s">
        <v>1539</v>
      </c>
      <c r="J16" s="623">
        <f>IF(ISBLANK(D7),"",D7)</f>
        <v>21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0.1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5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128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31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6.2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18</v>
      </c>
      <c r="C6" s="759"/>
      <c r="D6" s="759"/>
      <c r="E6" s="457">
        <v>3.4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27</v>
      </c>
      <c r="C7" s="759"/>
      <c r="D7" s="759"/>
      <c r="E7" s="457">
        <v>5.3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31</v>
      </c>
      <c r="C8" s="760"/>
      <c r="D8" s="760"/>
      <c r="E8" s="601">
        <v>6.2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18</v>
      </c>
      <c r="C16" s="755"/>
      <c r="I16" s="700">
        <f>A6</f>
        <v>2020</v>
      </c>
      <c r="J16" s="674">
        <f>IF(ISBLANK(E6),"",E6)</f>
        <v>3.4</v>
      </c>
      <c r="K16" s="756"/>
    </row>
    <row r="17" spans="1:10" x14ac:dyDescent="0.25">
      <c r="A17" s="701">
        <f>A7</f>
        <v>2021</v>
      </c>
      <c r="B17" s="853">
        <f>IF(ISBLANK(B7),"",B7)</f>
        <v>27</v>
      </c>
      <c r="C17" s="755"/>
      <c r="I17" s="701">
        <f>A7</f>
        <v>2021</v>
      </c>
      <c r="J17" s="853">
        <f>IF(ISBLANK(E7),"",E7)</f>
        <v>5.3</v>
      </c>
    </row>
    <row r="18" spans="1:10" x14ac:dyDescent="0.25">
      <c r="A18" s="702">
        <f>A8</f>
        <v>2022</v>
      </c>
      <c r="B18" s="676">
        <f>IF(ISBLANK(B8),"",B8)</f>
        <v>31</v>
      </c>
      <c r="C18" s="755"/>
      <c r="I18" s="702">
        <f>A8</f>
        <v>2022</v>
      </c>
      <c r="J18" s="676">
        <f>IF(ISBLANK(E8),"",E8)</f>
        <v>6.2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24</v>
      </c>
      <c r="D5" s="449">
        <f>IF(ISBLANK(B5),"",A5)</f>
        <v>2021</v>
      </c>
      <c r="E5" s="618">
        <f>IF(ISBLANK(B5),"",B5)</f>
        <v>24</v>
      </c>
      <c r="K5" s="217">
        <v>2020</v>
      </c>
      <c r="L5" s="655">
        <v>4.8</v>
      </c>
    </row>
    <row r="6" spans="1:12" x14ac:dyDescent="0.25">
      <c r="A6" s="229">
        <v>2022</v>
      </c>
      <c r="B6" s="602">
        <v>20</v>
      </c>
      <c r="D6" s="450">
        <f>IF(ISBLANK(B6),"",A6)</f>
        <v>2022</v>
      </c>
      <c r="E6" s="619">
        <f>IF(ISBLANK(B6),"",B6)</f>
        <v>20</v>
      </c>
      <c r="K6" s="286">
        <v>2021</v>
      </c>
      <c r="L6" s="657">
        <v>5.0999999999999996</v>
      </c>
    </row>
    <row r="7" spans="1:12" x14ac:dyDescent="0.25">
      <c r="A7" s="123">
        <v>2023</v>
      </c>
      <c r="B7" s="617">
        <v>20</v>
      </c>
      <c r="D7" s="379">
        <f>IF(ISBLANK(B7),"",A7)</f>
        <v>2023</v>
      </c>
      <c r="E7" s="620">
        <f>IF(ISBLANK(B7),"",B7)</f>
        <v>20</v>
      </c>
      <c r="K7" s="219">
        <v>2022</v>
      </c>
      <c r="L7" s="617">
        <v>3.2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37</v>
      </c>
      <c r="C4" s="643">
        <v>102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10</v>
      </c>
      <c r="C5" s="602">
        <v>128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5</v>
      </c>
      <c r="C6" s="602">
        <v>128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8</v>
      </c>
      <c r="C5" s="643">
        <v>5305</v>
      </c>
      <c r="D5" s="643">
        <v>437</v>
      </c>
      <c r="E5" s="869">
        <v>8.1999999999999993</v>
      </c>
      <c r="F5" s="1039">
        <v>7.8</v>
      </c>
      <c r="G5" s="1039">
        <v>8.6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8</v>
      </c>
      <c r="C6" s="657">
        <v>5215</v>
      </c>
      <c r="D6" s="657">
        <v>378</v>
      </c>
      <c r="E6" s="657">
        <v>7.2</v>
      </c>
      <c r="F6" s="657">
        <v>7</v>
      </c>
      <c r="G6" s="657">
        <v>7.3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8</v>
      </c>
      <c r="C7" s="617">
        <v>5139</v>
      </c>
      <c r="D7" s="617">
        <v>397</v>
      </c>
      <c r="E7" s="617">
        <v>7.7</v>
      </c>
      <c r="F7" s="617">
        <v>7.3</v>
      </c>
      <c r="G7" s="617">
        <v>8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11.1</v>
      </c>
      <c r="C4" s="655">
        <v>341</v>
      </c>
      <c r="D4" s="655">
        <v>5.2</v>
      </c>
      <c r="E4" s="655">
        <v>174</v>
      </c>
      <c r="F4" s="655">
        <v>0.4</v>
      </c>
      <c r="G4" s="655">
        <v>37</v>
      </c>
      <c r="H4" s="655">
        <v>0</v>
      </c>
      <c r="I4" s="655">
        <v>15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9</v>
      </c>
      <c r="C5" s="602">
        <v>303</v>
      </c>
      <c r="D5" s="602">
        <v>4.2</v>
      </c>
      <c r="E5" s="602">
        <v>189</v>
      </c>
      <c r="F5" s="602">
        <v>0.5</v>
      </c>
      <c r="G5" s="602">
        <v>25</v>
      </c>
      <c r="H5" s="602">
        <v>0</v>
      </c>
      <c r="I5" s="602">
        <v>17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311</v>
      </c>
      <c r="D6" s="617"/>
      <c r="E6" s="617">
        <v>194</v>
      </c>
      <c r="F6" s="617"/>
      <c r="G6" s="617">
        <v>23</v>
      </c>
      <c r="H6" s="617">
        <v>0</v>
      </c>
      <c r="I6" s="617">
        <v>17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149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39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166</v>
      </c>
      <c r="C4" s="1006">
        <v>86</v>
      </c>
      <c r="D4" s="1006">
        <v>80</v>
      </c>
      <c r="E4" s="1005">
        <v>746</v>
      </c>
      <c r="F4" s="1006">
        <v>361</v>
      </c>
      <c r="G4" s="1006">
        <v>385</v>
      </c>
      <c r="H4" s="1007">
        <v>3.9</v>
      </c>
      <c r="I4" s="1007">
        <v>17.399999999999999</v>
      </c>
      <c r="J4" s="1007">
        <v>-13.5</v>
      </c>
      <c r="K4" s="70">
        <v>502</v>
      </c>
      <c r="L4" s="55">
        <v>224</v>
      </c>
      <c r="M4" s="110">
        <v>278</v>
      </c>
      <c r="N4" s="55">
        <v>581</v>
      </c>
      <c r="O4" s="55">
        <v>249</v>
      </c>
      <c r="P4" s="110">
        <v>332</v>
      </c>
    </row>
    <row r="5" spans="1:17" x14ac:dyDescent="0.25">
      <c r="A5" s="286">
        <v>2021</v>
      </c>
      <c r="B5" s="1008">
        <v>155</v>
      </c>
      <c r="C5" s="1009">
        <v>85</v>
      </c>
      <c r="D5" s="1009">
        <v>70</v>
      </c>
      <c r="E5" s="1008">
        <v>851</v>
      </c>
      <c r="F5" s="1009">
        <v>440</v>
      </c>
      <c r="G5" s="1009">
        <v>411</v>
      </c>
      <c r="H5" s="1010">
        <v>3.7</v>
      </c>
      <c r="I5" s="1010">
        <v>20.2</v>
      </c>
      <c r="J5" s="1010">
        <v>-16.5</v>
      </c>
      <c r="K5" s="212">
        <v>718</v>
      </c>
      <c r="L5" s="58">
        <v>321</v>
      </c>
      <c r="M5" s="160">
        <v>397</v>
      </c>
      <c r="N5" s="58">
        <v>738</v>
      </c>
      <c r="O5" s="58">
        <v>320</v>
      </c>
      <c r="P5" s="160">
        <v>418</v>
      </c>
    </row>
    <row r="6" spans="1:17" x14ac:dyDescent="0.25">
      <c r="A6" s="219">
        <v>2022</v>
      </c>
      <c r="B6" s="1011">
        <v>225</v>
      </c>
      <c r="C6" s="1012">
        <v>117</v>
      </c>
      <c r="D6" s="1012">
        <v>108</v>
      </c>
      <c r="E6" s="1011">
        <v>660</v>
      </c>
      <c r="F6" s="1012">
        <v>343</v>
      </c>
      <c r="G6" s="1012">
        <v>317</v>
      </c>
      <c r="H6" s="1013">
        <v>5.4</v>
      </c>
      <c r="I6" s="1013">
        <v>16</v>
      </c>
      <c r="J6" s="1013">
        <v>-10.5</v>
      </c>
      <c r="K6" s="1014">
        <v>859</v>
      </c>
      <c r="L6" s="1015">
        <v>382</v>
      </c>
      <c r="M6" s="1016">
        <v>477</v>
      </c>
      <c r="N6" s="1015">
        <v>808</v>
      </c>
      <c r="O6" s="1015">
        <v>338</v>
      </c>
      <c r="P6" s="1016">
        <v>470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80</v>
      </c>
      <c r="C13" s="319">
        <f>IF(ISBLANK(C4),"",C4)</f>
        <v>86</v>
      </c>
      <c r="D13" s="364"/>
      <c r="E13" s="322">
        <f>A4</f>
        <v>2020</v>
      </c>
      <c r="F13" s="319">
        <f>IF(ISBLANK(G4),"",G4)</f>
        <v>385</v>
      </c>
      <c r="G13" s="319">
        <f>IF(ISBLANK(F4),"",F4)</f>
        <v>361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70</v>
      </c>
      <c r="C14" s="320">
        <f t="shared" ref="C14:C15" si="2">IF(ISBLANK(C5),"",C5)</f>
        <v>85</v>
      </c>
      <c r="D14" s="364"/>
      <c r="E14" s="323">
        <f t="shared" ref="E14:E15" si="3">A5</f>
        <v>2021</v>
      </c>
      <c r="F14" s="320">
        <f t="shared" ref="F14:F15" si="4">IF(ISBLANK(G5),"",G5)</f>
        <v>411</v>
      </c>
      <c r="G14" s="320">
        <f t="shared" ref="G14:G15" si="5">IF(ISBLANK(F5),"",F5)</f>
        <v>440</v>
      </c>
      <c r="H14" s="389"/>
      <c r="I14" s="389"/>
      <c r="J14" s="48"/>
      <c r="K14" s="325" t="s">
        <v>536</v>
      </c>
      <c r="L14" s="328">
        <f>IF(ISBLANK(K4),"",K4)</f>
        <v>502</v>
      </c>
      <c r="M14" s="328">
        <f>IF(ISBLANK(K5),"",K5)</f>
        <v>718</v>
      </c>
      <c r="N14" s="328">
        <f>IF(ISBLANK(K6),"",K6)</f>
        <v>859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108</v>
      </c>
      <c r="C15" s="321">
        <f t="shared" si="2"/>
        <v>117</v>
      </c>
      <c r="E15" s="324">
        <f t="shared" si="3"/>
        <v>2022</v>
      </c>
      <c r="F15" s="321">
        <f t="shared" si="4"/>
        <v>317</v>
      </c>
      <c r="G15" s="321">
        <f t="shared" si="5"/>
        <v>343</v>
      </c>
      <c r="H15" s="211"/>
      <c r="I15" s="211"/>
      <c r="J15" s="28"/>
      <c r="K15" s="326" t="s">
        <v>535</v>
      </c>
      <c r="L15" s="329">
        <f>IF(ISBLANK(N4),"",N4)</f>
        <v>581</v>
      </c>
      <c r="M15" s="329">
        <f>IF(ISBLANK(N5),"",N5)</f>
        <v>738</v>
      </c>
      <c r="N15" s="329">
        <f>IF(ISBLANK(N6),"",N6)</f>
        <v>808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502</v>
      </c>
      <c r="M19" s="328">
        <f>IF(ISBLANK(K5),"",K5)</f>
        <v>718</v>
      </c>
      <c r="N19" s="328">
        <f>IF(ISBLANK(K6),"",K6)</f>
        <v>859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581</v>
      </c>
      <c r="M20" s="329">
        <f>IF(ISBLANK(N5),"",N5)</f>
        <v>738</v>
      </c>
      <c r="N20" s="329">
        <f>IF(ISBLANK(N6),"",N6)</f>
        <v>808</v>
      </c>
      <c r="O20" s="364"/>
    </row>
    <row r="21" spans="1:15" x14ac:dyDescent="0.25">
      <c r="A21" s="322">
        <f>A4</f>
        <v>2020</v>
      </c>
      <c r="B21" s="319">
        <f>IF(ISBLANK(D4),"",D4)</f>
        <v>80</v>
      </c>
      <c r="C21" s="319">
        <f>IF(ISBLANK(C4),"",C4)</f>
        <v>86</v>
      </c>
      <c r="E21" s="322">
        <f>A4</f>
        <v>2020</v>
      </c>
      <c r="F21" s="319">
        <f>IF(ISBLANK(G4),"",G4)</f>
        <v>385</v>
      </c>
      <c r="G21" s="319">
        <f>IF(ISBLANK(F4),"",F4)</f>
        <v>361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70</v>
      </c>
      <c r="C22" s="320">
        <f t="shared" ref="C22:C23" si="8">IF(ISBLANK(C5),"",C5)</f>
        <v>85</v>
      </c>
      <c r="E22" s="323">
        <f t="shared" ref="E22:E23" si="9">A5</f>
        <v>2021</v>
      </c>
      <c r="F22" s="320">
        <f t="shared" ref="F22:F23" si="10">IF(ISBLANK(G5),"",G5)</f>
        <v>411</v>
      </c>
      <c r="G22" s="320">
        <f t="shared" ref="G22:G23" si="11">IF(ISBLANK(F5),"",F5)</f>
        <v>440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108</v>
      </c>
      <c r="C23" s="321">
        <f t="shared" si="8"/>
        <v>117</v>
      </c>
      <c r="E23" s="324">
        <f t="shared" si="9"/>
        <v>2022</v>
      </c>
      <c r="F23" s="321">
        <f t="shared" si="10"/>
        <v>317</v>
      </c>
      <c r="G23" s="321">
        <f t="shared" si="11"/>
        <v>343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6</v>
      </c>
      <c r="C5" s="611"/>
      <c r="D5" s="611"/>
      <c r="E5" s="599">
        <v>42</v>
      </c>
      <c r="F5" s="616"/>
      <c r="G5" s="945"/>
      <c r="H5" s="599">
        <v>176</v>
      </c>
      <c r="I5" s="616">
        <v>62</v>
      </c>
      <c r="J5" s="616">
        <v>114</v>
      </c>
      <c r="K5" s="616"/>
      <c r="L5" s="945"/>
    </row>
    <row r="6" spans="1:12" x14ac:dyDescent="0.25">
      <c r="A6" s="286">
        <v>2021</v>
      </c>
      <c r="B6" s="601">
        <v>2</v>
      </c>
      <c r="C6" s="612"/>
      <c r="D6" s="612"/>
      <c r="E6" s="1034">
        <v>22</v>
      </c>
      <c r="F6" s="1028"/>
      <c r="G6" s="980"/>
      <c r="H6" s="1034">
        <v>147</v>
      </c>
      <c r="I6" s="1028">
        <v>42</v>
      </c>
      <c r="J6" s="1028">
        <v>105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39</v>
      </c>
      <c r="F7" s="1028"/>
      <c r="G7" s="980"/>
      <c r="H7" s="1034">
        <v>149</v>
      </c>
      <c r="I7" s="1028">
        <v>51</v>
      </c>
      <c r="J7" s="1028">
        <v>98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51</v>
      </c>
    </row>
    <row r="15" spans="1:12" ht="30" x14ac:dyDescent="0.25">
      <c r="A15" s="833" t="s">
        <v>1543</v>
      </c>
      <c r="B15" s="623">
        <f>IF(ISBLANK(J7),"",J7)</f>
        <v>98</v>
      </c>
    </row>
    <row r="17" spans="1:2" x14ac:dyDescent="0.25">
      <c r="A17" s="625" t="s">
        <v>1540</v>
      </c>
      <c r="B17" s="621">
        <f>IF(ISBLANK(I7),"",I7)</f>
        <v>51</v>
      </c>
    </row>
    <row r="18" spans="1:2" x14ac:dyDescent="0.25">
      <c r="A18" s="627" t="s">
        <v>1541</v>
      </c>
      <c r="B18" s="623">
        <f>IF(ISBLANK(J7),"",J7)</f>
        <v>98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55.5</v>
      </c>
      <c r="C4" s="55">
        <v>2018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29.3</v>
      </c>
      <c r="C5" s="61">
        <v>2018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>
        <v>65.3</v>
      </c>
      <c r="C4" s="613">
        <v>29.3</v>
      </c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>
        <v>60.8</v>
      </c>
      <c r="C8" s="614">
        <v>31.7</v>
      </c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>
        <v>55.5</v>
      </c>
      <c r="C12" s="644">
        <v>29.3</v>
      </c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272.16000000000003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522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15300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182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11583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12726.96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34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2.1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30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272.16000000000003</v>
      </c>
      <c r="C5" s="611">
        <v>222.18</v>
      </c>
      <c r="D5" s="751">
        <v>12215</v>
      </c>
      <c r="E5" s="751">
        <v>29</v>
      </c>
      <c r="G5" s="358">
        <v>2014</v>
      </c>
      <c r="H5" s="70">
        <v>12541.07</v>
      </c>
      <c r="I5" s="55">
        <v>10400.049999999999</v>
      </c>
      <c r="J5" s="55">
        <v>2141.02</v>
      </c>
      <c r="K5" s="71">
        <v>33</v>
      </c>
    </row>
    <row r="6" spans="1:12" x14ac:dyDescent="0.25">
      <c r="A6" s="286">
        <v>2021</v>
      </c>
      <c r="B6" s="601">
        <v>272.16000000000003</v>
      </c>
      <c r="C6" s="612">
        <v>223.18</v>
      </c>
      <c r="D6" s="959">
        <v>11491</v>
      </c>
      <c r="E6" s="959">
        <v>28</v>
      </c>
      <c r="G6" s="480">
        <v>2017</v>
      </c>
      <c r="H6" s="212">
        <v>12535.45</v>
      </c>
      <c r="I6" s="58">
        <v>10400.01</v>
      </c>
      <c r="J6" s="58">
        <v>2135.44</v>
      </c>
      <c r="K6" s="214">
        <v>33</v>
      </c>
    </row>
    <row r="7" spans="1:12" x14ac:dyDescent="0.25">
      <c r="A7" s="218">
        <v>2022</v>
      </c>
      <c r="B7" s="601">
        <v>272.16000000000003</v>
      </c>
      <c r="C7" s="612">
        <v>223.68</v>
      </c>
      <c r="D7" s="959">
        <v>12396</v>
      </c>
      <c r="E7" s="959">
        <v>30</v>
      </c>
      <c r="G7" s="482">
        <v>2020</v>
      </c>
      <c r="H7" s="72">
        <v>12726.96</v>
      </c>
      <c r="I7" s="61">
        <v>10400.01</v>
      </c>
      <c r="J7" s="61">
        <v>2326.9499999999998</v>
      </c>
      <c r="K7" s="73">
        <v>34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223.68</v>
      </c>
      <c r="D14" s="631">
        <f>A5</f>
        <v>2020</v>
      </c>
      <c r="E14" s="625">
        <f>IF(ISBLANK(D5),"",D5)</f>
        <v>12215</v>
      </c>
      <c r="F14" s="211"/>
      <c r="G14" s="634" t="s">
        <v>925</v>
      </c>
      <c r="H14" s="621">
        <f>IF(ISBLANK(J7),"",J7)</f>
        <v>2326.9499999999998</v>
      </c>
      <c r="I14" s="211"/>
      <c r="J14" s="211"/>
    </row>
    <row r="15" spans="1:12" x14ac:dyDescent="0.25">
      <c r="A15" s="870" t="s">
        <v>16</v>
      </c>
      <c r="B15" s="630">
        <f>IF(ISBLANK(B7),"",B7)</f>
        <v>272.16000000000003</v>
      </c>
      <c r="D15" s="632">
        <f t="shared" ref="D15:D16" si="0">A6</f>
        <v>2021</v>
      </c>
      <c r="E15" s="626">
        <f>IF(ISBLANK(D6),"",D6)</f>
        <v>11491</v>
      </c>
      <c r="F15" s="211"/>
      <c r="G15" s="635" t="s">
        <v>926</v>
      </c>
      <c r="H15" s="623">
        <f>IF(ISBLANK(I7),"",I7)</f>
        <v>10400.01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12396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223.68</v>
      </c>
      <c r="F19" s="253"/>
      <c r="G19" s="634" t="s">
        <v>529</v>
      </c>
      <c r="H19" s="621">
        <f>IF(ISBLANK(J7),"",J7)</f>
        <v>2326.9499999999998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272.16000000000003</v>
      </c>
      <c r="F20" s="253"/>
      <c r="G20" s="635" t="s">
        <v>528</v>
      </c>
      <c r="H20" s="623">
        <f>IF(ISBLANK(I7),"",I7)</f>
        <v>10400.01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3.8</v>
      </c>
      <c r="C5" s="1092">
        <v>15300</v>
      </c>
      <c r="D5" s="1093">
        <v>495</v>
      </c>
      <c r="E5" s="1092">
        <v>11419</v>
      </c>
      <c r="F5" s="1093">
        <v>182</v>
      </c>
    </row>
    <row r="6" spans="1:9" x14ac:dyDescent="0.25">
      <c r="A6" s="218">
        <v>2021</v>
      </c>
      <c r="B6" s="1092">
        <v>4.0999999999999996</v>
      </c>
      <c r="C6" s="1092">
        <v>15300</v>
      </c>
      <c r="D6" s="1093">
        <v>506</v>
      </c>
      <c r="E6" s="1092">
        <v>11500</v>
      </c>
      <c r="F6" s="1093">
        <v>182</v>
      </c>
    </row>
    <row r="7" spans="1:9" x14ac:dyDescent="0.25">
      <c r="A7" s="219">
        <v>2022</v>
      </c>
      <c r="B7" s="73">
        <v>2.1</v>
      </c>
      <c r="C7" s="73">
        <v>15300</v>
      </c>
      <c r="D7" s="73">
        <v>522</v>
      </c>
      <c r="E7" s="73">
        <v>11583</v>
      </c>
      <c r="F7" s="73">
        <v>182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34808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29283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5525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106277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89172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17105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3.1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21227</v>
      </c>
      <c r="C5" s="458">
        <v>18972</v>
      </c>
      <c r="D5" s="458">
        <v>2255</v>
      </c>
      <c r="E5" s="457">
        <v>52975</v>
      </c>
      <c r="F5" s="458">
        <v>47420</v>
      </c>
      <c r="G5" s="458">
        <v>5555</v>
      </c>
      <c r="H5" s="457">
        <v>2.5</v>
      </c>
      <c r="I5" s="763">
        <v>2.5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29583</v>
      </c>
      <c r="C6" s="458">
        <v>25542</v>
      </c>
      <c r="D6" s="458">
        <v>4041</v>
      </c>
      <c r="E6" s="457">
        <v>75809</v>
      </c>
      <c r="F6" s="458">
        <v>62855</v>
      </c>
      <c r="G6" s="458">
        <v>12954</v>
      </c>
      <c r="H6" s="457">
        <v>2.5</v>
      </c>
      <c r="I6" s="763">
        <v>3.2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34808</v>
      </c>
      <c r="C7" s="612">
        <v>29283</v>
      </c>
      <c r="D7" s="612">
        <v>5525</v>
      </c>
      <c r="E7" s="601">
        <v>106277</v>
      </c>
      <c r="F7" s="612">
        <v>89172</v>
      </c>
      <c r="G7" s="612">
        <v>17105</v>
      </c>
      <c r="H7" s="947">
        <v>3</v>
      </c>
      <c r="I7" s="948">
        <v>3.1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21227</v>
      </c>
      <c r="C14" s="674">
        <f t="shared" ref="C14:D14" si="0">IF(ISBLANK(C5),"",C5)</f>
        <v>18972</v>
      </c>
      <c r="D14" s="669">
        <f t="shared" si="0"/>
        <v>2255</v>
      </c>
      <c r="F14" s="884">
        <f>A5</f>
        <v>2020</v>
      </c>
      <c r="G14" s="674">
        <f>IF(ISBLANK(E5),"",E5)</f>
        <v>52975</v>
      </c>
      <c r="H14" s="674">
        <f t="shared" ref="H14:I16" si="1">IF(ISBLANK(F5),"",F5)</f>
        <v>47420</v>
      </c>
      <c r="I14" s="669">
        <f t="shared" si="1"/>
        <v>5555</v>
      </c>
      <c r="J14" s="756"/>
      <c r="K14" s="884">
        <f>A5</f>
        <v>2020</v>
      </c>
      <c r="L14" s="674">
        <f>IF(ISBLANK(H5),"",H5)</f>
        <v>2.5</v>
      </c>
      <c r="M14" s="669">
        <f>IF(ISBLANK(I5),"",I5)</f>
        <v>2.5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29583</v>
      </c>
      <c r="C15" s="879">
        <f t="shared" si="3"/>
        <v>25542</v>
      </c>
      <c r="D15" s="886">
        <f t="shared" si="3"/>
        <v>4041</v>
      </c>
      <c r="F15" s="890">
        <f t="shared" ref="F15:F16" si="4">A6</f>
        <v>2021</v>
      </c>
      <c r="G15" s="853">
        <f t="shared" ref="G15:G16" si="5">IF(ISBLANK(E6),"",E6)</f>
        <v>75809</v>
      </c>
      <c r="H15" s="853">
        <f t="shared" si="1"/>
        <v>62855</v>
      </c>
      <c r="I15" s="670">
        <f t="shared" si="1"/>
        <v>12954</v>
      </c>
      <c r="J15" s="211"/>
      <c r="K15" s="890">
        <f t="shared" ref="K15:K16" si="6">A6</f>
        <v>2021</v>
      </c>
      <c r="L15" s="853">
        <f t="shared" ref="L15:M16" si="7">IF(ISBLANK(H6),"",H6)</f>
        <v>2.5</v>
      </c>
      <c r="M15" s="670">
        <f t="shared" si="7"/>
        <v>3.2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34808</v>
      </c>
      <c r="C16" s="888">
        <f t="shared" si="3"/>
        <v>29283</v>
      </c>
      <c r="D16" s="889">
        <f t="shared" si="3"/>
        <v>5525</v>
      </c>
      <c r="F16" s="891">
        <f t="shared" si="4"/>
        <v>2022</v>
      </c>
      <c r="G16" s="676">
        <f t="shared" si="5"/>
        <v>106277</v>
      </c>
      <c r="H16" s="676">
        <f t="shared" si="1"/>
        <v>89172</v>
      </c>
      <c r="I16" s="671">
        <f t="shared" si="1"/>
        <v>17105</v>
      </c>
      <c r="J16" s="211"/>
      <c r="K16" s="891">
        <f t="shared" si="6"/>
        <v>2022</v>
      </c>
      <c r="L16" s="676">
        <f t="shared" si="7"/>
        <v>3</v>
      </c>
      <c r="M16" s="671">
        <f t="shared" si="7"/>
        <v>3.1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21227</v>
      </c>
      <c r="C22" s="674">
        <f t="shared" ref="C22:D22" si="8">IF(ISBLANK(C5),"",C5)</f>
        <v>18972</v>
      </c>
      <c r="D22" s="669">
        <f t="shared" si="8"/>
        <v>2255</v>
      </c>
      <c r="F22" s="884">
        <f>A5</f>
        <v>2020</v>
      </c>
      <c r="G22" s="674">
        <f>IF(ISBLANK(E5),"",E5)</f>
        <v>52975</v>
      </c>
      <c r="H22" s="674">
        <f t="shared" ref="H22:I24" si="9">IF(ISBLANK(F5),"",F5)</f>
        <v>47420</v>
      </c>
      <c r="I22" s="669">
        <f t="shared" si="9"/>
        <v>5555</v>
      </c>
      <c r="J22" s="756"/>
      <c r="K22" s="884">
        <f>A5</f>
        <v>2020</v>
      </c>
      <c r="L22" s="674">
        <f>IF(ISBLANK(H5),"",H5)</f>
        <v>2.5</v>
      </c>
      <c r="M22" s="669">
        <f>IF(ISBLANK(I5),"",I5)</f>
        <v>2.5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29583</v>
      </c>
      <c r="C23" s="853">
        <f t="shared" si="11"/>
        <v>25542</v>
      </c>
      <c r="D23" s="670">
        <f t="shared" si="11"/>
        <v>4041</v>
      </c>
      <c r="F23" s="890">
        <f t="shared" ref="F23:F24" si="12">A6</f>
        <v>2021</v>
      </c>
      <c r="G23" s="853">
        <f t="shared" ref="G23:G24" si="13">IF(ISBLANK(E6),"",E6)</f>
        <v>75809</v>
      </c>
      <c r="H23" s="853">
        <f t="shared" si="9"/>
        <v>62855</v>
      </c>
      <c r="I23" s="670">
        <f t="shared" si="9"/>
        <v>12954</v>
      </c>
      <c r="J23" s="211"/>
      <c r="K23" s="890">
        <f t="shared" ref="K23:K24" si="14">A6</f>
        <v>2021</v>
      </c>
      <c r="L23" s="853">
        <f t="shared" ref="L23:M24" si="15">IF(ISBLANK(H6),"",H6)</f>
        <v>2.5</v>
      </c>
      <c r="M23" s="670">
        <f t="shared" si="15"/>
        <v>3.2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34808</v>
      </c>
      <c r="C24" s="676">
        <f t="shared" si="11"/>
        <v>29283</v>
      </c>
      <c r="D24" s="671">
        <f t="shared" si="11"/>
        <v>5525</v>
      </c>
      <c r="F24" s="891">
        <f t="shared" si="12"/>
        <v>2022</v>
      </c>
      <c r="G24" s="676">
        <f t="shared" si="13"/>
        <v>106277</v>
      </c>
      <c r="H24" s="676">
        <f t="shared" si="9"/>
        <v>89172</v>
      </c>
      <c r="I24" s="671">
        <f t="shared" si="9"/>
        <v>17105</v>
      </c>
      <c r="J24" s="211"/>
      <c r="K24" s="891">
        <f t="shared" si="14"/>
        <v>2022</v>
      </c>
      <c r="L24" s="676">
        <f t="shared" si="15"/>
        <v>3</v>
      </c>
      <c r="M24" s="671">
        <f t="shared" si="15"/>
        <v>3.1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140</v>
      </c>
      <c r="C3" s="71">
        <v>24</v>
      </c>
      <c r="D3" s="71">
        <v>9.5</v>
      </c>
      <c r="F3" s="105" t="s">
        <v>537</v>
      </c>
      <c r="G3" s="97">
        <f>IF(ISBLANK(B3),"",B3)</f>
        <v>140</v>
      </c>
      <c r="H3" s="97">
        <f>IF(ISBLANK(B4),"",B4)</f>
        <v>215</v>
      </c>
      <c r="I3" s="97">
        <f>IF(ISBLANK(B5),"",B5)</f>
        <v>211</v>
      </c>
      <c r="J3" s="365"/>
    </row>
    <row r="4" spans="1:12" x14ac:dyDescent="0.25">
      <c r="A4" s="286">
        <v>2021</v>
      </c>
      <c r="B4" s="214">
        <v>215</v>
      </c>
      <c r="C4" s="214">
        <v>5</v>
      </c>
      <c r="D4" s="214">
        <v>10.5</v>
      </c>
      <c r="F4" s="130" t="s">
        <v>538</v>
      </c>
      <c r="G4" s="98">
        <f>IF(ISBLANK(C3),"",C3)</f>
        <v>24</v>
      </c>
      <c r="H4" s="98">
        <f>IF(ISBLANK(C4),"",C4)</f>
        <v>5</v>
      </c>
      <c r="I4" s="98">
        <f>IF(ISBLANK(C5),"",C5)</f>
        <v>5</v>
      </c>
      <c r="J4" s="365"/>
    </row>
    <row r="5" spans="1:12" x14ac:dyDescent="0.25">
      <c r="A5" s="218">
        <v>2022</v>
      </c>
      <c r="B5" s="168">
        <v>211</v>
      </c>
      <c r="C5" s="168">
        <v>5</v>
      </c>
      <c r="D5" s="168">
        <v>8.3000000000000007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140</v>
      </c>
      <c r="H8" s="97">
        <f>IF(ISBLANK(B4),"",B4)</f>
        <v>215</v>
      </c>
      <c r="I8" s="97">
        <f>IF(ISBLANK(B5),"",B5)</f>
        <v>211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24</v>
      </c>
      <c r="H9" s="98">
        <f>IF(ISBLANK(C4),"",C4)</f>
        <v>5</v>
      </c>
      <c r="I9" s="98">
        <f>IF(ISBLANK(C5),"",C5)</f>
        <v>5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9.5</v>
      </c>
      <c r="H13" s="132">
        <f>IF(ISBLANK(D4),"",D4)</f>
        <v>10.5</v>
      </c>
      <c r="I13" s="132">
        <f>IF(ISBLANK(D5),"",D5)</f>
        <v>8.3000000000000007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905</v>
      </c>
      <c r="C4" s="110">
        <v>936</v>
      </c>
      <c r="E4" s="29" t="s">
        <v>540</v>
      </c>
      <c r="F4" s="163">
        <f>B4/($B$22+$C$22)*100</f>
        <v>2.1912302365560157</v>
      </c>
      <c r="G4" s="163">
        <f>C4/($B$22+$C$22)*100</f>
        <v>2.2662889518413598</v>
      </c>
      <c r="J4" s="29" t="s">
        <v>540</v>
      </c>
      <c r="K4" s="163">
        <f>G4</f>
        <v>2.2662889518413598</v>
      </c>
    </row>
    <row r="5" spans="1:11" x14ac:dyDescent="0.25">
      <c r="A5" s="202" t="s">
        <v>541</v>
      </c>
      <c r="B5" s="212">
        <v>956</v>
      </c>
      <c r="C5" s="160">
        <v>985</v>
      </c>
      <c r="E5" s="29" t="s">
        <v>541</v>
      </c>
      <c r="F5" s="163">
        <f t="shared" ref="F5:G21" si="0">B5/($B$22+$C$22)*100</f>
        <v>2.3147139294448076</v>
      </c>
      <c r="G5" s="163">
        <f t="shared" si="0"/>
        <v>2.3849301469698072</v>
      </c>
      <c r="J5" s="29" t="s">
        <v>541</v>
      </c>
      <c r="K5" s="163">
        <f t="shared" ref="K5:K21" si="1">G5</f>
        <v>2.3849301469698072</v>
      </c>
    </row>
    <row r="6" spans="1:11" x14ac:dyDescent="0.25">
      <c r="A6" s="202" t="s">
        <v>542</v>
      </c>
      <c r="B6" s="212">
        <v>1037</v>
      </c>
      <c r="C6" s="160">
        <v>1068</v>
      </c>
      <c r="E6" s="29" t="s">
        <v>542</v>
      </c>
      <c r="F6" s="163">
        <f t="shared" si="0"/>
        <v>2.5108350887387711</v>
      </c>
      <c r="G6" s="163">
        <f t="shared" si="0"/>
        <v>2.5858938040241157</v>
      </c>
      <c r="J6" s="29" t="s">
        <v>542</v>
      </c>
      <c r="K6" s="163">
        <f t="shared" si="1"/>
        <v>2.5858938040241157</v>
      </c>
    </row>
    <row r="7" spans="1:11" x14ac:dyDescent="0.25">
      <c r="A7" s="202" t="s">
        <v>543</v>
      </c>
      <c r="B7" s="212">
        <v>1109</v>
      </c>
      <c r="C7" s="160">
        <v>1196</v>
      </c>
      <c r="E7" s="29" t="s">
        <v>543</v>
      </c>
      <c r="F7" s="163">
        <f t="shared" si="0"/>
        <v>2.6851650081111837</v>
      </c>
      <c r="G7" s="163">
        <f t="shared" si="0"/>
        <v>2.8958136606861822</v>
      </c>
      <c r="J7" s="29" t="s">
        <v>543</v>
      </c>
      <c r="K7" s="163">
        <f t="shared" si="1"/>
        <v>2.8958136606861822</v>
      </c>
    </row>
    <row r="8" spans="1:11" x14ac:dyDescent="0.25">
      <c r="A8" s="202" t="s">
        <v>544</v>
      </c>
      <c r="B8" s="212">
        <v>982</v>
      </c>
      <c r="C8" s="160">
        <v>1033</v>
      </c>
      <c r="E8" s="29" t="s">
        <v>544</v>
      </c>
      <c r="F8" s="163">
        <f t="shared" si="0"/>
        <v>2.3776664003292902</v>
      </c>
      <c r="G8" s="163">
        <f t="shared" si="0"/>
        <v>2.5011500932180817</v>
      </c>
      <c r="J8" s="29" t="s">
        <v>544</v>
      </c>
      <c r="K8" s="163">
        <f t="shared" si="1"/>
        <v>2.5011500932180817</v>
      </c>
    </row>
    <row r="9" spans="1:11" x14ac:dyDescent="0.25">
      <c r="A9" s="202" t="s">
        <v>545</v>
      </c>
      <c r="B9" s="212">
        <v>1054</v>
      </c>
      <c r="C9" s="160">
        <v>1137</v>
      </c>
      <c r="E9" s="29" t="s">
        <v>545</v>
      </c>
      <c r="F9" s="163">
        <f t="shared" si="0"/>
        <v>2.5519963197017019</v>
      </c>
      <c r="G9" s="163">
        <f t="shared" si="0"/>
        <v>2.7529599767560109</v>
      </c>
      <c r="J9" s="29" t="s">
        <v>545</v>
      </c>
      <c r="K9" s="163">
        <f t="shared" si="1"/>
        <v>2.7529599767560109</v>
      </c>
    </row>
    <row r="10" spans="1:11" x14ac:dyDescent="0.25">
      <c r="A10" s="202" t="s">
        <v>546</v>
      </c>
      <c r="B10" s="212">
        <v>1127</v>
      </c>
      <c r="C10" s="160">
        <v>1165</v>
      </c>
      <c r="E10" s="29" t="s">
        <v>546</v>
      </c>
      <c r="F10" s="163">
        <f t="shared" si="0"/>
        <v>2.728747487954287</v>
      </c>
      <c r="G10" s="163">
        <f t="shared" si="0"/>
        <v>2.8207549454008376</v>
      </c>
      <c r="J10" s="29" t="s">
        <v>546</v>
      </c>
      <c r="K10" s="163">
        <f t="shared" si="1"/>
        <v>2.8207549454008376</v>
      </c>
    </row>
    <row r="11" spans="1:11" x14ac:dyDescent="0.25">
      <c r="A11" s="202" t="s">
        <v>547</v>
      </c>
      <c r="B11" s="212">
        <v>1301</v>
      </c>
      <c r="C11" s="160">
        <v>1403</v>
      </c>
      <c r="E11" s="29" t="s">
        <v>547</v>
      </c>
      <c r="F11" s="163">
        <f t="shared" si="0"/>
        <v>3.1500447931042834</v>
      </c>
      <c r="G11" s="163">
        <f t="shared" si="0"/>
        <v>3.3970121788818677</v>
      </c>
      <c r="J11" s="29" t="s">
        <v>547</v>
      </c>
      <c r="K11" s="163">
        <f t="shared" si="1"/>
        <v>3.3970121788818677</v>
      </c>
    </row>
    <row r="12" spans="1:11" x14ac:dyDescent="0.25">
      <c r="A12" s="202" t="s">
        <v>548</v>
      </c>
      <c r="B12" s="212">
        <v>1477</v>
      </c>
      <c r="C12" s="160">
        <v>1517</v>
      </c>
      <c r="E12" s="29" t="s">
        <v>548</v>
      </c>
      <c r="F12" s="163">
        <f t="shared" si="0"/>
        <v>3.5761845960146239</v>
      </c>
      <c r="G12" s="163">
        <f t="shared" si="0"/>
        <v>3.6730345512215199</v>
      </c>
      <c r="J12" s="29" t="s">
        <v>548</v>
      </c>
      <c r="K12" s="163">
        <f t="shared" si="1"/>
        <v>3.6730345512215199</v>
      </c>
    </row>
    <row r="13" spans="1:11" x14ac:dyDescent="0.25">
      <c r="A13" s="202" t="s">
        <v>549</v>
      </c>
      <c r="B13" s="212">
        <v>1525</v>
      </c>
      <c r="C13" s="160">
        <v>1511</v>
      </c>
      <c r="E13" s="29" t="s">
        <v>549</v>
      </c>
      <c r="F13" s="163">
        <f t="shared" si="0"/>
        <v>3.6924045422628988</v>
      </c>
      <c r="G13" s="163">
        <f t="shared" si="0"/>
        <v>3.6585070579404855</v>
      </c>
      <c r="J13" s="29" t="s">
        <v>549</v>
      </c>
      <c r="K13" s="163">
        <f t="shared" si="1"/>
        <v>3.6585070579404855</v>
      </c>
    </row>
    <row r="14" spans="1:11" x14ac:dyDescent="0.25">
      <c r="A14" s="202" t="s">
        <v>550</v>
      </c>
      <c r="B14" s="212">
        <v>1411</v>
      </c>
      <c r="C14" s="160">
        <v>1348</v>
      </c>
      <c r="E14" s="29" t="s">
        <v>550</v>
      </c>
      <c r="F14" s="163">
        <f t="shared" si="0"/>
        <v>3.4163821699232466</v>
      </c>
      <c r="G14" s="163">
        <f t="shared" si="0"/>
        <v>3.2638434904723859</v>
      </c>
      <c r="J14" s="29" t="s">
        <v>550</v>
      </c>
      <c r="K14" s="163">
        <f t="shared" si="1"/>
        <v>3.2638434904723859</v>
      </c>
    </row>
    <row r="15" spans="1:11" x14ac:dyDescent="0.25">
      <c r="A15" s="202" t="s">
        <v>551</v>
      </c>
      <c r="B15" s="212">
        <v>1412</v>
      </c>
      <c r="C15" s="160">
        <v>1272</v>
      </c>
      <c r="E15" s="29" t="s">
        <v>551</v>
      </c>
      <c r="F15" s="163">
        <f t="shared" si="0"/>
        <v>3.4188034188034191</v>
      </c>
      <c r="G15" s="163">
        <f t="shared" si="0"/>
        <v>3.0798285755792838</v>
      </c>
      <c r="J15" s="29" t="s">
        <v>551</v>
      </c>
      <c r="K15" s="163">
        <f t="shared" si="1"/>
        <v>3.0798285755792838</v>
      </c>
    </row>
    <row r="16" spans="1:11" x14ac:dyDescent="0.25">
      <c r="A16" s="202" t="s">
        <v>552</v>
      </c>
      <c r="B16" s="212">
        <v>1697</v>
      </c>
      <c r="C16" s="160">
        <v>1460</v>
      </c>
      <c r="E16" s="29" t="s">
        <v>552</v>
      </c>
      <c r="F16" s="163">
        <f t="shared" si="0"/>
        <v>4.1088593496525512</v>
      </c>
      <c r="G16" s="163">
        <f t="shared" si="0"/>
        <v>3.5350233650516936</v>
      </c>
      <c r="J16" s="29" t="s">
        <v>552</v>
      </c>
      <c r="K16" s="163">
        <f t="shared" si="1"/>
        <v>3.5350233650516936</v>
      </c>
    </row>
    <row r="17" spans="1:11" x14ac:dyDescent="0.25">
      <c r="A17" s="202" t="s">
        <v>553</v>
      </c>
      <c r="B17" s="212">
        <v>1888</v>
      </c>
      <c r="C17" s="160">
        <v>1656</v>
      </c>
      <c r="E17" s="29" t="s">
        <v>553</v>
      </c>
      <c r="F17" s="163">
        <f t="shared" si="0"/>
        <v>4.5713178857654784</v>
      </c>
      <c r="G17" s="163">
        <f t="shared" si="0"/>
        <v>4.0095881455654823</v>
      </c>
      <c r="J17" s="29" t="s">
        <v>553</v>
      </c>
      <c r="K17" s="163">
        <f t="shared" si="1"/>
        <v>4.0095881455654823</v>
      </c>
    </row>
    <row r="18" spans="1:11" x14ac:dyDescent="0.25">
      <c r="A18" s="202" t="s">
        <v>554</v>
      </c>
      <c r="B18" s="212">
        <v>1513</v>
      </c>
      <c r="C18" s="160">
        <v>1211</v>
      </c>
      <c r="E18" s="29" t="s">
        <v>554</v>
      </c>
      <c r="F18" s="163">
        <f t="shared" si="0"/>
        <v>3.6633495557008304</v>
      </c>
      <c r="G18" s="163">
        <f t="shared" si="0"/>
        <v>2.932132393888768</v>
      </c>
      <c r="J18" s="29" t="s">
        <v>554</v>
      </c>
      <c r="K18" s="163">
        <f t="shared" si="1"/>
        <v>2.932132393888768</v>
      </c>
    </row>
    <row r="19" spans="1:11" x14ac:dyDescent="0.25">
      <c r="A19" s="202" t="s">
        <v>555</v>
      </c>
      <c r="B19" s="212">
        <v>781</v>
      </c>
      <c r="C19" s="160">
        <v>603</v>
      </c>
      <c r="E19" s="29" t="s">
        <v>555</v>
      </c>
      <c r="F19" s="163">
        <f t="shared" si="0"/>
        <v>1.8909953754146387</v>
      </c>
      <c r="G19" s="163">
        <f t="shared" si="0"/>
        <v>1.460013074743953</v>
      </c>
      <c r="J19" s="29" t="s">
        <v>555</v>
      </c>
      <c r="K19" s="163">
        <f t="shared" si="1"/>
        <v>1.460013074743953</v>
      </c>
    </row>
    <row r="20" spans="1:11" x14ac:dyDescent="0.25">
      <c r="A20" s="202" t="s">
        <v>556</v>
      </c>
      <c r="B20" s="212">
        <v>620</v>
      </c>
      <c r="C20" s="160">
        <v>378</v>
      </c>
      <c r="E20" s="29" t="s">
        <v>556</v>
      </c>
      <c r="F20" s="163">
        <f t="shared" si="0"/>
        <v>1.5011743057068836</v>
      </c>
      <c r="G20" s="163">
        <f t="shared" si="0"/>
        <v>0.91523207670516449</v>
      </c>
      <c r="J20" s="29" t="s">
        <v>556</v>
      </c>
      <c r="K20" s="163">
        <f t="shared" si="1"/>
        <v>0.91523207670516449</v>
      </c>
    </row>
    <row r="21" spans="1:11" x14ac:dyDescent="0.25">
      <c r="A21" s="203" t="s">
        <v>557</v>
      </c>
      <c r="B21" s="72">
        <v>404</v>
      </c>
      <c r="C21" s="111">
        <v>223</v>
      </c>
      <c r="E21" s="31" t="s">
        <v>557</v>
      </c>
      <c r="F21" s="163">
        <f t="shared" si="0"/>
        <v>0.97818454758964668</v>
      </c>
      <c r="G21" s="163">
        <f t="shared" si="0"/>
        <v>0.53993850027844359</v>
      </c>
      <c r="J21" s="31" t="s">
        <v>557</v>
      </c>
      <c r="K21" s="210">
        <f t="shared" si="1"/>
        <v>0.53993850027844359</v>
      </c>
    </row>
    <row r="22" spans="1:11" x14ac:dyDescent="0.25">
      <c r="A22" s="309" t="s">
        <v>16</v>
      </c>
      <c r="B22" s="121">
        <f>SUM(B4:B21)</f>
        <v>21199</v>
      </c>
      <c r="C22" s="124">
        <f>SUM(C4:C21)</f>
        <v>20102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1851</v>
      </c>
      <c r="C3" s="110">
        <v>1453</v>
      </c>
      <c r="E3" s="297" t="s">
        <v>709</v>
      </c>
      <c r="F3" s="71">
        <v>49.59</v>
      </c>
      <c r="G3" s="71">
        <v>52.54</v>
      </c>
      <c r="K3" s="122" t="s">
        <v>16</v>
      </c>
      <c r="L3" s="71">
        <v>2.95</v>
      </c>
      <c r="M3" s="71">
        <v>2.67</v>
      </c>
    </row>
    <row r="4" spans="1:16" x14ac:dyDescent="0.25">
      <c r="A4" s="202" t="s">
        <v>704</v>
      </c>
      <c r="B4" s="212">
        <v>2234</v>
      </c>
      <c r="C4" s="160">
        <v>1648</v>
      </c>
      <c r="E4" s="298" t="s">
        <v>710</v>
      </c>
      <c r="F4" s="214">
        <v>41.9</v>
      </c>
      <c r="G4" s="214">
        <v>37.950000000000003</v>
      </c>
      <c r="K4" s="215" t="s">
        <v>212</v>
      </c>
      <c r="L4" s="214">
        <v>2.84</v>
      </c>
      <c r="M4" s="214">
        <v>2.5499999999999998</v>
      </c>
      <c r="N4" s="211"/>
    </row>
    <row r="5" spans="1:16" x14ac:dyDescent="0.25">
      <c r="A5" s="202" t="s">
        <v>705</v>
      </c>
      <c r="B5" s="212">
        <v>1768</v>
      </c>
      <c r="C5" s="160">
        <v>1149</v>
      </c>
      <c r="E5" s="298" t="s">
        <v>711</v>
      </c>
      <c r="F5" s="214">
        <v>7.28</v>
      </c>
      <c r="G5" s="214">
        <v>8.35</v>
      </c>
      <c r="K5" s="123" t="s">
        <v>213</v>
      </c>
      <c r="L5" s="73">
        <v>3.1</v>
      </c>
      <c r="M5" s="73">
        <v>2.83</v>
      </c>
      <c r="N5" s="211"/>
    </row>
    <row r="6" spans="1:16" x14ac:dyDescent="0.25">
      <c r="A6" s="202" t="s">
        <v>706</v>
      </c>
      <c r="B6" s="212">
        <v>1762</v>
      </c>
      <c r="C6" s="160">
        <v>1217</v>
      </c>
      <c r="E6" s="298" t="s">
        <v>712</v>
      </c>
      <c r="F6" s="214">
        <v>0.96</v>
      </c>
      <c r="G6" s="214">
        <v>0.88</v>
      </c>
      <c r="K6" s="226"/>
      <c r="L6" s="164"/>
      <c r="M6" s="211"/>
    </row>
    <row r="7" spans="1:16" x14ac:dyDescent="0.25">
      <c r="A7" s="202" t="s">
        <v>707</v>
      </c>
      <c r="B7" s="212">
        <v>682</v>
      </c>
      <c r="C7" s="160">
        <v>744</v>
      </c>
      <c r="E7" s="299" t="s">
        <v>713</v>
      </c>
      <c r="F7" s="73">
        <v>0.27</v>
      </c>
      <c r="G7" s="73">
        <v>0.28999999999999998</v>
      </c>
      <c r="K7" s="227"/>
      <c r="L7" s="211"/>
      <c r="M7" s="211"/>
    </row>
    <row r="8" spans="1:16" x14ac:dyDescent="0.25">
      <c r="A8" s="203" t="s">
        <v>708</v>
      </c>
      <c r="B8" s="72">
        <v>415</v>
      </c>
      <c r="C8" s="111">
        <v>707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21.003180109858341</v>
      </c>
      <c r="C13" s="301">
        <f>B3/SUM(B3:B8)*100</f>
        <v>21.246556473829202</v>
      </c>
      <c r="E13" s="217" t="s">
        <v>836</v>
      </c>
      <c r="F13" s="289">
        <f>IF(ISBLANK(F3),"",F3)</f>
        <v>49.59</v>
      </c>
      <c r="G13" s="289">
        <f>IF(ISBLANK(G3),"",G3)</f>
        <v>52.54</v>
      </c>
    </row>
    <row r="14" spans="1:16" x14ac:dyDescent="0.25">
      <c r="A14" s="220" t="s">
        <v>825</v>
      </c>
      <c r="B14" s="305">
        <f>C4/SUM(C3:C8)*100</f>
        <v>23.82191384793293</v>
      </c>
      <c r="C14" s="302">
        <f>B4/SUM(B3:B8)*100</f>
        <v>25.642791551882461</v>
      </c>
      <c r="E14" s="286" t="s">
        <v>837</v>
      </c>
      <c r="F14" s="290">
        <f t="shared" ref="F14:G17" si="0">IF(ISBLANK(F4),"",F4)</f>
        <v>41.9</v>
      </c>
      <c r="G14" s="290">
        <f t="shared" si="0"/>
        <v>37.950000000000003</v>
      </c>
    </row>
    <row r="15" spans="1:16" x14ac:dyDescent="0.25">
      <c r="A15" s="220" t="s">
        <v>826</v>
      </c>
      <c r="B15" s="305">
        <f>C5/SUM(C3:C8)*100</f>
        <v>16.60884648742411</v>
      </c>
      <c r="C15" s="302">
        <f>B5/SUM(B3:B8)*100</f>
        <v>20.293847566574836</v>
      </c>
      <c r="E15" s="286" t="s">
        <v>838</v>
      </c>
      <c r="F15" s="290">
        <f t="shared" si="0"/>
        <v>7.28</v>
      </c>
      <c r="G15" s="290">
        <f t="shared" si="0"/>
        <v>8.35</v>
      </c>
    </row>
    <row r="16" spans="1:16" x14ac:dyDescent="0.25">
      <c r="A16" s="220" t="s">
        <v>827</v>
      </c>
      <c r="B16" s="305">
        <f>C6/SUM(C3:C8)*100</f>
        <v>17.591789534547559</v>
      </c>
      <c r="C16" s="302">
        <f>B6/SUM(B3:B8)*100</f>
        <v>20.224977043158862</v>
      </c>
      <c r="E16" s="286" t="s">
        <v>839</v>
      </c>
      <c r="F16" s="290">
        <f t="shared" si="0"/>
        <v>0.96</v>
      </c>
      <c r="G16" s="290">
        <f t="shared" si="0"/>
        <v>0.88</v>
      </c>
    </row>
    <row r="17" spans="1:18" x14ac:dyDescent="0.25">
      <c r="A17" s="220" t="s">
        <v>828</v>
      </c>
      <c r="B17" s="305">
        <f>C7/SUM(C3:C8)*100</f>
        <v>10.75455333911535</v>
      </c>
      <c r="C17" s="302">
        <f>B7/SUM(B3:B8)*100</f>
        <v>7.8282828282828287</v>
      </c>
      <c r="E17" s="219" t="s">
        <v>840</v>
      </c>
      <c r="F17" s="291">
        <f t="shared" si="0"/>
        <v>0.27</v>
      </c>
      <c r="G17" s="291">
        <f t="shared" si="0"/>
        <v>0.28999999999999998</v>
      </c>
    </row>
    <row r="18" spans="1:18" x14ac:dyDescent="0.25">
      <c r="A18" s="221" t="s">
        <v>829</v>
      </c>
      <c r="B18" s="306">
        <f>C8/SUM(C3:C8)*100</f>
        <v>10.219716681121712</v>
      </c>
      <c r="C18" s="303">
        <f>B8/SUM(B3:B8)*100</f>
        <v>4.7635445362718087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21.003180109858341</v>
      </c>
      <c r="C22" s="301">
        <f>C13</f>
        <v>21.246556473829202</v>
      </c>
    </row>
    <row r="23" spans="1:18" x14ac:dyDescent="0.25">
      <c r="A23" s="220" t="s">
        <v>831</v>
      </c>
      <c r="B23" s="305">
        <f t="shared" ref="B23:C27" si="1">B14</f>
        <v>23.82191384793293</v>
      </c>
      <c r="C23" s="302">
        <f t="shared" si="1"/>
        <v>25.642791551882461</v>
      </c>
    </row>
    <row r="24" spans="1:18" x14ac:dyDescent="0.25">
      <c r="A24" s="307" t="s">
        <v>832</v>
      </c>
      <c r="B24" s="305">
        <f t="shared" si="1"/>
        <v>16.60884648742411</v>
      </c>
      <c r="C24" s="302">
        <f t="shared" si="1"/>
        <v>20.293847566574836</v>
      </c>
    </row>
    <row r="25" spans="1:18" x14ac:dyDescent="0.25">
      <c r="A25" s="220" t="s">
        <v>833</v>
      </c>
      <c r="B25" s="305">
        <f t="shared" si="1"/>
        <v>17.591789534547559</v>
      </c>
      <c r="C25" s="302">
        <f t="shared" si="1"/>
        <v>20.224977043158862</v>
      </c>
    </row>
    <row r="26" spans="1:18" x14ac:dyDescent="0.25">
      <c r="A26" s="220" t="s">
        <v>834</v>
      </c>
      <c r="B26" s="305">
        <f t="shared" si="1"/>
        <v>10.75455333911535</v>
      </c>
      <c r="C26" s="302">
        <f t="shared" si="1"/>
        <v>7.8282828282828287</v>
      </c>
    </row>
    <row r="27" spans="1:18" x14ac:dyDescent="0.25">
      <c r="A27" s="308" t="s">
        <v>835</v>
      </c>
      <c r="B27" s="306">
        <f t="shared" si="1"/>
        <v>10.219716681121712</v>
      </c>
      <c r="C27" s="303">
        <f t="shared" si="1"/>
        <v>4.7635445362718087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2566</v>
      </c>
      <c r="C34" s="110">
        <v>1694</v>
      </c>
      <c r="E34" s="297" t="s">
        <v>709</v>
      </c>
      <c r="F34" s="71">
        <v>52.54</v>
      </c>
      <c r="G34" s="211"/>
      <c r="K34" s="122" t="s">
        <v>16</v>
      </c>
      <c r="L34" s="71">
        <v>2.67</v>
      </c>
      <c r="M34" s="211"/>
    </row>
    <row r="35" spans="1:16" x14ac:dyDescent="0.25">
      <c r="A35" s="202" t="s">
        <v>704</v>
      </c>
      <c r="B35" s="212">
        <v>2458</v>
      </c>
      <c r="C35" s="160">
        <v>1712</v>
      </c>
      <c r="E35" s="298" t="s">
        <v>710</v>
      </c>
      <c r="F35" s="214">
        <v>37.950000000000003</v>
      </c>
      <c r="G35" s="211"/>
      <c r="K35" s="215" t="s">
        <v>212</v>
      </c>
      <c r="L35" s="214">
        <v>2.5499999999999998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1623</v>
      </c>
      <c r="C36" s="160">
        <v>1066</v>
      </c>
      <c r="E36" s="298" t="s">
        <v>711</v>
      </c>
      <c r="F36" s="214">
        <v>8.35</v>
      </c>
      <c r="G36" s="211"/>
      <c r="K36" s="123" t="s">
        <v>213</v>
      </c>
      <c r="L36" s="73">
        <v>2.83</v>
      </c>
      <c r="M36" s="211"/>
      <c r="N36" s="288">
        <v>2022</v>
      </c>
    </row>
    <row r="37" spans="1:16" x14ac:dyDescent="0.25">
      <c r="A37" s="202" t="s">
        <v>706</v>
      </c>
      <c r="B37" s="212">
        <v>1474</v>
      </c>
      <c r="C37" s="160">
        <v>931</v>
      </c>
      <c r="E37" s="298" t="s">
        <v>712</v>
      </c>
      <c r="F37" s="214">
        <v>0.88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569</v>
      </c>
      <c r="C38" s="160">
        <v>554</v>
      </c>
      <c r="E38" s="299" t="s">
        <v>713</v>
      </c>
      <c r="F38" s="73">
        <v>0.28999999999999998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277</v>
      </c>
      <c r="C39" s="111">
        <v>544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26.057529610829107</v>
      </c>
      <c r="C44" s="301">
        <f>B34/SUM(B34:B39)*100</f>
        <v>28.616036578565851</v>
      </c>
      <c r="E44" s="217" t="s">
        <v>836</v>
      </c>
      <c r="F44" s="289">
        <f>IF(ISBLANK(F34),"",F34)</f>
        <v>52.54</v>
      </c>
    </row>
    <row r="45" spans="1:16" x14ac:dyDescent="0.25">
      <c r="A45" s="220" t="s">
        <v>825</v>
      </c>
      <c r="B45" s="305">
        <f>C35/SUM(C34:C39)*100</f>
        <v>26.334410090755267</v>
      </c>
      <c r="C45" s="302">
        <f>B35/SUM(B34:B39)*100</f>
        <v>27.411620385859266</v>
      </c>
      <c r="E45" s="286" t="s">
        <v>837</v>
      </c>
      <c r="F45" s="290">
        <f t="shared" ref="F45:F48" si="2">IF(ISBLANK(F35),"",F35)</f>
        <v>37.950000000000003</v>
      </c>
    </row>
    <row r="46" spans="1:16" x14ac:dyDescent="0.25">
      <c r="A46" s="220" t="s">
        <v>826</v>
      </c>
      <c r="B46" s="305">
        <f>C36/SUM(C34:C39)*100</f>
        <v>16.397477311182897</v>
      </c>
      <c r="C46" s="302">
        <f>B36/SUM(B34:B39)*100</f>
        <v>18.099698895951825</v>
      </c>
      <c r="E46" s="286" t="s">
        <v>838</v>
      </c>
      <c r="F46" s="290">
        <f t="shared" si="2"/>
        <v>8.35</v>
      </c>
    </row>
    <row r="47" spans="1:16" x14ac:dyDescent="0.25">
      <c r="A47" s="220" t="s">
        <v>827</v>
      </c>
      <c r="B47" s="305">
        <f>C37/SUM(C34:C39)*100</f>
        <v>14.320873711736656</v>
      </c>
      <c r="C47" s="302">
        <f>B37/SUM(B34:B39)*100</f>
        <v>16.4380506300881</v>
      </c>
      <c r="E47" s="286" t="s">
        <v>839</v>
      </c>
      <c r="F47" s="290">
        <f t="shared" si="2"/>
        <v>0.88</v>
      </c>
    </row>
    <row r="48" spans="1:16" x14ac:dyDescent="0.25">
      <c r="A48" s="220" t="s">
        <v>828</v>
      </c>
      <c r="B48" s="305">
        <f>C38/SUM(C34:C39)*100</f>
        <v>8.5217658821719731</v>
      </c>
      <c r="C48" s="302">
        <f>B38/SUM(B34:B39)*100</f>
        <v>6.3454890152782424</v>
      </c>
      <c r="E48" s="219" t="s">
        <v>840</v>
      </c>
      <c r="F48" s="291">
        <f t="shared" si="2"/>
        <v>0.28999999999999998</v>
      </c>
    </row>
    <row r="49" spans="1:3" x14ac:dyDescent="0.25">
      <c r="A49" s="221" t="s">
        <v>829</v>
      </c>
      <c r="B49" s="306">
        <f>C39/SUM(C34:C39)*100</f>
        <v>8.3679433933241043</v>
      </c>
      <c r="C49" s="303">
        <f>B39/SUM(B34:B39)*100</f>
        <v>3.089104494256719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26.057529610829107</v>
      </c>
      <c r="C53" s="301">
        <f>C44</f>
        <v>28.616036578565851</v>
      </c>
    </row>
    <row r="54" spans="1:3" x14ac:dyDescent="0.25">
      <c r="A54" s="220" t="s">
        <v>831</v>
      </c>
      <c r="B54" s="305">
        <f t="shared" ref="B54:C54" si="3">B45</f>
        <v>26.334410090755267</v>
      </c>
      <c r="C54" s="302">
        <f t="shared" si="3"/>
        <v>27.411620385859266</v>
      </c>
    </row>
    <row r="55" spans="1:3" x14ac:dyDescent="0.25">
      <c r="A55" s="307" t="s">
        <v>832</v>
      </c>
      <c r="B55" s="305">
        <f t="shared" ref="B55:C55" si="4">B46</f>
        <v>16.397477311182897</v>
      </c>
      <c r="C55" s="302">
        <f t="shared" si="4"/>
        <v>18.099698895951825</v>
      </c>
    </row>
    <row r="56" spans="1:3" x14ac:dyDescent="0.25">
      <c r="A56" s="220" t="s">
        <v>833</v>
      </c>
      <c r="B56" s="305">
        <f t="shared" ref="B56:C56" si="5">B47</f>
        <v>14.320873711736656</v>
      </c>
      <c r="C56" s="302">
        <f t="shared" si="5"/>
        <v>16.4380506300881</v>
      </c>
    </row>
    <row r="57" spans="1:3" x14ac:dyDescent="0.25">
      <c r="A57" s="220" t="s">
        <v>834</v>
      </c>
      <c r="B57" s="305">
        <f t="shared" ref="B57:C57" si="6">B48</f>
        <v>8.5217658821719731</v>
      </c>
      <c r="C57" s="302">
        <f t="shared" si="6"/>
        <v>6.3454890152782424</v>
      </c>
    </row>
    <row r="58" spans="1:3" x14ac:dyDescent="0.25">
      <c r="A58" s="308" t="s">
        <v>835</v>
      </c>
      <c r="B58" s="306">
        <f t="shared" ref="B58:C58" si="7">B49</f>
        <v>8.3679433933241043</v>
      </c>
      <c r="C58" s="303">
        <f t="shared" si="7"/>
        <v>3.089104494256719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2024-04-26T07:34:22Z</dcterms:modified>
</cp:coreProperties>
</file>